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C22" i="13" l="1"/>
  <c r="C59" i="13" l="1"/>
  <c r="I46" i="44" l="1"/>
  <c r="H44" i="8" l="1"/>
  <c r="N26" i="54" l="1"/>
  <c r="H44" i="15" l="1"/>
  <c r="N90" i="54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O90" i="54" s="1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<sst xmlns="http://schemas.openxmlformats.org/spreadsheetml/2006/main" count="1319" uniqueCount="239">
  <si>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</si>
  <si>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</si>
  <si>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</si>
  <si>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</si>
  <si>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</si>
  <si>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</si>
  <si>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</si>
  <si>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</si>
  <si>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</si>
  <si>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</si>
  <si>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</si>
  <si>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</si>
  <si>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</si>
  <si>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</si>
  <si>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</si>
  <si>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</si>
  <si>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</si>
  <si>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</si>
  <si>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</si>
  <si>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</si>
  <si>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</si>
  <si>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</si>
  <si>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</si>
  <si>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</si>
  <si>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</si>
  <si>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</si>
  <si>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</si>
  <si>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</si>
  <si>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</si>
  <si>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</si>
  <si>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</si>
  <si>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</si>
  <si>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</si>
  <si>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</si>
  <si>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</si>
  <si>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</si>
  <si>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</si>
  <si>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</si>
  <si>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</si>
  <si>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</si>
  <si>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</si>
  <si>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</si>
  <si>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</si>
  <si>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</si>
  <si>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</si>
  <si>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</si>
  <si>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</si>
  <si>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</si>
  <si>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</si>
  <si>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</si>
  <si>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</si>
  <si>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</si>
  <si>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</si>
  <si>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</si>
  <si>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</si>
  <si>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</si>
  <si>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</si>
  <si>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</si>
  <si>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</si>
  <si>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</si>
  <si>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</si>
  <si>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</si>
  <si>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</si>
  <si>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</si>
  <si>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</si>
  <si>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</si>
  <si>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</si>
  <si>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</si>
  <si>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</si>
  <si>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</si>
  <si>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</si>
  <si>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</si>
  <si>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</si>
  <si>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</si>
  <si>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</si>
  <si>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</si>
  <si>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</si>
  <si>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</si>
  <si>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</si>
  <si>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</si>
  <si>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</si>
  <si>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</si>
  <si>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</si>
  <si>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</si>
  <si>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</si>
  <si>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</si>
  <si>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</si>
  <si>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</si>
  <si>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</si>
  <si>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</si>
  <si>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</si>
  <si>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</si>
  <si>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</si>
  <si>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</si>
  <si>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</si>
  <si>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</si>
  <si>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</si>
  <si>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</si>
  <si>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</si>
  <si>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</si>
  <si>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</si>
  <si>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</si>
  <si>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</si>
  <si>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</si>
  <si>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</si>
  <si>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</si>
  <si>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</si>
  <si>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</si>
  <si>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</si>
  <si>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</si>
  <si>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</si>
  <si>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</si>
  <si>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</si>
  <si>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</si>
  <si>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</si>
  <si>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</si>
  <si>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</si>
  <si>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</si>
  <si>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</si>
  <si>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</si>
  <si>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</si>
  <si>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</si>
  <si>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</si>
  <si>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</si>
  <si>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</si>
  <si>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</si>
  <si>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</si>
  <si>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</si>
  <si>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</si>
  <si>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</si>
  <si>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</si>
  <si>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</si>
  <si>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</si>
  <si>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</si>
  <si>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</si>
  <si>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</si>
  <si>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</si>
  <si>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</si>
  <si>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</si>
  <si>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</si>
  <si>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</si>
  <si>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</si>
  <si>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</si>
  <si>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</si>
  <si>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</si>
  <si>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</si>
  <si>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</si>
  <si>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</si>
  <si>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</si>
  <si>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</si>
  <si>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</si>
  <si>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</si>
  <si>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</si>
  <si>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</si>
  <si>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</si>
  <si>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</si>
  <si>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</si>
  <si>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</si>
  <si>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</si>
  <si>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</si>
  <si>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</si>
  <si>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</si>
  <si>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</si>
  <si>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</si>
  <si>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</si>
  <si>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</si>
  <si>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</si>
  <si>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</si>
  <si>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</si>
  <si>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</si>
  <si>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</si>
  <si>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</si>
  <si>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</si>
  <si>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</si>
  <si>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</si>
  <si>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</si>
  <si>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</si>
  <si>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</si>
  <si>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</si>
  <si>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</si>
  <si>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</si>
  <si>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</si>
  <si>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</si>
  <si>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</si>
  <si>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</si>
  <si>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</si>
  <si>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</si>
  <si>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</si>
  <si>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</si>
  <si>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</si>
  <si>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</si>
  <si>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</si>
  <si>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</si>
  <si>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</si>
  <si>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</si>
  <si>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</si>
  <si>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</si>
  <si>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</si>
  <si>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</si>
  <si>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</si>
  <si>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</si>
  <si>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</si>
  <si>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</si>
  <si>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</si>
  <si>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</si>
  <si>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</si>
  <si>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</si>
  <si>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</si>
  <si>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</si>
  <si>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</si>
  <si>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</si>
  <si>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</si>
  <si>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</si>
  <si>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</si>
  <si>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</si>
  <si>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</si>
  <si>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</si>
  <si>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</si>
  <si>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</si>
  <si>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</si>
  <si>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</si>
  <si>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</si>
  <si>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</si>
  <si>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</si>
  <si>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織物製品</t>
    <rPh sb="0" eb="2">
      <t>オリモノ</t>
    </rPh>
    <rPh sb="2" eb="4">
      <t>セイヒン</t>
    </rPh>
    <phoneticPr fontId="2"/>
  </si>
  <si>
    <t>11，465 ㎡</t>
    <phoneticPr fontId="2"/>
  </si>
  <si>
    <t>令和元年5月所管面（1～3類）</t>
    <rPh sb="0" eb="1">
      <t>レイ</t>
    </rPh>
    <rPh sb="1" eb="2">
      <t>ワ</t>
    </rPh>
    <rPh sb="2" eb="4">
      <t>ガンネン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</si>
  <si>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t>2，957　㎡</t>
    <phoneticPr fontId="2"/>
  </si>
  <si>
    <r>
      <t>93，157  m</t>
    </r>
    <r>
      <rPr>
        <sz val="8"/>
        <rFont val="ＭＳ Ｐゴシック"/>
        <family val="3"/>
        <charset val="128"/>
      </rPr>
      <t>3</t>
    </r>
    <phoneticPr fontId="2"/>
  </si>
  <si>
    <t>8，745 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</si>
  <si>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</si>
  <si>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</si>
  <si>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</si>
  <si>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　　　　　　　　　　　　　　　　令和元年5月末上位10品目入庫高(県合計）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</si>
  <si>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</si>
  <si>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　　　　　　　　　　　　令和元年5月末上位１０品目保管残高（県合計）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</si>
  <si>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1年</t>
    <rPh sb="1" eb="2">
      <t>ネン</t>
    </rPh>
    <phoneticPr fontId="2"/>
  </si>
  <si>
    <t>1年</t>
    <rPh sb="1" eb="2">
      <t>ネン</t>
    </rPh>
    <phoneticPr fontId="2"/>
  </si>
  <si>
    <t>令和元年5月</t>
    <rPh sb="0" eb="1">
      <t>レイ</t>
    </rPh>
    <rPh sb="1" eb="2">
      <t>ワ</t>
    </rPh>
    <rPh sb="2" eb="4">
      <t>ガンネン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</si>
</sst>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38" fontId="1" fillId="0" borderId="40" xfId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0" fillId="0" borderId="39" xfId="1" applyFont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1" fillId="0" borderId="40" xfId="1" applyBorder="1"/>
    <xf numFmtId="38" fontId="1" fillId="0" borderId="9" xfId="1" applyFont="1" applyBorder="1"/>
    <xf numFmtId="38" fontId="1" fillId="0" borderId="10" xfId="1" applyFill="1" applyBorder="1"/>
    <xf numFmtId="38" fontId="1" fillId="0" borderId="38" xfId="1" applyFont="1" applyFill="1" applyBorder="1"/>
    <xf numFmtId="38" fontId="1" fillId="0" borderId="39" xfId="1" applyBorder="1"/>
    <xf numFmtId="179" fontId="0" fillId="0" borderId="42" xfId="1" applyNumberFormat="1" applyFont="1" applyBorder="1"/>
    <xf numFmtId="179" fontId="1" fillId="0" borderId="11" xfId="1" applyNumberFormat="1" applyBorder="1"/>
    <xf numFmtId="38" fontId="0" fillId="0" borderId="21" xfId="1" applyFont="1" applyFill="1" applyBorder="1"/>
    <xf numFmtId="0" fontId="1" fillId="0" borderId="39" xfId="0" applyFont="1" applyFill="1" applyBorder="1"/>
    <xf numFmtId="38" fontId="0" fillId="0" borderId="12" xfId="1" applyFont="1" applyFill="1" applyBorder="1"/>
    <xf numFmtId="38" fontId="0" fillId="0" borderId="50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令和元年5月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110800"/>
        <c:axId val="43611315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令和元年5月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令和元年5月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238.4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10800"/>
        <c:axId val="436113152"/>
      </c:lineChart>
      <c:catAx>
        <c:axId val="4361108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36113152"/>
        <c:crosses val="autoZero"/>
        <c:auto val="1"/>
        <c:lblAlgn val="ctr"/>
        <c:lblOffset val="100"/>
        <c:tickLblSkip val="1"/>
        <c:noMultiLvlLbl val="0"/>
      </c:catAx>
      <c:valAx>
        <c:axId val="43611315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11080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34335231594753E-2"/>
                  <c:y val="1.120393517683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1.1111162812881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ゴム製品</c:v>
                </c:pt>
                <c:pt idx="6">
                  <c:v>金属製品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25254</c:v>
                </c:pt>
                <c:pt idx="1">
                  <c:v>18689</c:v>
                </c:pt>
                <c:pt idx="2">
                  <c:v>9255</c:v>
                </c:pt>
                <c:pt idx="3">
                  <c:v>4337</c:v>
                </c:pt>
                <c:pt idx="4">
                  <c:v>2429</c:v>
                </c:pt>
                <c:pt idx="5">
                  <c:v>2413</c:v>
                </c:pt>
                <c:pt idx="6">
                  <c:v>2271</c:v>
                </c:pt>
                <c:pt idx="7">
                  <c:v>1567</c:v>
                </c:pt>
                <c:pt idx="8">
                  <c:v>1478</c:v>
                </c:pt>
                <c:pt idx="9">
                  <c:v>1274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935733229168497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ゴム製品</c:v>
                </c:pt>
                <c:pt idx="6">
                  <c:v>金属製品</c:v>
                </c:pt>
                <c:pt idx="7">
                  <c:v>その他の機械</c:v>
                </c:pt>
                <c:pt idx="8">
                  <c:v>その他の化学工業品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26616</c:v>
                </c:pt>
                <c:pt idx="1">
                  <c:v>19307</c:v>
                </c:pt>
                <c:pt idx="2">
                  <c:v>5789</c:v>
                </c:pt>
                <c:pt idx="3">
                  <c:v>4358</c:v>
                </c:pt>
                <c:pt idx="4">
                  <c:v>918</c:v>
                </c:pt>
                <c:pt idx="5">
                  <c:v>3746</c:v>
                </c:pt>
                <c:pt idx="6">
                  <c:v>2833</c:v>
                </c:pt>
                <c:pt idx="7">
                  <c:v>1861</c:v>
                </c:pt>
                <c:pt idx="8">
                  <c:v>657</c:v>
                </c:pt>
                <c:pt idx="9">
                  <c:v>1763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82120"/>
        <c:axId val="436883296"/>
      </c:barChart>
      <c:catAx>
        <c:axId val="43688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83296"/>
        <c:crosses val="autoZero"/>
        <c:auto val="1"/>
        <c:lblAlgn val="ctr"/>
        <c:lblOffset val="100"/>
        <c:noMultiLvlLbl val="0"/>
      </c:catAx>
      <c:valAx>
        <c:axId val="43688329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82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29193899782137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-3.7881770460509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64790</c:v>
                </c:pt>
                <c:pt idx="1">
                  <c:v>17479</c:v>
                </c:pt>
                <c:pt idx="2">
                  <c:v>16131</c:v>
                </c:pt>
                <c:pt idx="3">
                  <c:v>8935</c:v>
                </c:pt>
                <c:pt idx="4">
                  <c:v>8540</c:v>
                </c:pt>
                <c:pt idx="5">
                  <c:v>5258</c:v>
                </c:pt>
                <c:pt idx="6">
                  <c:v>4697</c:v>
                </c:pt>
                <c:pt idx="7">
                  <c:v>4605</c:v>
                </c:pt>
                <c:pt idx="8">
                  <c:v>4036</c:v>
                </c:pt>
                <c:pt idx="9">
                  <c:v>3153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419998970716881E-2"/>
                  <c:y val="1.515091863517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-7.576055833929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197004786165794E-3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92410752577496E-3"/>
                  <c:y val="-7.5766523502744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化学肥料</c:v>
                </c:pt>
                <c:pt idx="7">
                  <c:v>電気機械</c:v>
                </c:pt>
                <c:pt idx="8">
                  <c:v>合成樹脂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65454</c:v>
                </c:pt>
                <c:pt idx="1">
                  <c:v>14095</c:v>
                </c:pt>
                <c:pt idx="2">
                  <c:v>17440</c:v>
                </c:pt>
                <c:pt idx="3">
                  <c:v>8808</c:v>
                </c:pt>
                <c:pt idx="4">
                  <c:v>10887</c:v>
                </c:pt>
                <c:pt idx="5">
                  <c:v>9975</c:v>
                </c:pt>
                <c:pt idx="6">
                  <c:v>2740</c:v>
                </c:pt>
                <c:pt idx="7">
                  <c:v>3546</c:v>
                </c:pt>
                <c:pt idx="8">
                  <c:v>4792</c:v>
                </c:pt>
                <c:pt idx="9">
                  <c:v>3230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85648"/>
        <c:axId val="436884864"/>
      </c:barChart>
      <c:catAx>
        <c:axId val="436885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884864"/>
        <c:crosses val="autoZero"/>
        <c:auto val="1"/>
        <c:lblAlgn val="ctr"/>
        <c:lblOffset val="100"/>
        <c:noMultiLvlLbl val="0"/>
      </c:catAx>
      <c:valAx>
        <c:axId val="43688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688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5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7.7519379844960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92198581560316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03546099290781E-2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1.1628212171153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雑穀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麦</c:v>
                </c:pt>
                <c:pt idx="8">
                  <c:v>電気機械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21633</c:v>
                </c:pt>
                <c:pt idx="1">
                  <c:v>21371</c:v>
                </c:pt>
                <c:pt idx="2">
                  <c:v>20780</c:v>
                </c:pt>
                <c:pt idx="3">
                  <c:v>18835</c:v>
                </c:pt>
                <c:pt idx="4">
                  <c:v>17071</c:v>
                </c:pt>
                <c:pt idx="5">
                  <c:v>16831</c:v>
                </c:pt>
                <c:pt idx="6">
                  <c:v>12593</c:v>
                </c:pt>
                <c:pt idx="7">
                  <c:v>12292</c:v>
                </c:pt>
                <c:pt idx="8">
                  <c:v>10036</c:v>
                </c:pt>
                <c:pt idx="9">
                  <c:v>9756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418E-3"/>
                  <c:y val="7.7516327900872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3829787234036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058E-3"/>
                  <c:y val="-1.5504181163401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50110693175489E-17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191489361702126E-3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41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雑穀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鉄鋼</c:v>
                </c:pt>
                <c:pt idx="7">
                  <c:v>麦</c:v>
                </c:pt>
                <c:pt idx="8">
                  <c:v>電気機械</c:v>
                </c:pt>
                <c:pt idx="9">
                  <c:v>紙・パルプ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31795</c:v>
                </c:pt>
                <c:pt idx="1">
                  <c:v>25066</c:v>
                </c:pt>
                <c:pt idx="2">
                  <c:v>16213</c:v>
                </c:pt>
                <c:pt idx="3">
                  <c:v>9838</c:v>
                </c:pt>
                <c:pt idx="4">
                  <c:v>18425</c:v>
                </c:pt>
                <c:pt idx="5">
                  <c:v>15954</c:v>
                </c:pt>
                <c:pt idx="6">
                  <c:v>15499</c:v>
                </c:pt>
                <c:pt idx="7">
                  <c:v>23795</c:v>
                </c:pt>
                <c:pt idx="8">
                  <c:v>10481</c:v>
                </c:pt>
                <c:pt idx="9">
                  <c:v>8424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36884472"/>
        <c:axId val="436878200"/>
      </c:barChart>
      <c:catAx>
        <c:axId val="436884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78200"/>
        <c:crosses val="autoZero"/>
        <c:auto val="1"/>
        <c:lblAlgn val="ctr"/>
        <c:lblOffset val="100"/>
        <c:noMultiLvlLbl val="0"/>
      </c:catAx>
      <c:valAx>
        <c:axId val="4368782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844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555555555555557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40262</c:v>
                </c:pt>
                <c:pt idx="1">
                  <c:v>2809</c:v>
                </c:pt>
                <c:pt idx="2">
                  <c:v>2634</c:v>
                </c:pt>
                <c:pt idx="3">
                  <c:v>1772</c:v>
                </c:pt>
                <c:pt idx="4">
                  <c:v>1023</c:v>
                </c:pt>
                <c:pt idx="5">
                  <c:v>799</c:v>
                </c:pt>
                <c:pt idx="6">
                  <c:v>675</c:v>
                </c:pt>
                <c:pt idx="7">
                  <c:v>540</c:v>
                </c:pt>
                <c:pt idx="8">
                  <c:v>393</c:v>
                </c:pt>
                <c:pt idx="9">
                  <c:v>393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その他の化学工業品</c:v>
                </c:pt>
                <c:pt idx="5">
                  <c:v>非鉄金属</c:v>
                </c:pt>
                <c:pt idx="6">
                  <c:v>その他の食料工業品</c:v>
                </c:pt>
                <c:pt idx="7">
                  <c:v>缶詰・びん詰</c:v>
                </c:pt>
                <c:pt idx="8">
                  <c:v>その他の機械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36673</c:v>
                </c:pt>
                <c:pt idx="1">
                  <c:v>9223</c:v>
                </c:pt>
                <c:pt idx="2">
                  <c:v>2548</c:v>
                </c:pt>
                <c:pt idx="3">
                  <c:v>1673</c:v>
                </c:pt>
                <c:pt idx="4">
                  <c:v>1948</c:v>
                </c:pt>
                <c:pt idx="5">
                  <c:v>640</c:v>
                </c:pt>
                <c:pt idx="6">
                  <c:v>682</c:v>
                </c:pt>
                <c:pt idx="7">
                  <c:v>581</c:v>
                </c:pt>
                <c:pt idx="8">
                  <c:v>243</c:v>
                </c:pt>
                <c:pt idx="9">
                  <c:v>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78984"/>
        <c:axId val="436879376"/>
      </c:barChart>
      <c:catAx>
        <c:axId val="436878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79376"/>
        <c:crosses val="autoZero"/>
        <c:auto val="1"/>
        <c:lblAlgn val="ctr"/>
        <c:lblOffset val="100"/>
        <c:noMultiLvlLbl val="0"/>
      </c:catAx>
      <c:valAx>
        <c:axId val="4368793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7898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7490441647549953E-3"/>
                  <c:y val="8.45707845841307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35807</c:v>
                </c:pt>
                <c:pt idx="1">
                  <c:v>28578</c:v>
                </c:pt>
                <c:pt idx="2">
                  <c:v>19164</c:v>
                </c:pt>
                <c:pt idx="3">
                  <c:v>8282</c:v>
                </c:pt>
                <c:pt idx="4">
                  <c:v>6898</c:v>
                </c:pt>
                <c:pt idx="5">
                  <c:v>6211</c:v>
                </c:pt>
                <c:pt idx="6">
                  <c:v>5732</c:v>
                </c:pt>
                <c:pt idx="7">
                  <c:v>2797</c:v>
                </c:pt>
                <c:pt idx="8">
                  <c:v>2337</c:v>
                </c:pt>
                <c:pt idx="9">
                  <c:v>1460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93684254035E-3"/>
                  <c:y val="3.7664783427495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-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261234078023711E-2"/>
                  <c:y val="3.361952637276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3.7347450212791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811002955339246E-3"/>
                  <c:y val="-1.1394338419561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その他の農作物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その他の化学工業品</c:v>
                </c:pt>
                <c:pt idx="9">
                  <c:v>非金属鉱物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40016</c:v>
                </c:pt>
                <c:pt idx="1">
                  <c:v>32023</c:v>
                </c:pt>
                <c:pt idx="2">
                  <c:v>15149</c:v>
                </c:pt>
                <c:pt idx="3">
                  <c:v>9795</c:v>
                </c:pt>
                <c:pt idx="4">
                  <c:v>5530</c:v>
                </c:pt>
                <c:pt idx="5">
                  <c:v>7669</c:v>
                </c:pt>
                <c:pt idx="6">
                  <c:v>7046</c:v>
                </c:pt>
                <c:pt idx="7">
                  <c:v>521</c:v>
                </c:pt>
                <c:pt idx="8">
                  <c:v>2534</c:v>
                </c:pt>
                <c:pt idx="9">
                  <c:v>1400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880552"/>
        <c:axId val="436109624"/>
      </c:barChart>
      <c:catAx>
        <c:axId val="436880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109624"/>
        <c:crosses val="autoZero"/>
        <c:auto val="1"/>
        <c:lblAlgn val="ctr"/>
        <c:lblOffset val="100"/>
        <c:noMultiLvlLbl val="0"/>
      </c:catAx>
      <c:valAx>
        <c:axId val="4361096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805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5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75002</c:v>
                </c:pt>
                <c:pt idx="1">
                  <c:v>26014</c:v>
                </c:pt>
                <c:pt idx="2">
                  <c:v>24770</c:v>
                </c:pt>
                <c:pt idx="3">
                  <c:v>16256</c:v>
                </c:pt>
                <c:pt idx="4">
                  <c:v>13886</c:v>
                </c:pt>
                <c:pt idx="5">
                  <c:v>12082</c:v>
                </c:pt>
                <c:pt idx="6">
                  <c:v>10718</c:v>
                </c:pt>
                <c:pt idx="7">
                  <c:v>7065</c:v>
                </c:pt>
                <c:pt idx="8">
                  <c:v>6542</c:v>
                </c:pt>
                <c:pt idx="9">
                  <c:v>5629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899529058802205E-3"/>
                  <c:y val="-3.58451161346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474882264701351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4949764529401419E-3"/>
                  <c:y val="1.0752123726469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18666</c:v>
                </c:pt>
                <c:pt idx="1">
                  <c:v>15850</c:v>
                </c:pt>
                <c:pt idx="2">
                  <c:v>23501</c:v>
                </c:pt>
                <c:pt idx="3">
                  <c:v>17724</c:v>
                </c:pt>
                <c:pt idx="4">
                  <c:v>18043</c:v>
                </c:pt>
                <c:pt idx="5">
                  <c:v>13123</c:v>
                </c:pt>
                <c:pt idx="6">
                  <c:v>10439</c:v>
                </c:pt>
                <c:pt idx="7">
                  <c:v>7163</c:v>
                </c:pt>
                <c:pt idx="8">
                  <c:v>6534</c:v>
                </c:pt>
                <c:pt idx="9">
                  <c:v>5828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107272"/>
        <c:axId val="436107664"/>
      </c:barChart>
      <c:catAx>
        <c:axId val="436107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107664"/>
        <c:crosses val="autoZero"/>
        <c:auto val="1"/>
        <c:lblAlgn val="ctr"/>
        <c:lblOffset val="100"/>
        <c:noMultiLvlLbl val="0"/>
      </c:catAx>
      <c:valAx>
        <c:axId val="43610766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107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-1.4919154227398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698348951360998E-3"/>
                  <c:y val="-6.0088596758671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-7.499064374557306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181540</c:v>
                </c:pt>
                <c:pt idx="1">
                  <c:v>124620</c:v>
                </c:pt>
                <c:pt idx="2">
                  <c:v>96624</c:v>
                </c:pt>
                <c:pt idx="3">
                  <c:v>91758</c:v>
                </c:pt>
                <c:pt idx="4">
                  <c:v>86814</c:v>
                </c:pt>
                <c:pt idx="5">
                  <c:v>75451</c:v>
                </c:pt>
                <c:pt idx="6">
                  <c:v>74446</c:v>
                </c:pt>
                <c:pt idx="7">
                  <c:v>51967</c:v>
                </c:pt>
                <c:pt idx="8">
                  <c:v>51603</c:v>
                </c:pt>
                <c:pt idx="9">
                  <c:v>50709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301521044808996E-3"/>
                  <c:y val="1.963817483084336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546511505338943E-3"/>
                  <c:y val="-1.851331517477053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52018397298733E-3"/>
                  <c:y val="6.1867281090007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8.9276361378975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8137291071547784E-3"/>
                  <c:y val="-1.7604287965009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2.407199664229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6.065102658676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176560</c:v>
                </c:pt>
                <c:pt idx="1">
                  <c:v>60040</c:v>
                </c:pt>
                <c:pt idx="2">
                  <c:v>93323</c:v>
                </c:pt>
                <c:pt idx="3">
                  <c:v>96577</c:v>
                </c:pt>
                <c:pt idx="4">
                  <c:v>90285</c:v>
                </c:pt>
                <c:pt idx="5">
                  <c:v>72640</c:v>
                </c:pt>
                <c:pt idx="6">
                  <c:v>86702</c:v>
                </c:pt>
                <c:pt idx="7">
                  <c:v>58279</c:v>
                </c:pt>
                <c:pt idx="8">
                  <c:v>49927</c:v>
                </c:pt>
                <c:pt idx="9">
                  <c:v>46007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38114600"/>
        <c:axId val="438111464"/>
      </c:barChart>
      <c:catAx>
        <c:axId val="438114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1464"/>
        <c:crosses val="autoZero"/>
        <c:auto val="1"/>
        <c:lblAlgn val="ctr"/>
        <c:lblOffset val="100"/>
        <c:noMultiLvlLbl val="0"/>
      </c:catAx>
      <c:valAx>
        <c:axId val="438111464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4600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5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3396269960896096"/>
                  <c:y val="-7.02454704175193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9277452143219984E-3"/>
                  <c:y val="-0.110035034166984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342467888282031"/>
                  <c:y val="-6.79608496074555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0927727369521798E-2"/>
                  <c:y val="-8.4860846138726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1380753312292323E-2"/>
                  <c:y val="-8.72749661798883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7858629923826495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181540</c:v>
                </c:pt>
                <c:pt idx="1">
                  <c:v>124620</c:v>
                </c:pt>
                <c:pt idx="2">
                  <c:v>96624</c:v>
                </c:pt>
                <c:pt idx="3">
                  <c:v>91758</c:v>
                </c:pt>
                <c:pt idx="4">
                  <c:v>86814</c:v>
                </c:pt>
                <c:pt idx="5">
                  <c:v>75451</c:v>
                </c:pt>
                <c:pt idx="6">
                  <c:v>74446</c:v>
                </c:pt>
                <c:pt idx="7">
                  <c:v>51967</c:v>
                </c:pt>
                <c:pt idx="8">
                  <c:v>51603</c:v>
                </c:pt>
                <c:pt idx="9">
                  <c:v>50709</c:v>
                </c:pt>
                <c:pt idx="10">
                  <c:v>342764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8222235579E-2"/>
                  <c:y val="2.60749643136713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0.12370850025325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2699645368756379"/>
                  <c:y val="-6.6882741630980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6.7958031963561844E-2"/>
                  <c:y val="-9.7433347147396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652481416922122"/>
                  <c:y val="-8.254040613344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2454569133056843"/>
                  <c:y val="-7.48938619514665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麦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176560</c:v>
                </c:pt>
                <c:pt idx="1">
                  <c:v>60040</c:v>
                </c:pt>
                <c:pt idx="2">
                  <c:v>93323</c:v>
                </c:pt>
                <c:pt idx="3">
                  <c:v>96577</c:v>
                </c:pt>
                <c:pt idx="4">
                  <c:v>90285</c:v>
                </c:pt>
                <c:pt idx="5">
                  <c:v>72640</c:v>
                </c:pt>
                <c:pt idx="6">
                  <c:v>86702</c:v>
                </c:pt>
                <c:pt idx="7">
                  <c:v>58279</c:v>
                </c:pt>
                <c:pt idx="8">
                  <c:v>49927</c:v>
                </c:pt>
                <c:pt idx="9">
                  <c:v>46007</c:v>
                </c:pt>
                <c:pt idx="10">
                  <c:v>322250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16597</c:v>
                </c:pt>
                <c:pt idx="1">
                  <c:v>14956</c:v>
                </c:pt>
                <c:pt idx="2">
                  <c:v>9963</c:v>
                </c:pt>
                <c:pt idx="3">
                  <c:v>6520</c:v>
                </c:pt>
                <c:pt idx="4">
                  <c:v>6352</c:v>
                </c:pt>
                <c:pt idx="5">
                  <c:v>5134</c:v>
                </c:pt>
                <c:pt idx="6">
                  <c:v>3908</c:v>
                </c:pt>
                <c:pt idx="7">
                  <c:v>3367</c:v>
                </c:pt>
                <c:pt idx="8">
                  <c:v>3263</c:v>
                </c:pt>
                <c:pt idx="9">
                  <c:v>2717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827799911465572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-3.704288044411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19863</c:v>
                </c:pt>
                <c:pt idx="1">
                  <c:v>21513</c:v>
                </c:pt>
                <c:pt idx="2">
                  <c:v>9415</c:v>
                </c:pt>
                <c:pt idx="3">
                  <c:v>4366</c:v>
                </c:pt>
                <c:pt idx="4">
                  <c:v>5141</c:v>
                </c:pt>
                <c:pt idx="5">
                  <c:v>4830</c:v>
                </c:pt>
                <c:pt idx="6">
                  <c:v>4229</c:v>
                </c:pt>
                <c:pt idx="7">
                  <c:v>2293</c:v>
                </c:pt>
                <c:pt idx="8">
                  <c:v>3123</c:v>
                </c:pt>
                <c:pt idx="9">
                  <c:v>2689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11072"/>
        <c:axId val="438113424"/>
      </c:barChart>
      <c:catAx>
        <c:axId val="43811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3424"/>
        <c:crosses val="autoZero"/>
        <c:auto val="1"/>
        <c:lblAlgn val="ctr"/>
        <c:lblOffset val="100"/>
        <c:noMultiLvlLbl val="0"/>
      </c:catAx>
      <c:valAx>
        <c:axId val="4381134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381110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2,383,688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2,383,688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202284</c:v>
                </c:pt>
                <c:pt idx="1">
                  <c:v>408953</c:v>
                </c:pt>
                <c:pt idx="2">
                  <c:v>488222</c:v>
                </c:pt>
                <c:pt idx="3">
                  <c:v>85288</c:v>
                </c:pt>
                <c:pt idx="4">
                  <c:v>411574</c:v>
                </c:pt>
                <c:pt idx="5">
                  <c:v>787367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5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123295</c:v>
                </c:pt>
                <c:pt idx="1">
                  <c:v>22523</c:v>
                </c:pt>
                <c:pt idx="2">
                  <c:v>20111</c:v>
                </c:pt>
                <c:pt idx="3">
                  <c:v>16487</c:v>
                </c:pt>
                <c:pt idx="4">
                  <c:v>13065</c:v>
                </c:pt>
                <c:pt idx="5">
                  <c:v>11210</c:v>
                </c:pt>
                <c:pt idx="6">
                  <c:v>10927</c:v>
                </c:pt>
                <c:pt idx="7">
                  <c:v>10241</c:v>
                </c:pt>
                <c:pt idx="8">
                  <c:v>8520</c:v>
                </c:pt>
                <c:pt idx="9">
                  <c:v>5742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733863837311953E-3"/>
                  <c:y val="1.1494252873563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915119363395226E-2"/>
                  <c:y val="1.532536881165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39486E-3"/>
                  <c:y val="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6055E-3"/>
                  <c:y val="-3.8314176245210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120510</c:v>
                </c:pt>
                <c:pt idx="1">
                  <c:v>21066</c:v>
                </c:pt>
                <c:pt idx="2">
                  <c:v>19075</c:v>
                </c:pt>
                <c:pt idx="3">
                  <c:v>12257</c:v>
                </c:pt>
                <c:pt idx="4">
                  <c:v>12428</c:v>
                </c:pt>
                <c:pt idx="5">
                  <c:v>10808</c:v>
                </c:pt>
                <c:pt idx="6">
                  <c:v>12967</c:v>
                </c:pt>
                <c:pt idx="7">
                  <c:v>11709</c:v>
                </c:pt>
                <c:pt idx="8">
                  <c:v>5487</c:v>
                </c:pt>
                <c:pt idx="9">
                  <c:v>9010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10288"/>
        <c:axId val="438108720"/>
      </c:barChart>
      <c:catAx>
        <c:axId val="43811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08720"/>
        <c:crosses val="autoZero"/>
        <c:auto val="1"/>
        <c:lblAlgn val="ctr"/>
        <c:lblOffset val="100"/>
        <c:noMultiLvlLbl val="0"/>
      </c:catAx>
      <c:valAx>
        <c:axId val="438108720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02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-1.493989721873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鉄鋼</c:v>
                </c:pt>
                <c:pt idx="7">
                  <c:v>電気機械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70948</c:v>
                </c:pt>
                <c:pt idx="1">
                  <c:v>49202</c:v>
                </c:pt>
                <c:pt idx="2">
                  <c:v>42945</c:v>
                </c:pt>
                <c:pt idx="3">
                  <c:v>25959</c:v>
                </c:pt>
                <c:pt idx="4">
                  <c:v>22197</c:v>
                </c:pt>
                <c:pt idx="5">
                  <c:v>20701</c:v>
                </c:pt>
                <c:pt idx="6">
                  <c:v>19032</c:v>
                </c:pt>
                <c:pt idx="7">
                  <c:v>19014</c:v>
                </c:pt>
                <c:pt idx="8">
                  <c:v>18807</c:v>
                </c:pt>
                <c:pt idx="9">
                  <c:v>16973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25309441056169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1301237764223044E-3"/>
                  <c:y val="7.4690663667040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75928323167528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650618882111032E-3"/>
                  <c:y val="-3.3613445378151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25309441055841E-3"/>
                  <c:y val="3.7345331833520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223934309663056E-3"/>
                  <c:y val="-5.8816177396438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7822502305709486E-3"/>
                  <c:y val="1.120418771183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鉄鋼</c:v>
                </c:pt>
                <c:pt idx="7">
                  <c:v>電気機械</c:v>
                </c:pt>
                <c:pt idx="8">
                  <c:v>米</c:v>
                </c:pt>
                <c:pt idx="9">
                  <c:v>紙・パルプ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70458</c:v>
                </c:pt>
                <c:pt idx="1">
                  <c:v>55280</c:v>
                </c:pt>
                <c:pt idx="2">
                  <c:v>36846</c:v>
                </c:pt>
                <c:pt idx="3">
                  <c:v>26301</c:v>
                </c:pt>
                <c:pt idx="4">
                  <c:v>22976</c:v>
                </c:pt>
                <c:pt idx="5">
                  <c:v>23647</c:v>
                </c:pt>
                <c:pt idx="6">
                  <c:v>18450</c:v>
                </c:pt>
                <c:pt idx="7">
                  <c:v>15982</c:v>
                </c:pt>
                <c:pt idx="8">
                  <c:v>13939</c:v>
                </c:pt>
                <c:pt idx="9">
                  <c:v>15929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09112"/>
        <c:axId val="438113816"/>
      </c:barChart>
      <c:catAx>
        <c:axId val="43810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3816"/>
        <c:crosses val="autoZero"/>
        <c:auto val="1"/>
        <c:lblAlgn val="ctr"/>
        <c:lblOffset val="100"/>
        <c:noMultiLvlLbl val="0"/>
      </c:catAx>
      <c:valAx>
        <c:axId val="4381138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091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8.9007565643079659E-3"/>
                  <c:y val="1.4981273408239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34643</c:v>
                </c:pt>
                <c:pt idx="1">
                  <c:v>9293</c:v>
                </c:pt>
                <c:pt idx="2">
                  <c:v>2721</c:v>
                </c:pt>
                <c:pt idx="3">
                  <c:v>2677</c:v>
                </c:pt>
                <c:pt idx="4">
                  <c:v>1447</c:v>
                </c:pt>
                <c:pt idx="5">
                  <c:v>1252</c:v>
                </c:pt>
                <c:pt idx="6">
                  <c:v>1049</c:v>
                </c:pt>
                <c:pt idx="7">
                  <c:v>802</c:v>
                </c:pt>
                <c:pt idx="8">
                  <c:v>706</c:v>
                </c:pt>
                <c:pt idx="9">
                  <c:v>647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603026257231864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缶詰・びん詰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35352</c:v>
                </c:pt>
                <c:pt idx="1">
                  <c:v>5418</c:v>
                </c:pt>
                <c:pt idx="2">
                  <c:v>2025</c:v>
                </c:pt>
                <c:pt idx="3">
                  <c:v>1122</c:v>
                </c:pt>
                <c:pt idx="4">
                  <c:v>1564</c:v>
                </c:pt>
                <c:pt idx="5">
                  <c:v>1567</c:v>
                </c:pt>
                <c:pt idx="6">
                  <c:v>1251</c:v>
                </c:pt>
                <c:pt idx="7">
                  <c:v>862</c:v>
                </c:pt>
                <c:pt idx="8">
                  <c:v>603</c:v>
                </c:pt>
                <c:pt idx="9">
                  <c:v>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15776"/>
        <c:axId val="438111856"/>
      </c:barChart>
      <c:catAx>
        <c:axId val="43811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38111856"/>
        <c:crosses val="autoZero"/>
        <c:auto val="1"/>
        <c:lblAlgn val="ctr"/>
        <c:lblOffset val="100"/>
        <c:noMultiLvlLbl val="0"/>
      </c:catAx>
      <c:valAx>
        <c:axId val="4381118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381157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951871657754E-2"/>
                  <c:y val="1.186943989951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95187165775433E-2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7593582887700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31343</c:v>
                </c:pt>
                <c:pt idx="1">
                  <c:v>20097</c:v>
                </c:pt>
                <c:pt idx="2">
                  <c:v>14957</c:v>
                </c:pt>
                <c:pt idx="3">
                  <c:v>13066</c:v>
                </c:pt>
                <c:pt idx="4">
                  <c:v>9091</c:v>
                </c:pt>
                <c:pt idx="5">
                  <c:v>8183</c:v>
                </c:pt>
                <c:pt idx="6">
                  <c:v>4244</c:v>
                </c:pt>
                <c:pt idx="7">
                  <c:v>3576</c:v>
                </c:pt>
                <c:pt idx="8">
                  <c:v>3375</c:v>
                </c:pt>
                <c:pt idx="9">
                  <c:v>3246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7.9129599330077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614145156989391E-3"/>
                  <c:y val="3.9328033934759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13390037475263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429646160540088E-3"/>
                  <c:y val="7.8425532816353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329866520694955E-3"/>
                  <c:y val="-1.9840968197377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1.5755824748498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化学肥料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36555</c:v>
                </c:pt>
                <c:pt idx="1">
                  <c:v>26167</c:v>
                </c:pt>
                <c:pt idx="2">
                  <c:v>16020</c:v>
                </c:pt>
                <c:pt idx="3">
                  <c:v>11939</c:v>
                </c:pt>
                <c:pt idx="4">
                  <c:v>9465</c:v>
                </c:pt>
                <c:pt idx="5">
                  <c:v>7572</c:v>
                </c:pt>
                <c:pt idx="6">
                  <c:v>3819</c:v>
                </c:pt>
                <c:pt idx="7">
                  <c:v>5014</c:v>
                </c:pt>
                <c:pt idx="8">
                  <c:v>3718</c:v>
                </c:pt>
                <c:pt idx="9">
                  <c:v>2723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12248"/>
        <c:axId val="438114992"/>
      </c:barChart>
      <c:catAx>
        <c:axId val="438112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4992"/>
        <c:crosses val="autoZero"/>
        <c:auto val="1"/>
        <c:lblAlgn val="ctr"/>
        <c:lblOffset val="100"/>
        <c:noMultiLvlLbl val="0"/>
      </c:catAx>
      <c:valAx>
        <c:axId val="4381149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1122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0338013303892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3043925064922447E-6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201377605577082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-2.4899574718935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90088</c:v>
                </c:pt>
                <c:pt idx="1">
                  <c:v>27143</c:v>
                </c:pt>
                <c:pt idx="2">
                  <c:v>26875</c:v>
                </c:pt>
                <c:pt idx="3">
                  <c:v>25048</c:v>
                </c:pt>
                <c:pt idx="4">
                  <c:v>19636</c:v>
                </c:pt>
                <c:pt idx="5">
                  <c:v>18108</c:v>
                </c:pt>
                <c:pt idx="6">
                  <c:v>14475</c:v>
                </c:pt>
                <c:pt idx="7">
                  <c:v>13195</c:v>
                </c:pt>
                <c:pt idx="8">
                  <c:v>12481</c:v>
                </c:pt>
                <c:pt idx="9">
                  <c:v>10840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8052049049424378E-5"/>
                  <c:y val="3.4889890100635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3330417031139766E-5"/>
                  <c:y val="3.48814686934186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32368176200197E-3"/>
                  <c:y val="7.0916670175586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2997E-3"/>
                  <c:y val="3.526323915392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雑品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紙・パルプ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織物製品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25312</c:v>
                </c:pt>
                <c:pt idx="1">
                  <c:v>16280</c:v>
                </c:pt>
                <c:pt idx="2">
                  <c:v>24397</c:v>
                </c:pt>
                <c:pt idx="3">
                  <c:v>33302</c:v>
                </c:pt>
                <c:pt idx="4">
                  <c:v>21503</c:v>
                </c:pt>
                <c:pt idx="5">
                  <c:v>17658</c:v>
                </c:pt>
                <c:pt idx="6">
                  <c:v>13175</c:v>
                </c:pt>
                <c:pt idx="7">
                  <c:v>13320</c:v>
                </c:pt>
                <c:pt idx="8">
                  <c:v>8724</c:v>
                </c:pt>
                <c:pt idx="9">
                  <c:v>8322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781976"/>
        <c:axId val="438787464"/>
      </c:barChart>
      <c:catAx>
        <c:axId val="438781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787464"/>
        <c:crosses val="autoZero"/>
        <c:auto val="1"/>
        <c:lblAlgn val="ctr"/>
        <c:lblOffset val="100"/>
        <c:noMultiLvlLbl val="0"/>
      </c:catAx>
      <c:valAx>
        <c:axId val="438787464"/>
        <c:scaling>
          <c:orientation val="minMax"/>
          <c:max val="11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8781976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87072"/>
        <c:axId val="438785112"/>
      </c:lineChart>
      <c:catAx>
        <c:axId val="43878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8511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707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86680"/>
        <c:axId val="438782368"/>
      </c:lineChart>
      <c:catAx>
        <c:axId val="438786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8236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66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80016"/>
        <c:axId val="438785504"/>
      </c:lineChart>
      <c:catAx>
        <c:axId val="438780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855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0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85896"/>
        <c:axId val="438782760"/>
      </c:lineChart>
      <c:catAx>
        <c:axId val="438785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2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8276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5896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83152"/>
        <c:axId val="438783544"/>
      </c:lineChart>
      <c:catAx>
        <c:axId val="438783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3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83544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315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5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141092</c:v>
                </c:pt>
                <c:pt idx="1">
                  <c:v>270083</c:v>
                </c:pt>
                <c:pt idx="2">
                  <c:v>305421</c:v>
                </c:pt>
                <c:pt idx="3">
                  <c:v>55514</c:v>
                </c:pt>
                <c:pt idx="4">
                  <c:v>316438</c:v>
                </c:pt>
                <c:pt idx="5">
                  <c:v>515515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61192</c:v>
                </c:pt>
                <c:pt idx="1">
                  <c:v>138870</c:v>
                </c:pt>
                <c:pt idx="2">
                  <c:v>182801</c:v>
                </c:pt>
                <c:pt idx="3">
                  <c:v>29774</c:v>
                </c:pt>
                <c:pt idx="4">
                  <c:v>95136</c:v>
                </c:pt>
                <c:pt idx="5">
                  <c:v>271852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0.69749461153625592</c:v>
                </c:pt>
                <c:pt idx="1">
                  <c:v>0.66042552567165425</c:v>
                </c:pt>
                <c:pt idx="2">
                  <c:v>0.62557811815116893</c:v>
                </c:pt>
                <c:pt idx="3">
                  <c:v>0.65090047837913889</c:v>
                </c:pt>
                <c:pt idx="4">
                  <c:v>0.76884837234616377</c:v>
                </c:pt>
                <c:pt idx="5">
                  <c:v>0.65473279931721806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111192"/>
        <c:axId val="436111584"/>
        <c:axId val="0"/>
      </c:bar3DChart>
      <c:catAx>
        <c:axId val="436111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6111584"/>
        <c:crosses val="autoZero"/>
        <c:auto val="1"/>
        <c:lblAlgn val="ctr"/>
        <c:lblOffset val="100"/>
        <c:noMultiLvlLbl val="0"/>
      </c:catAx>
      <c:valAx>
        <c:axId val="4361115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11119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784328"/>
        <c:axId val="438784720"/>
      </c:lineChart>
      <c:catAx>
        <c:axId val="438784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784720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78432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4128"/>
        <c:axId val="440212168"/>
      </c:lineChart>
      <c:catAx>
        <c:axId val="440214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212168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4128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5304"/>
        <c:axId val="440210600"/>
      </c:lineChart>
      <c:catAx>
        <c:axId val="440215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0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210600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53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2952"/>
        <c:axId val="440214520"/>
      </c:lineChart>
      <c:catAx>
        <c:axId val="440212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214520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29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7264"/>
        <c:axId val="440214912"/>
      </c:lineChart>
      <c:catAx>
        <c:axId val="440217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214912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72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0992"/>
        <c:axId val="440216480"/>
      </c:lineChart>
      <c:catAx>
        <c:axId val="440210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21648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099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3736"/>
        <c:axId val="440215696"/>
      </c:lineChart>
      <c:catAx>
        <c:axId val="440213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0215696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3736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210208"/>
        <c:axId val="441551808"/>
      </c:lineChart>
      <c:catAx>
        <c:axId val="440210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5180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102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54552"/>
        <c:axId val="441552984"/>
      </c:lineChart>
      <c:catAx>
        <c:axId val="441554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2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5298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4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53376"/>
        <c:axId val="441547104"/>
      </c:lineChart>
      <c:catAx>
        <c:axId val="44155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4710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33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108448"/>
        <c:axId val="436112368"/>
      </c:lineChart>
      <c:catAx>
        <c:axId val="4361084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36112368"/>
        <c:crosses val="autoZero"/>
        <c:auto val="1"/>
        <c:lblAlgn val="ctr"/>
        <c:lblOffset val="100"/>
        <c:tickLblSkip val="1"/>
        <c:noMultiLvlLbl val="0"/>
      </c:catAx>
      <c:valAx>
        <c:axId val="436112368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3610844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50240"/>
        <c:axId val="441558472"/>
      </c:lineChart>
      <c:catAx>
        <c:axId val="441550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8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58472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02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49064"/>
        <c:axId val="441551024"/>
      </c:lineChart>
      <c:catAx>
        <c:axId val="441549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5102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490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58864"/>
        <c:axId val="441547496"/>
      </c:lineChart>
      <c:catAx>
        <c:axId val="441558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4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4749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88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56904"/>
        <c:axId val="441556512"/>
      </c:lineChart>
      <c:catAx>
        <c:axId val="441556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56512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690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58080"/>
        <c:axId val="441559256"/>
      </c:lineChart>
      <c:catAx>
        <c:axId val="44155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9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59256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5808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48280"/>
        <c:axId val="441549456"/>
      </c:lineChart>
      <c:catAx>
        <c:axId val="441548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4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54945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15482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112760"/>
        <c:axId val="436110408"/>
      </c:lineChart>
      <c:catAx>
        <c:axId val="436112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36110408"/>
        <c:crosses val="autoZero"/>
        <c:auto val="1"/>
        <c:lblAlgn val="ctr"/>
        <c:lblOffset val="100"/>
        <c:noMultiLvlLbl val="0"/>
      </c:catAx>
      <c:valAx>
        <c:axId val="436110408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11276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113936"/>
        <c:axId val="436881728"/>
      </c:lineChart>
      <c:catAx>
        <c:axId val="4361139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36881728"/>
        <c:crosses val="autoZero"/>
        <c:auto val="1"/>
        <c:lblAlgn val="ctr"/>
        <c:lblOffset val="100"/>
        <c:noMultiLvlLbl val="0"/>
      </c:catAx>
      <c:valAx>
        <c:axId val="43688172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3611393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698353968574765E-3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70950619057243E-2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354753095286215E-3"/>
                  <c:y val="-2.3088023088023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2472903684435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113075</c:v>
                </c:pt>
                <c:pt idx="1">
                  <c:v>109872</c:v>
                </c:pt>
                <c:pt idx="2">
                  <c:v>84385</c:v>
                </c:pt>
                <c:pt idx="3">
                  <c:v>82727</c:v>
                </c:pt>
                <c:pt idx="4">
                  <c:v>59773</c:v>
                </c:pt>
                <c:pt idx="5">
                  <c:v>58547</c:v>
                </c:pt>
                <c:pt idx="6">
                  <c:v>50238</c:v>
                </c:pt>
                <c:pt idx="7">
                  <c:v>37578</c:v>
                </c:pt>
                <c:pt idx="8">
                  <c:v>30280</c:v>
                </c:pt>
                <c:pt idx="9">
                  <c:v>24267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7.1396707937149695E-3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365645871766E-2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5475309528621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49176984288037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849176984288037E-3"/>
                  <c:y val="-5.7720057720058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8491769842886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120753</c:v>
                </c:pt>
                <c:pt idx="1">
                  <c:v>122233</c:v>
                </c:pt>
                <c:pt idx="2">
                  <c:v>30983</c:v>
                </c:pt>
                <c:pt idx="3">
                  <c:v>76140</c:v>
                </c:pt>
                <c:pt idx="4">
                  <c:v>60386</c:v>
                </c:pt>
                <c:pt idx="5">
                  <c:v>61745</c:v>
                </c:pt>
                <c:pt idx="6">
                  <c:v>43871</c:v>
                </c:pt>
                <c:pt idx="7">
                  <c:v>43328</c:v>
                </c:pt>
                <c:pt idx="8">
                  <c:v>29001</c:v>
                </c:pt>
                <c:pt idx="9">
                  <c:v>25520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36883688"/>
        <c:axId val="436878592"/>
      </c:barChart>
      <c:catAx>
        <c:axId val="43688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78592"/>
        <c:crosses val="autoZero"/>
        <c:auto val="1"/>
        <c:lblAlgn val="ctr"/>
        <c:lblOffset val="100"/>
        <c:noMultiLvlLbl val="0"/>
      </c:catAx>
      <c:valAx>
        <c:axId val="43687859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368836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2483119097292325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009459287674509"/>
                  <c:y val="-0.100978472874376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1536816444951988E-4"/>
                  <c:y val="-5.006140287509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6.0963875242090487E-2"/>
                  <c:y val="-2.49449782079992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1.1596413696151261E-3"/>
                  <c:y val="3.082821642707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03456939677411"/>
                      <c:h val="0.13628452406751909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113075</c:v>
                </c:pt>
                <c:pt idx="1">
                  <c:v>109872</c:v>
                </c:pt>
                <c:pt idx="2">
                  <c:v>84385</c:v>
                </c:pt>
                <c:pt idx="3">
                  <c:v>82727</c:v>
                </c:pt>
                <c:pt idx="4">
                  <c:v>59773</c:v>
                </c:pt>
                <c:pt idx="5">
                  <c:v>58547</c:v>
                </c:pt>
                <c:pt idx="6">
                  <c:v>50238</c:v>
                </c:pt>
                <c:pt idx="7">
                  <c:v>37578</c:v>
                </c:pt>
                <c:pt idx="8">
                  <c:v>30280</c:v>
                </c:pt>
                <c:pt idx="9">
                  <c:v>24267</c:v>
                </c:pt>
                <c:pt idx="10">
                  <c:v>155891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113075</c:v>
                </c:pt>
                <c:pt idx="1">
                  <c:v>109872</c:v>
                </c:pt>
                <c:pt idx="2">
                  <c:v>84385</c:v>
                </c:pt>
                <c:pt idx="3">
                  <c:v>82727</c:v>
                </c:pt>
                <c:pt idx="4">
                  <c:v>59773</c:v>
                </c:pt>
                <c:pt idx="5">
                  <c:v>58547</c:v>
                </c:pt>
                <c:pt idx="6">
                  <c:v>50238</c:v>
                </c:pt>
                <c:pt idx="7">
                  <c:v>37578</c:v>
                </c:pt>
                <c:pt idx="8">
                  <c:v>30280</c:v>
                </c:pt>
                <c:pt idx="9">
                  <c:v>24267</c:v>
                </c:pt>
                <c:pt idx="10">
                  <c:v>155891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270548242538386"/>
                  <c:y val="1.5384801037801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8558180227471566"/>
                  <c:y val="-0.12776987359338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1.5171271529990111E-2"/>
                  <c:y val="-0.104267897547289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2254773496824348"/>
                  <c:y val="-0.102272664192838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1736103597737305"/>
                  <c:y val="-8.8624128880441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053862541991412"/>
                  <c:y val="-7.2904093884816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8.1936513660983215E-2"/>
                  <c:y val="-1.16873321869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871805146494093E-3"/>
                  <c:y val="1.28493076296497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120753</c:v>
                </c:pt>
                <c:pt idx="1">
                  <c:v>122233</c:v>
                </c:pt>
                <c:pt idx="2">
                  <c:v>30983</c:v>
                </c:pt>
                <c:pt idx="3">
                  <c:v>76140</c:v>
                </c:pt>
                <c:pt idx="4">
                  <c:v>60386</c:v>
                </c:pt>
                <c:pt idx="5">
                  <c:v>61745</c:v>
                </c:pt>
                <c:pt idx="6">
                  <c:v>43871</c:v>
                </c:pt>
                <c:pt idx="7">
                  <c:v>43328</c:v>
                </c:pt>
                <c:pt idx="8">
                  <c:v>29001</c:v>
                </c:pt>
                <c:pt idx="9">
                  <c:v>25520</c:v>
                </c:pt>
                <c:pt idx="10" formatCode="#,##0_);[Red]\(#,##0\)">
                  <c:v>156500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M8" sqref="M8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50" t="s">
        <v>164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165</v>
      </c>
      <c r="C6" s="329"/>
      <c r="D6" s="330" t="s">
        <v>166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167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168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169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2">
        <v>4</v>
      </c>
      <c r="C13" s="334"/>
      <c r="D13" s="331" t="s">
        <v>170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171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172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173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174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175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176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177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178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179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180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181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105</v>
      </c>
      <c r="E35" s="359" t="s">
        <v>182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183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184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4" t="s">
        <v>185</v>
      </c>
      <c r="B42" s="555"/>
      <c r="C42" s="555"/>
      <c r="D42" s="555"/>
      <c r="E42" s="555"/>
      <c r="F42" s="555"/>
      <c r="G42" s="555"/>
      <c r="H42" s="556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I62" sqref="I62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230</v>
      </c>
      <c r="D21" s="74" t="s">
        <v>211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16597</v>
      </c>
      <c r="D22" s="9">
        <v>19863</v>
      </c>
      <c r="E22" s="109">
        <v>90.1</v>
      </c>
      <c r="F22" s="41">
        <f>SUM(C22/D22*100)</f>
        <v>83.557367970598591</v>
      </c>
      <c r="G22" s="96"/>
    </row>
    <row r="23" spans="1:9">
      <c r="A23" s="95">
        <v>2</v>
      </c>
      <c r="B23" s="7" t="s">
        <v>108</v>
      </c>
      <c r="C23" s="9">
        <v>14956</v>
      </c>
      <c r="D23" s="9">
        <v>21513</v>
      </c>
      <c r="E23" s="109">
        <v>110</v>
      </c>
      <c r="F23" s="41">
        <f>SUM(C23/D23*100)</f>
        <v>69.520754892390642</v>
      </c>
      <c r="G23" s="96"/>
    </row>
    <row r="24" spans="1:9">
      <c r="A24" s="95">
        <v>3</v>
      </c>
      <c r="B24" s="7" t="s">
        <v>155</v>
      </c>
      <c r="C24" s="9">
        <v>9963</v>
      </c>
      <c r="D24" s="9">
        <v>9415</v>
      </c>
      <c r="E24" s="109">
        <v>89.7</v>
      </c>
      <c r="F24" s="41">
        <f t="shared" ref="F24:F32" si="0">SUM(C24/D24*100)</f>
        <v>105.82049920339882</v>
      </c>
      <c r="G24" s="96"/>
    </row>
    <row r="25" spans="1:9">
      <c r="A25" s="95">
        <v>4</v>
      </c>
      <c r="B25" s="7" t="s">
        <v>217</v>
      </c>
      <c r="C25" s="9">
        <v>6520</v>
      </c>
      <c r="D25" s="9">
        <v>4366</v>
      </c>
      <c r="E25" s="109">
        <v>111.9</v>
      </c>
      <c r="F25" s="41">
        <f t="shared" si="0"/>
        <v>149.33577645442054</v>
      </c>
      <c r="G25" s="96"/>
    </row>
    <row r="26" spans="1:9" ht="13.5" customHeight="1">
      <c r="A26" s="95">
        <v>5</v>
      </c>
      <c r="B26" s="7" t="s">
        <v>115</v>
      </c>
      <c r="C26" s="9">
        <v>6352</v>
      </c>
      <c r="D26" s="6">
        <v>5141</v>
      </c>
      <c r="E26" s="109">
        <v>106.8</v>
      </c>
      <c r="F26" s="41">
        <f t="shared" si="0"/>
        <v>123.55572845749853</v>
      </c>
      <c r="G26" s="96"/>
    </row>
    <row r="27" spans="1:9" ht="13.5" customHeight="1">
      <c r="A27" s="95">
        <v>6</v>
      </c>
      <c r="B27" s="7" t="s">
        <v>117</v>
      </c>
      <c r="C27" s="9">
        <v>5134</v>
      </c>
      <c r="D27" s="9">
        <v>4830</v>
      </c>
      <c r="E27" s="109">
        <v>96</v>
      </c>
      <c r="F27" s="41">
        <f t="shared" si="0"/>
        <v>106.29399585921324</v>
      </c>
      <c r="G27" s="96"/>
    </row>
    <row r="28" spans="1:9" ht="13.5" customHeight="1">
      <c r="A28" s="95">
        <v>7</v>
      </c>
      <c r="B28" s="7" t="s">
        <v>106</v>
      </c>
      <c r="C28" s="101">
        <v>3908</v>
      </c>
      <c r="D28" s="101">
        <v>4229</v>
      </c>
      <c r="E28" s="109">
        <v>96.9</v>
      </c>
      <c r="F28" s="41">
        <f t="shared" si="0"/>
        <v>92.409553085835896</v>
      </c>
      <c r="G28" s="96"/>
    </row>
    <row r="29" spans="1:9" ht="13.5" customHeight="1">
      <c r="A29" s="95">
        <v>8</v>
      </c>
      <c r="B29" s="7" t="s">
        <v>109</v>
      </c>
      <c r="C29" s="101">
        <v>3367</v>
      </c>
      <c r="D29" s="101">
        <v>2293</v>
      </c>
      <c r="E29" s="109">
        <v>112.9</v>
      </c>
      <c r="F29" s="41">
        <f t="shared" si="0"/>
        <v>146.83820322721326</v>
      </c>
      <c r="G29" s="96"/>
    </row>
    <row r="30" spans="1:9" ht="13.5" customHeight="1">
      <c r="A30" s="95">
        <v>9</v>
      </c>
      <c r="B30" s="7" t="s">
        <v>88</v>
      </c>
      <c r="C30" s="101">
        <v>3263</v>
      </c>
      <c r="D30" s="101">
        <v>3123</v>
      </c>
      <c r="E30" s="109">
        <v>97.1</v>
      </c>
      <c r="F30" s="41">
        <f t="shared" si="0"/>
        <v>104.48286903618316</v>
      </c>
      <c r="G30" s="96"/>
    </row>
    <row r="31" spans="1:9" ht="13.5" customHeight="1" thickBot="1">
      <c r="A31" s="97">
        <v>10</v>
      </c>
      <c r="B31" s="7" t="s">
        <v>87</v>
      </c>
      <c r="C31" s="98">
        <v>2717</v>
      </c>
      <c r="D31" s="98">
        <v>2689</v>
      </c>
      <c r="E31" s="110">
        <v>98.2</v>
      </c>
      <c r="F31" s="41">
        <f t="shared" si="0"/>
        <v>101.04127928597993</v>
      </c>
      <c r="G31" s="99"/>
    </row>
    <row r="32" spans="1:9" ht="13.5" customHeight="1" thickBot="1">
      <c r="A32" s="80"/>
      <c r="B32" s="81" t="s">
        <v>59</v>
      </c>
      <c r="C32" s="82">
        <v>86604</v>
      </c>
      <c r="D32" s="82">
        <v>91378</v>
      </c>
      <c r="E32" s="83">
        <v>99.5</v>
      </c>
      <c r="F32" s="107">
        <f t="shared" si="0"/>
        <v>94.775547724835292</v>
      </c>
      <c r="G32" s="121">
        <v>84.8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230</v>
      </c>
      <c r="D53" s="74" t="s">
        <v>211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123295</v>
      </c>
      <c r="D54" s="9">
        <v>120510</v>
      </c>
      <c r="E54" s="41">
        <v>106.9</v>
      </c>
      <c r="F54" s="41">
        <f t="shared" ref="F54:F64" si="1">SUM(C54/D54*100)</f>
        <v>102.3110115343125</v>
      </c>
      <c r="G54" s="96"/>
      <c r="K54" s="325"/>
    </row>
    <row r="55" spans="1:11">
      <c r="A55" s="95">
        <v>2</v>
      </c>
      <c r="B55" s="302" t="s">
        <v>110</v>
      </c>
      <c r="C55" s="9">
        <v>22523</v>
      </c>
      <c r="D55" s="9">
        <v>21066</v>
      </c>
      <c r="E55" s="41">
        <v>108.7</v>
      </c>
      <c r="F55" s="41">
        <f t="shared" si="1"/>
        <v>106.9163581125985</v>
      </c>
      <c r="G55" s="96"/>
    </row>
    <row r="56" spans="1:11">
      <c r="A56" s="95">
        <v>3</v>
      </c>
      <c r="B56" s="302" t="s">
        <v>117</v>
      </c>
      <c r="C56" s="9">
        <v>20111</v>
      </c>
      <c r="D56" s="9">
        <v>19075</v>
      </c>
      <c r="E56" s="41">
        <v>103.9</v>
      </c>
      <c r="F56" s="41">
        <f t="shared" si="1"/>
        <v>105.43119266055045</v>
      </c>
      <c r="G56" s="96"/>
    </row>
    <row r="57" spans="1:11">
      <c r="A57" s="95">
        <v>4</v>
      </c>
      <c r="B57" s="302" t="s">
        <v>108</v>
      </c>
      <c r="C57" s="9">
        <v>16487</v>
      </c>
      <c r="D57" s="9">
        <v>12257</v>
      </c>
      <c r="E57" s="461">
        <v>110</v>
      </c>
      <c r="F57" s="41">
        <f t="shared" si="1"/>
        <v>134.51089173533489</v>
      </c>
      <c r="G57" s="96"/>
    </row>
    <row r="58" spans="1:11">
      <c r="A58" s="95">
        <v>5</v>
      </c>
      <c r="B58" s="302" t="s">
        <v>87</v>
      </c>
      <c r="C58" s="9">
        <v>13065</v>
      </c>
      <c r="D58" s="9">
        <v>12428</v>
      </c>
      <c r="E58" s="41">
        <v>95.8</v>
      </c>
      <c r="F58" s="230">
        <f t="shared" si="1"/>
        <v>105.12552301255229</v>
      </c>
      <c r="G58" s="96"/>
    </row>
    <row r="59" spans="1:11">
      <c r="A59" s="95">
        <v>6</v>
      </c>
      <c r="B59" s="302" t="s">
        <v>115</v>
      </c>
      <c r="C59" s="9">
        <v>11210</v>
      </c>
      <c r="D59" s="9">
        <v>10808</v>
      </c>
      <c r="E59" s="41">
        <v>106.4</v>
      </c>
      <c r="F59" s="41">
        <f t="shared" si="1"/>
        <v>103.71946706143598</v>
      </c>
      <c r="G59" s="96"/>
    </row>
    <row r="60" spans="1:11">
      <c r="A60" s="95">
        <v>7</v>
      </c>
      <c r="B60" s="302" t="s">
        <v>88</v>
      </c>
      <c r="C60" s="9">
        <v>10927</v>
      </c>
      <c r="D60" s="9">
        <v>12967</v>
      </c>
      <c r="E60" s="142">
        <v>98.7</v>
      </c>
      <c r="F60" s="41">
        <f t="shared" si="1"/>
        <v>84.267756612940531</v>
      </c>
      <c r="G60" s="96"/>
    </row>
    <row r="61" spans="1:11">
      <c r="A61" s="95">
        <v>8</v>
      </c>
      <c r="B61" s="302" t="s">
        <v>219</v>
      </c>
      <c r="C61" s="9">
        <v>10241</v>
      </c>
      <c r="D61" s="9">
        <v>11709</v>
      </c>
      <c r="E61" s="41">
        <v>97.5</v>
      </c>
      <c r="F61" s="41">
        <f t="shared" si="1"/>
        <v>87.462635579468781</v>
      </c>
      <c r="G61" s="96"/>
    </row>
    <row r="62" spans="1:11">
      <c r="A62" s="95">
        <v>9</v>
      </c>
      <c r="B62" s="302" t="s">
        <v>163</v>
      </c>
      <c r="C62" s="9">
        <v>8520</v>
      </c>
      <c r="D62" s="9">
        <v>5487</v>
      </c>
      <c r="E62" s="41">
        <v>155.9</v>
      </c>
      <c r="F62" s="41">
        <f t="shared" si="1"/>
        <v>155.27610716238382</v>
      </c>
      <c r="G62" s="96"/>
    </row>
    <row r="63" spans="1:11" ht="14.25" thickBot="1">
      <c r="A63" s="100">
        <v>10</v>
      </c>
      <c r="B63" s="302" t="s">
        <v>106</v>
      </c>
      <c r="C63" s="101">
        <v>5742</v>
      </c>
      <c r="D63" s="101">
        <v>9010</v>
      </c>
      <c r="E63" s="102">
        <v>81.400000000000006</v>
      </c>
      <c r="F63" s="41">
        <f t="shared" si="1"/>
        <v>63.729189789123197</v>
      </c>
      <c r="G63" s="104"/>
      <c r="H63" s="21"/>
    </row>
    <row r="64" spans="1:11" ht="14.25" thickBot="1">
      <c r="A64" s="80"/>
      <c r="B64" s="105" t="s">
        <v>62</v>
      </c>
      <c r="C64" s="106">
        <v>254300</v>
      </c>
      <c r="D64" s="106">
        <v>247997</v>
      </c>
      <c r="E64" s="107">
        <v>105.5</v>
      </c>
      <c r="F64" s="298">
        <f t="shared" si="1"/>
        <v>102.54156300277826</v>
      </c>
      <c r="G64" s="121">
        <v>54.4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H50" sqref="H5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230</v>
      </c>
      <c r="D21" s="74" t="s">
        <v>211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2" t="s">
        <v>114</v>
      </c>
      <c r="C22" s="9">
        <v>70948</v>
      </c>
      <c r="D22" s="9">
        <v>70458</v>
      </c>
      <c r="E22" s="41">
        <v>107.2</v>
      </c>
      <c r="F22" s="41">
        <f>SUM(C22/D22*100)</f>
        <v>100.69544977149508</v>
      </c>
      <c r="G22" s="96"/>
    </row>
    <row r="23" spans="1:11">
      <c r="A23" s="28">
        <v>2</v>
      </c>
      <c r="B23" s="302" t="s">
        <v>220</v>
      </c>
      <c r="C23" s="9">
        <v>49202</v>
      </c>
      <c r="D23" s="9">
        <v>55280</v>
      </c>
      <c r="E23" s="41">
        <v>96.7</v>
      </c>
      <c r="F23" s="41">
        <f t="shared" ref="F23:F32" si="0">SUM(C23/D23*100)</f>
        <v>89.005065123010127</v>
      </c>
      <c r="G23" s="96"/>
    </row>
    <row r="24" spans="1:11" ht="13.5" customHeight="1">
      <c r="A24" s="28">
        <v>3</v>
      </c>
      <c r="B24" s="302" t="s">
        <v>106</v>
      </c>
      <c r="C24" s="9">
        <v>42945</v>
      </c>
      <c r="D24" s="9">
        <v>36846</v>
      </c>
      <c r="E24" s="66">
        <v>110.4</v>
      </c>
      <c r="F24" s="41">
        <f t="shared" si="0"/>
        <v>116.55267871682136</v>
      </c>
      <c r="G24" s="96"/>
    </row>
    <row r="25" spans="1:11">
      <c r="A25" s="28">
        <v>4</v>
      </c>
      <c r="B25" s="302" t="s">
        <v>116</v>
      </c>
      <c r="C25" s="9">
        <v>25959</v>
      </c>
      <c r="D25" s="9">
        <v>26301</v>
      </c>
      <c r="E25" s="41">
        <v>114</v>
      </c>
      <c r="F25" s="41">
        <f t="shared" si="0"/>
        <v>98.699669214098321</v>
      </c>
      <c r="G25" s="96"/>
    </row>
    <row r="26" spans="1:11">
      <c r="A26" s="28">
        <v>5</v>
      </c>
      <c r="B26" s="302" t="s">
        <v>117</v>
      </c>
      <c r="C26" s="9">
        <v>22197</v>
      </c>
      <c r="D26" s="9">
        <v>22976</v>
      </c>
      <c r="E26" s="41">
        <v>106.6</v>
      </c>
      <c r="F26" s="41">
        <f t="shared" si="0"/>
        <v>96.609505571030638</v>
      </c>
      <c r="G26" s="96"/>
    </row>
    <row r="27" spans="1:11" ht="13.5" customHeight="1">
      <c r="A27" s="28">
        <v>6</v>
      </c>
      <c r="B27" s="302" t="s">
        <v>156</v>
      </c>
      <c r="C27" s="9">
        <v>20701</v>
      </c>
      <c r="D27" s="9">
        <v>23647</v>
      </c>
      <c r="E27" s="41">
        <v>100.4</v>
      </c>
      <c r="F27" s="41">
        <f t="shared" si="0"/>
        <v>87.541760054129497</v>
      </c>
      <c r="G27" s="96"/>
      <c r="K27" t="s">
        <v>200</v>
      </c>
    </row>
    <row r="28" spans="1:11" ht="13.5" customHeight="1">
      <c r="A28" s="28">
        <v>7</v>
      </c>
      <c r="B28" s="302" t="s">
        <v>110</v>
      </c>
      <c r="C28" s="9">
        <v>19032</v>
      </c>
      <c r="D28" s="9">
        <v>18450</v>
      </c>
      <c r="E28" s="451">
        <v>98.8</v>
      </c>
      <c r="F28" s="230">
        <f t="shared" si="0"/>
        <v>103.15447154471545</v>
      </c>
      <c r="G28" s="96"/>
    </row>
    <row r="29" spans="1:11">
      <c r="A29" s="28">
        <v>8</v>
      </c>
      <c r="B29" s="302" t="s">
        <v>88</v>
      </c>
      <c r="C29" s="9">
        <v>19014</v>
      </c>
      <c r="D29" s="9">
        <v>15982</v>
      </c>
      <c r="E29" s="41">
        <v>101.9</v>
      </c>
      <c r="F29" s="41">
        <f t="shared" si="0"/>
        <v>118.97134276060568</v>
      </c>
      <c r="G29" s="96"/>
    </row>
    <row r="30" spans="1:11">
      <c r="A30" s="28">
        <v>9</v>
      </c>
      <c r="B30" s="302" t="s">
        <v>218</v>
      </c>
      <c r="C30" s="9">
        <v>18807</v>
      </c>
      <c r="D30" s="9">
        <v>13939</v>
      </c>
      <c r="E30" s="41">
        <v>94.6</v>
      </c>
      <c r="F30" s="230">
        <f t="shared" si="0"/>
        <v>134.92359566683407</v>
      </c>
      <c r="G30" s="96"/>
    </row>
    <row r="31" spans="1:11" ht="14.25" thickBot="1">
      <c r="A31" s="108">
        <v>10</v>
      </c>
      <c r="B31" s="302" t="s">
        <v>85</v>
      </c>
      <c r="C31" s="101">
        <v>16973</v>
      </c>
      <c r="D31" s="101">
        <v>15929</v>
      </c>
      <c r="E31" s="102">
        <v>117</v>
      </c>
      <c r="F31" s="102">
        <f t="shared" si="0"/>
        <v>106.55408374662565</v>
      </c>
      <c r="G31" s="104"/>
    </row>
    <row r="32" spans="1:11" ht="14.25" thickBot="1">
      <c r="A32" s="80"/>
      <c r="B32" s="81" t="s">
        <v>64</v>
      </c>
      <c r="C32" s="82">
        <v>397180</v>
      </c>
      <c r="D32" s="82">
        <v>392348</v>
      </c>
      <c r="E32" s="85">
        <v>104.7</v>
      </c>
      <c r="F32" s="107">
        <f t="shared" si="0"/>
        <v>101.2315597377838</v>
      </c>
      <c r="G32" s="121">
        <v>48.7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230</v>
      </c>
      <c r="D53" s="74" t="s">
        <v>211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530" t="s">
        <v>88</v>
      </c>
      <c r="C54" s="9">
        <v>34643</v>
      </c>
      <c r="D54" s="9">
        <v>35352</v>
      </c>
      <c r="E54" s="109">
        <v>87.4</v>
      </c>
      <c r="F54" s="41">
        <f>SUM(C54/D54*100)</f>
        <v>97.994455759221538</v>
      </c>
      <c r="G54" s="96"/>
    </row>
    <row r="55" spans="1:8">
      <c r="A55" s="95">
        <v>2</v>
      </c>
      <c r="B55" s="7" t="s">
        <v>85</v>
      </c>
      <c r="C55" s="9">
        <v>9293</v>
      </c>
      <c r="D55" s="9">
        <v>5418</v>
      </c>
      <c r="E55" s="109">
        <v>95.7</v>
      </c>
      <c r="F55" s="41">
        <f t="shared" ref="F55:F64" si="1">SUM(C55/D55*100)</f>
        <v>171.52085640457733</v>
      </c>
      <c r="G55" s="96"/>
    </row>
    <row r="56" spans="1:8">
      <c r="A56" s="95">
        <v>3</v>
      </c>
      <c r="B56" s="302" t="s">
        <v>108</v>
      </c>
      <c r="C56" s="9">
        <v>2721</v>
      </c>
      <c r="D56" s="9">
        <v>2025</v>
      </c>
      <c r="E56" s="109">
        <v>177</v>
      </c>
      <c r="F56" s="41">
        <f t="shared" si="1"/>
        <v>134.37037037037035</v>
      </c>
      <c r="G56" s="96"/>
    </row>
    <row r="57" spans="1:8">
      <c r="A57" s="95">
        <v>4</v>
      </c>
      <c r="B57" s="302" t="s">
        <v>114</v>
      </c>
      <c r="C57" s="9">
        <v>2677</v>
      </c>
      <c r="D57" s="9">
        <v>1122</v>
      </c>
      <c r="E57" s="109">
        <v>103</v>
      </c>
      <c r="F57" s="41">
        <f t="shared" si="1"/>
        <v>238.59180035650621</v>
      </c>
      <c r="G57" s="96"/>
      <c r="H57" s="63"/>
    </row>
    <row r="58" spans="1:8">
      <c r="A58" s="95">
        <v>5</v>
      </c>
      <c r="B58" s="302" t="s">
        <v>117</v>
      </c>
      <c r="C58" s="9">
        <v>1447</v>
      </c>
      <c r="D58" s="9">
        <v>1564</v>
      </c>
      <c r="E58" s="70">
        <v>98.6</v>
      </c>
      <c r="F58" s="41">
        <f t="shared" si="1"/>
        <v>92.519181585677742</v>
      </c>
      <c r="G58" s="96"/>
    </row>
    <row r="59" spans="1:8">
      <c r="A59" s="95">
        <v>6</v>
      </c>
      <c r="B59" s="302" t="s">
        <v>115</v>
      </c>
      <c r="C59" s="9">
        <v>1252</v>
      </c>
      <c r="D59" s="9">
        <v>1567</v>
      </c>
      <c r="E59" s="109">
        <v>32.4</v>
      </c>
      <c r="F59" s="41">
        <f t="shared" si="1"/>
        <v>79.89789406509253</v>
      </c>
      <c r="G59" s="96"/>
    </row>
    <row r="60" spans="1:8">
      <c r="A60" s="95">
        <v>7</v>
      </c>
      <c r="B60" s="302" t="s">
        <v>106</v>
      </c>
      <c r="C60" s="9">
        <v>1049</v>
      </c>
      <c r="D60" s="9">
        <v>1251</v>
      </c>
      <c r="E60" s="109">
        <v>94.9</v>
      </c>
      <c r="F60" s="41">
        <f t="shared" si="1"/>
        <v>83.852917665867309</v>
      </c>
      <c r="G60" s="96"/>
    </row>
    <row r="61" spans="1:8">
      <c r="A61" s="95">
        <v>8</v>
      </c>
      <c r="B61" s="302" t="s">
        <v>156</v>
      </c>
      <c r="C61" s="9">
        <v>802</v>
      </c>
      <c r="D61" s="9">
        <v>862</v>
      </c>
      <c r="E61" s="109">
        <v>77</v>
      </c>
      <c r="F61" s="41">
        <f t="shared" si="1"/>
        <v>93.039443155452446</v>
      </c>
      <c r="G61" s="96"/>
    </row>
    <row r="62" spans="1:8">
      <c r="A62" s="95">
        <v>9</v>
      </c>
      <c r="B62" s="302" t="s">
        <v>218</v>
      </c>
      <c r="C62" s="9">
        <v>706</v>
      </c>
      <c r="D62" s="9">
        <v>603</v>
      </c>
      <c r="E62" s="109">
        <v>99.4</v>
      </c>
      <c r="F62" s="230">
        <f t="shared" si="1"/>
        <v>117.08126036484245</v>
      </c>
      <c r="G62" s="96"/>
    </row>
    <row r="63" spans="1:8" ht="14.25" thickBot="1">
      <c r="A63" s="97">
        <v>10</v>
      </c>
      <c r="B63" s="302" t="s">
        <v>217</v>
      </c>
      <c r="C63" s="98">
        <v>647</v>
      </c>
      <c r="D63" s="98">
        <v>614</v>
      </c>
      <c r="E63" s="110">
        <v>101.3</v>
      </c>
      <c r="F63" s="41">
        <f t="shared" si="1"/>
        <v>105.37459283387622</v>
      </c>
      <c r="G63" s="99"/>
    </row>
    <row r="64" spans="1:8" ht="14.25" thickBot="1">
      <c r="A64" s="80"/>
      <c r="B64" s="81" t="s">
        <v>60</v>
      </c>
      <c r="C64" s="82">
        <v>57181</v>
      </c>
      <c r="D64" s="82">
        <v>52132</v>
      </c>
      <c r="E64" s="83">
        <v>88.9</v>
      </c>
      <c r="F64" s="107">
        <f t="shared" si="1"/>
        <v>109.68503030768051</v>
      </c>
      <c r="G64" s="121">
        <v>92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K50" sqref="K5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230</v>
      </c>
      <c r="D20" s="74" t="s">
        <v>211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2" t="s">
        <v>117</v>
      </c>
      <c r="C21" s="9">
        <v>31343</v>
      </c>
      <c r="D21" s="9">
        <v>36555</v>
      </c>
      <c r="E21" s="109">
        <v>130.9</v>
      </c>
      <c r="F21" s="41">
        <f t="shared" ref="F21:F31" si="0">SUM(C21/D21*100)</f>
        <v>85.742032553686229</v>
      </c>
      <c r="G21" s="96"/>
    </row>
    <row r="22" spans="1:7">
      <c r="A22" s="95">
        <v>2</v>
      </c>
      <c r="B22" s="302" t="s">
        <v>108</v>
      </c>
      <c r="C22" s="9">
        <v>20097</v>
      </c>
      <c r="D22" s="9">
        <v>26167</v>
      </c>
      <c r="E22" s="109">
        <v>96.2</v>
      </c>
      <c r="F22" s="41">
        <f t="shared" si="0"/>
        <v>76.802843275881841</v>
      </c>
      <c r="G22" s="96"/>
    </row>
    <row r="23" spans="1:7" ht="13.5" customHeight="1">
      <c r="A23" s="95">
        <v>3</v>
      </c>
      <c r="B23" s="302" t="s">
        <v>191</v>
      </c>
      <c r="C23" s="9">
        <v>14957</v>
      </c>
      <c r="D23" s="9">
        <v>16020</v>
      </c>
      <c r="E23" s="109">
        <v>106.1</v>
      </c>
      <c r="F23" s="41">
        <f t="shared" si="0"/>
        <v>93.364544319600498</v>
      </c>
      <c r="G23" s="96"/>
    </row>
    <row r="24" spans="1:7" ht="13.5" customHeight="1">
      <c r="A24" s="95">
        <v>4</v>
      </c>
      <c r="B24" s="302" t="s">
        <v>106</v>
      </c>
      <c r="C24" s="9">
        <v>13066</v>
      </c>
      <c r="D24" s="9">
        <v>11939</v>
      </c>
      <c r="E24" s="109">
        <v>101</v>
      </c>
      <c r="F24" s="41">
        <f t="shared" si="0"/>
        <v>109.43965156210737</v>
      </c>
      <c r="G24" s="96"/>
    </row>
    <row r="25" spans="1:7" ht="13.5" customHeight="1">
      <c r="A25" s="95">
        <v>5</v>
      </c>
      <c r="B25" s="302" t="s">
        <v>110</v>
      </c>
      <c r="C25" s="9">
        <v>9091</v>
      </c>
      <c r="D25" s="9">
        <v>9465</v>
      </c>
      <c r="E25" s="109">
        <v>111.4</v>
      </c>
      <c r="F25" s="41">
        <f t="shared" si="0"/>
        <v>96.048600105652397</v>
      </c>
      <c r="G25" s="96"/>
    </row>
    <row r="26" spans="1:7" ht="13.5" customHeight="1">
      <c r="A26" s="95">
        <v>6</v>
      </c>
      <c r="B26" s="302" t="s">
        <v>109</v>
      </c>
      <c r="C26" s="9">
        <v>8183</v>
      </c>
      <c r="D26" s="9">
        <v>7572</v>
      </c>
      <c r="E26" s="109">
        <v>95.9</v>
      </c>
      <c r="F26" s="230">
        <f t="shared" si="0"/>
        <v>108.06920232435289</v>
      </c>
      <c r="G26" s="96"/>
    </row>
    <row r="27" spans="1:7" ht="13.5" customHeight="1">
      <c r="A27" s="95">
        <v>7</v>
      </c>
      <c r="B27" s="302" t="s">
        <v>163</v>
      </c>
      <c r="C27" s="9">
        <v>4244</v>
      </c>
      <c r="D27" s="9">
        <v>3819</v>
      </c>
      <c r="E27" s="109">
        <v>104.5</v>
      </c>
      <c r="F27" s="230">
        <f t="shared" si="0"/>
        <v>111.1285676878764</v>
      </c>
      <c r="G27" s="96"/>
    </row>
    <row r="28" spans="1:7" ht="13.5" customHeight="1">
      <c r="A28" s="95">
        <v>8</v>
      </c>
      <c r="B28" s="302" t="s">
        <v>87</v>
      </c>
      <c r="C28" s="9">
        <v>3576</v>
      </c>
      <c r="D28" s="9">
        <v>5014</v>
      </c>
      <c r="E28" s="109">
        <v>114.5</v>
      </c>
      <c r="F28" s="41">
        <f t="shared" si="0"/>
        <v>71.320303151176702</v>
      </c>
      <c r="G28" s="96"/>
    </row>
    <row r="29" spans="1:7" ht="13.5" customHeight="1">
      <c r="A29" s="95">
        <v>9</v>
      </c>
      <c r="B29" s="302" t="s">
        <v>115</v>
      </c>
      <c r="C29" s="111">
        <v>3375</v>
      </c>
      <c r="D29" s="101">
        <v>3718</v>
      </c>
      <c r="E29" s="112">
        <v>104.3</v>
      </c>
      <c r="F29" s="41">
        <f t="shared" si="0"/>
        <v>90.774610005379245</v>
      </c>
      <c r="G29" s="96"/>
    </row>
    <row r="30" spans="1:7" ht="13.5" customHeight="1" thickBot="1">
      <c r="A30" s="100">
        <v>10</v>
      </c>
      <c r="B30" s="302" t="s">
        <v>111</v>
      </c>
      <c r="C30" s="101">
        <v>3246</v>
      </c>
      <c r="D30" s="101">
        <v>2723</v>
      </c>
      <c r="E30" s="112">
        <v>100</v>
      </c>
      <c r="F30" s="230">
        <f t="shared" si="0"/>
        <v>119.20675725302974</v>
      </c>
      <c r="G30" s="104"/>
    </row>
    <row r="31" spans="1:7" ht="13.5" customHeight="1" thickBot="1">
      <c r="A31" s="80"/>
      <c r="B31" s="81" t="s">
        <v>66</v>
      </c>
      <c r="C31" s="82">
        <v>126005</v>
      </c>
      <c r="D31" s="82">
        <v>136145</v>
      </c>
      <c r="E31" s="83">
        <v>107</v>
      </c>
      <c r="F31" s="107">
        <f t="shared" si="0"/>
        <v>92.552058467075554</v>
      </c>
      <c r="G31" s="121">
        <v>98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230</v>
      </c>
      <c r="D53" s="74" t="s">
        <v>211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2" t="s">
        <v>87</v>
      </c>
      <c r="C54" s="6">
        <v>90088</v>
      </c>
      <c r="D54" s="9">
        <v>25312</v>
      </c>
      <c r="E54" s="41">
        <v>94.1</v>
      </c>
      <c r="F54" s="41">
        <f t="shared" ref="F54:F64" si="1">SUM(C54/D54*100)</f>
        <v>355.91024020227565</v>
      </c>
      <c r="G54" s="96"/>
    </row>
    <row r="55" spans="1:7">
      <c r="A55" s="95">
        <v>2</v>
      </c>
      <c r="B55" s="302" t="s">
        <v>111</v>
      </c>
      <c r="C55" s="6">
        <v>27143</v>
      </c>
      <c r="D55" s="9">
        <v>16280</v>
      </c>
      <c r="E55" s="41">
        <v>100.8</v>
      </c>
      <c r="F55" s="41">
        <f t="shared" si="1"/>
        <v>166.72604422604422</v>
      </c>
      <c r="G55" s="96"/>
    </row>
    <row r="56" spans="1:7">
      <c r="A56" s="95">
        <v>3</v>
      </c>
      <c r="B56" s="302" t="s">
        <v>88</v>
      </c>
      <c r="C56" s="6">
        <v>26875</v>
      </c>
      <c r="D56" s="9">
        <v>24397</v>
      </c>
      <c r="E56" s="461">
        <v>107</v>
      </c>
      <c r="F56" s="41">
        <f t="shared" si="1"/>
        <v>110.15698651473542</v>
      </c>
      <c r="G56" s="96"/>
    </row>
    <row r="57" spans="1:7">
      <c r="A57" s="95">
        <v>4</v>
      </c>
      <c r="B57" s="302" t="s">
        <v>106</v>
      </c>
      <c r="C57" s="6">
        <v>25048</v>
      </c>
      <c r="D57" s="6">
        <v>33302</v>
      </c>
      <c r="E57" s="41">
        <v>97</v>
      </c>
      <c r="F57" s="41">
        <f t="shared" si="1"/>
        <v>75.214701819710527</v>
      </c>
      <c r="G57" s="96"/>
    </row>
    <row r="58" spans="1:7">
      <c r="A58" s="95">
        <v>5</v>
      </c>
      <c r="B58" s="302" t="s">
        <v>156</v>
      </c>
      <c r="C58" s="6">
        <v>19636</v>
      </c>
      <c r="D58" s="9">
        <v>21503</v>
      </c>
      <c r="E58" s="41">
        <v>95.4</v>
      </c>
      <c r="F58" s="41">
        <f t="shared" si="1"/>
        <v>91.317490582709397</v>
      </c>
      <c r="G58" s="96"/>
    </row>
    <row r="59" spans="1:7">
      <c r="A59" s="95">
        <v>6</v>
      </c>
      <c r="B59" s="302" t="s">
        <v>109</v>
      </c>
      <c r="C59" s="6">
        <v>18108</v>
      </c>
      <c r="D59" s="9">
        <v>17658</v>
      </c>
      <c r="E59" s="41">
        <v>95</v>
      </c>
      <c r="F59" s="41">
        <f t="shared" si="1"/>
        <v>102.54841997961263</v>
      </c>
      <c r="G59" s="96"/>
    </row>
    <row r="60" spans="1:7">
      <c r="A60" s="95">
        <v>7</v>
      </c>
      <c r="B60" s="302" t="s">
        <v>85</v>
      </c>
      <c r="C60" s="6">
        <v>14475</v>
      </c>
      <c r="D60" s="9">
        <v>13175</v>
      </c>
      <c r="E60" s="41">
        <v>95.2</v>
      </c>
      <c r="F60" s="41">
        <f t="shared" si="1"/>
        <v>109.86717267552181</v>
      </c>
      <c r="G60" s="96"/>
    </row>
    <row r="61" spans="1:7">
      <c r="A61" s="95">
        <v>8</v>
      </c>
      <c r="B61" s="302" t="s">
        <v>115</v>
      </c>
      <c r="C61" s="6">
        <v>13195</v>
      </c>
      <c r="D61" s="9">
        <v>13320</v>
      </c>
      <c r="E61" s="41">
        <v>103.7</v>
      </c>
      <c r="F61" s="41">
        <f t="shared" si="1"/>
        <v>99.061561561561561</v>
      </c>
      <c r="G61" s="96"/>
    </row>
    <row r="62" spans="1:7">
      <c r="A62" s="95">
        <v>9</v>
      </c>
      <c r="B62" s="302" t="s">
        <v>155</v>
      </c>
      <c r="C62" s="111">
        <v>12481</v>
      </c>
      <c r="D62" s="101">
        <v>8724</v>
      </c>
      <c r="E62" s="102">
        <v>98.8</v>
      </c>
      <c r="F62" s="41">
        <f t="shared" si="1"/>
        <v>143.06510774873911</v>
      </c>
      <c r="G62" s="96"/>
    </row>
    <row r="63" spans="1:7" ht="14.25" thickBot="1">
      <c r="A63" s="100">
        <v>10</v>
      </c>
      <c r="B63" s="302" t="s">
        <v>224</v>
      </c>
      <c r="C63" s="111">
        <v>10840</v>
      </c>
      <c r="D63" s="101">
        <v>8322</v>
      </c>
      <c r="E63" s="102">
        <v>101.3</v>
      </c>
      <c r="F63" s="102">
        <f t="shared" si="1"/>
        <v>130.25714972362411</v>
      </c>
      <c r="G63" s="104"/>
    </row>
    <row r="64" spans="1:7" ht="14.25" thickBot="1">
      <c r="A64" s="80"/>
      <c r="B64" s="81" t="s">
        <v>62</v>
      </c>
      <c r="C64" s="82">
        <v>307026</v>
      </c>
      <c r="D64" s="82">
        <v>232590</v>
      </c>
      <c r="E64" s="85">
        <v>97.5</v>
      </c>
      <c r="F64" s="107">
        <f t="shared" si="1"/>
        <v>132.00309557590612</v>
      </c>
      <c r="G64" s="121">
        <v>71.3</v>
      </c>
    </row>
    <row r="65" spans="4:9">
      <c r="D65" s="549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R36" sqref="R36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102</v>
      </c>
      <c r="C16" s="209" t="s">
        <v>103</v>
      </c>
      <c r="D16" s="209" t="s">
        <v>104</v>
      </c>
      <c r="E16" s="209" t="s">
        <v>93</v>
      </c>
      <c r="F16" s="209" t="s">
        <v>94</v>
      </c>
      <c r="G16" s="209" t="s">
        <v>95</v>
      </c>
      <c r="H16" s="209" t="s">
        <v>96</v>
      </c>
      <c r="I16" s="209" t="s">
        <v>97</v>
      </c>
      <c r="J16" s="209" t="s">
        <v>98</v>
      </c>
      <c r="K16" s="209" t="s">
        <v>99</v>
      </c>
      <c r="L16" s="209" t="s">
        <v>100</v>
      </c>
      <c r="M16" s="281" t="s">
        <v>101</v>
      </c>
      <c r="N16" s="283" t="s">
        <v>148</v>
      </c>
      <c r="O16" s="209" t="s">
        <v>150</v>
      </c>
    </row>
    <row r="17" spans="1:27" ht="11.1" customHeight="1">
      <c r="A17" s="10" t="s">
        <v>196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201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0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208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211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223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/>
      <c r="H21" s="208"/>
      <c r="I21" s="206"/>
      <c r="J21" s="206"/>
      <c r="K21" s="206"/>
      <c r="L21" s="206"/>
      <c r="M21" s="207"/>
      <c r="N21" s="285"/>
      <c r="O21" s="284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102</v>
      </c>
      <c r="C41" s="209" t="s">
        <v>103</v>
      </c>
      <c r="D41" s="209" t="s">
        <v>104</v>
      </c>
      <c r="E41" s="209" t="s">
        <v>93</v>
      </c>
      <c r="F41" s="209" t="s">
        <v>94</v>
      </c>
      <c r="G41" s="209" t="s">
        <v>95</v>
      </c>
      <c r="H41" s="209" t="s">
        <v>96</v>
      </c>
      <c r="I41" s="209" t="s">
        <v>97</v>
      </c>
      <c r="J41" s="209" t="s">
        <v>98</v>
      </c>
      <c r="K41" s="209" t="s">
        <v>99</v>
      </c>
      <c r="L41" s="209" t="s">
        <v>100</v>
      </c>
      <c r="M41" s="281" t="s">
        <v>101</v>
      </c>
      <c r="N41" s="283" t="s">
        <v>149</v>
      </c>
      <c r="O41" s="209" t="s">
        <v>150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196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201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208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5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211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221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/>
      <c r="H46" s="215"/>
      <c r="I46" s="215"/>
      <c r="J46" s="215"/>
      <c r="K46" s="215"/>
      <c r="L46" s="215"/>
      <c r="M46" s="282"/>
      <c r="N46" s="289"/>
      <c r="O46" s="284"/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102</v>
      </c>
      <c r="C65" s="209" t="s">
        <v>103</v>
      </c>
      <c r="D65" s="209" t="s">
        <v>104</v>
      </c>
      <c r="E65" s="209" t="s">
        <v>93</v>
      </c>
      <c r="F65" s="209" t="s">
        <v>94</v>
      </c>
      <c r="G65" s="209" t="s">
        <v>95</v>
      </c>
      <c r="H65" s="209" t="s">
        <v>96</v>
      </c>
      <c r="I65" s="209" t="s">
        <v>97</v>
      </c>
      <c r="J65" s="209" t="s">
        <v>98</v>
      </c>
      <c r="K65" s="209" t="s">
        <v>99</v>
      </c>
      <c r="L65" s="209" t="s">
        <v>100</v>
      </c>
      <c r="M65" s="281" t="s">
        <v>101</v>
      </c>
      <c r="N65" s="283" t="s">
        <v>149</v>
      </c>
      <c r="O65" s="392" t="s">
        <v>150</v>
      </c>
    </row>
    <row r="66" spans="1:26" ht="11.1" customHeight="1">
      <c r="A66" s="10" t="s">
        <v>196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201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3"/>
      <c r="R67" s="483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208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69" si="2">ROUND(N68/N67*100,1)</f>
        <v>115.8</v>
      </c>
      <c r="P68" s="23"/>
      <c r="Q68" s="483"/>
      <c r="R68" s="483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211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3"/>
      <c r="R69" s="483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221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/>
      <c r="H70" s="206"/>
      <c r="I70" s="206"/>
      <c r="J70" s="206"/>
      <c r="K70" s="206"/>
      <c r="L70" s="206"/>
      <c r="M70" s="207"/>
      <c r="N70" s="288"/>
      <c r="O70" s="284"/>
      <c r="P70" s="23"/>
      <c r="Q70" s="221"/>
      <c r="R70" s="484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F76" sqref="F76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3" t="s">
        <v>148</v>
      </c>
      <c r="O18" s="283" t="s">
        <v>150</v>
      </c>
    </row>
    <row r="19" spans="1:18" ht="11.1" customHeight="1">
      <c r="A19" s="10" t="s">
        <v>196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201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208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2" si="0">ROUND(N21/N20*100,1)</f>
        <v>111.6</v>
      </c>
      <c r="Q21" s="291"/>
      <c r="R21" s="291"/>
    </row>
    <row r="22" spans="1:18" ht="11.1" customHeight="1">
      <c r="A22" s="10" t="s">
        <v>211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221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/>
      <c r="H23" s="215"/>
      <c r="I23" s="215"/>
      <c r="J23" s="215"/>
      <c r="K23" s="215"/>
      <c r="L23" s="215"/>
      <c r="M23" s="215"/>
      <c r="N23" s="289"/>
      <c r="O23" s="289"/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3" t="s">
        <v>149</v>
      </c>
      <c r="O42" s="283" t="s">
        <v>150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196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201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208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6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211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221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/>
      <c r="H47" s="215"/>
      <c r="I47" s="215"/>
      <c r="J47" s="215"/>
      <c r="K47" s="215"/>
      <c r="L47" s="215"/>
      <c r="M47" s="215"/>
      <c r="N47" s="289"/>
      <c r="O47" s="289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3" t="s">
        <v>149</v>
      </c>
      <c r="O70" s="283" t="s">
        <v>150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196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201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4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208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211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221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/>
      <c r="H75" s="206"/>
      <c r="I75" s="206"/>
      <c r="J75" s="206"/>
      <c r="K75" s="206"/>
      <c r="L75" s="206"/>
      <c r="M75" s="206"/>
      <c r="N75" s="288"/>
      <c r="O75" s="289"/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F89" sqref="F89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16" t="s">
        <v>150</v>
      </c>
      <c r="AA24" s="1"/>
    </row>
    <row r="25" spans="1:27" ht="11.1" customHeight="1">
      <c r="A25" s="10" t="s">
        <v>196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201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208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8" si="0">ROUND(N27/N26*100,1)</f>
        <v>107.6</v>
      </c>
      <c r="Q27" s="21"/>
      <c r="R27" s="21"/>
      <c r="AA27" s="1"/>
    </row>
    <row r="28" spans="1:27" ht="11.1" customHeight="1">
      <c r="A28" s="10" t="s">
        <v>211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221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/>
      <c r="H29" s="215"/>
      <c r="I29" s="215"/>
      <c r="J29" s="215"/>
      <c r="K29" s="215"/>
      <c r="L29" s="215"/>
      <c r="M29" s="215"/>
      <c r="N29" s="289"/>
      <c r="O29" s="208"/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196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201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208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7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211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221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/>
      <c r="H58" s="215"/>
      <c r="I58" s="215"/>
      <c r="J58" s="215"/>
      <c r="K58" s="215"/>
      <c r="L58" s="215"/>
      <c r="M58" s="215"/>
      <c r="N58" s="289"/>
      <c r="O58" s="396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</row>
    <row r="84" spans="1:18" s="212" customFormat="1" ht="11.1" customHeight="1">
      <c r="A84" s="10" t="s">
        <v>196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7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201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208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7" si="4">ROUND(N86/N85*100,1)</f>
        <v>112.9</v>
      </c>
      <c r="Q86" s="395"/>
      <c r="R86" s="395"/>
    </row>
    <row r="87" spans="1:18" s="212" customFormat="1" ht="11.1" customHeight="1">
      <c r="A87" s="10" t="s">
        <v>211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221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/>
      <c r="H88" s="208"/>
      <c r="I88" s="206"/>
      <c r="J88" s="206"/>
      <c r="K88" s="206"/>
      <c r="L88" s="206"/>
      <c r="M88" s="206"/>
      <c r="N88" s="288"/>
      <c r="O88" s="396"/>
      <c r="Q88" s="21"/>
    </row>
    <row r="89" spans="1:18" ht="9.9499999999999993" customHeight="1">
      <c r="O89" s="293"/>
    </row>
    <row r="90" spans="1:18" ht="9.9499999999999993" customHeight="1">
      <c r="G90" s="502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F89" sqref="F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196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201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208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8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211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221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/>
      <c r="H29" s="220"/>
      <c r="I29" s="220"/>
      <c r="J29" s="220"/>
      <c r="K29" s="220"/>
      <c r="L29" s="220"/>
      <c r="M29" s="220"/>
      <c r="N29" s="420"/>
      <c r="O29" s="284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196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201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208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7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211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221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/>
      <c r="H58" s="220"/>
      <c r="I58" s="220"/>
      <c r="J58" s="220"/>
      <c r="K58" s="220"/>
      <c r="L58" s="220"/>
      <c r="M58" s="220"/>
      <c r="N58" s="289"/>
      <c r="O58" s="284"/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196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201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208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211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221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/>
      <c r="H88" s="15"/>
      <c r="I88" s="15"/>
      <c r="J88" s="15"/>
      <c r="K88" s="15"/>
      <c r="L88" s="15"/>
      <c r="M88" s="15"/>
      <c r="N88" s="288">
        <f>SUM(B88:M88)/12</f>
        <v>36.699999999999996</v>
      </c>
      <c r="O88" s="208">
        <f t="shared" si="2"/>
        <v>38.200000000000003</v>
      </c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1"/>
      <c r="D89" s="494"/>
    </row>
    <row r="90" spans="1:26" s="518" customFormat="1" ht="9.9499999999999993" customHeight="1">
      <c r="D90" s="494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F89" sqref="F89"/>
    </sheetView>
  </sheetViews>
  <sheetFormatPr defaultRowHeight="9.9499999999999993" customHeight="1"/>
  <cols>
    <col min="1" max="1" width="8" style="504" customWidth="1"/>
    <col min="2" max="13" width="6.125" style="504" customWidth="1"/>
    <col min="14" max="26" width="7.625" style="504" customWidth="1"/>
    <col min="27" max="16384" width="9" style="504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8" t="s">
        <v>196</v>
      </c>
      <c r="B25" s="489">
        <v>67.3</v>
      </c>
      <c r="C25" s="489">
        <v>73</v>
      </c>
      <c r="D25" s="489">
        <v>86.4</v>
      </c>
      <c r="E25" s="489">
        <v>89</v>
      </c>
      <c r="F25" s="489">
        <v>74.5</v>
      </c>
      <c r="G25" s="489">
        <v>91.5</v>
      </c>
      <c r="H25" s="489">
        <v>85.7</v>
      </c>
      <c r="I25" s="489">
        <v>83.3</v>
      </c>
      <c r="J25" s="489">
        <v>85</v>
      </c>
      <c r="K25" s="489">
        <v>90.2</v>
      </c>
      <c r="L25" s="489">
        <v>91.7</v>
      </c>
      <c r="M25" s="489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8" t="s">
        <v>201</v>
      </c>
      <c r="B26" s="489">
        <v>65.8</v>
      </c>
      <c r="C26" s="489">
        <v>77.2</v>
      </c>
      <c r="D26" s="489">
        <v>98.6</v>
      </c>
      <c r="E26" s="489">
        <v>102.1</v>
      </c>
      <c r="F26" s="489">
        <v>107.9</v>
      </c>
      <c r="G26" s="489">
        <v>110.2</v>
      </c>
      <c r="H26" s="489">
        <v>110.1</v>
      </c>
      <c r="I26" s="489">
        <v>92.2</v>
      </c>
      <c r="J26" s="489">
        <v>93.8</v>
      </c>
      <c r="K26" s="489">
        <v>96.7</v>
      </c>
      <c r="L26" s="489">
        <v>111.1</v>
      </c>
      <c r="M26" s="489">
        <v>104.1</v>
      </c>
      <c r="N26" s="490">
        <f>SUM(B26:M26)</f>
        <v>1169.8</v>
      </c>
      <c r="O26" s="491">
        <f>ROUND(N26/N25*100,1)</f>
        <v>117</v>
      </c>
      <c r="P26" s="495"/>
      <c r="Q26" s="496"/>
      <c r="R26" s="496"/>
      <c r="S26" s="495"/>
      <c r="T26" s="495"/>
      <c r="U26" s="495"/>
      <c r="V26" s="495"/>
      <c r="W26" s="495"/>
      <c r="X26" s="495"/>
      <c r="Y26" s="495"/>
      <c r="Z26" s="495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8" t="s">
        <v>208</v>
      </c>
      <c r="B27" s="489">
        <v>86.4</v>
      </c>
      <c r="C27" s="489">
        <v>105.9</v>
      </c>
      <c r="D27" s="489">
        <v>115.8</v>
      </c>
      <c r="E27" s="489">
        <v>124.6</v>
      </c>
      <c r="F27" s="489">
        <v>121.9</v>
      </c>
      <c r="G27" s="489">
        <v>135.4</v>
      </c>
      <c r="H27" s="489">
        <v>137.80000000000001</v>
      </c>
      <c r="I27" s="489">
        <v>127</v>
      </c>
      <c r="J27" s="489">
        <v>126.1</v>
      </c>
      <c r="K27" s="489">
        <v>125.2</v>
      </c>
      <c r="L27" s="489">
        <v>122.8</v>
      </c>
      <c r="M27" s="489">
        <v>110</v>
      </c>
      <c r="N27" s="490">
        <f>SUM(B27:M27)</f>
        <v>1438.8999999999999</v>
      </c>
      <c r="O27" s="491">
        <f t="shared" ref="O27:O28" si="0">ROUND(N27/N26*100,1)</f>
        <v>123</v>
      </c>
      <c r="P27" s="495"/>
      <c r="Q27" s="496"/>
      <c r="R27" s="496"/>
      <c r="S27" s="495"/>
      <c r="T27" s="495"/>
      <c r="U27" s="495"/>
      <c r="V27" s="495"/>
      <c r="W27" s="495"/>
      <c r="X27" s="495"/>
      <c r="Y27" s="495"/>
      <c r="Z27" s="495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8" t="s">
        <v>211</v>
      </c>
      <c r="B28" s="489">
        <v>91</v>
      </c>
      <c r="C28" s="489">
        <v>88.5</v>
      </c>
      <c r="D28" s="489">
        <v>127.1</v>
      </c>
      <c r="E28" s="489">
        <v>123.6</v>
      </c>
      <c r="F28" s="489">
        <v>127.3</v>
      </c>
      <c r="G28" s="489">
        <v>123.9</v>
      </c>
      <c r="H28" s="489">
        <v>147.6</v>
      </c>
      <c r="I28" s="489">
        <v>123.9</v>
      </c>
      <c r="J28" s="489">
        <v>121.8</v>
      </c>
      <c r="K28" s="489">
        <v>131</v>
      </c>
      <c r="L28" s="489">
        <v>110.3</v>
      </c>
      <c r="M28" s="489">
        <v>106.5</v>
      </c>
      <c r="N28" s="490">
        <f>SUM(B28:M28)</f>
        <v>1422.5</v>
      </c>
      <c r="O28" s="491">
        <f t="shared" si="0"/>
        <v>98.9</v>
      </c>
      <c r="P28" s="495"/>
      <c r="Q28" s="496"/>
      <c r="R28" s="496"/>
      <c r="S28" s="495"/>
      <c r="T28" s="495"/>
      <c r="U28" s="495"/>
      <c r="V28" s="495"/>
      <c r="W28" s="495"/>
      <c r="X28" s="495"/>
      <c r="Y28" s="495"/>
      <c r="Z28" s="495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8" t="s">
        <v>221</v>
      </c>
      <c r="B29" s="489">
        <v>96.4</v>
      </c>
      <c r="C29" s="489">
        <v>100.8</v>
      </c>
      <c r="D29" s="489">
        <v>119.9</v>
      </c>
      <c r="E29" s="489">
        <v>122</v>
      </c>
      <c r="F29" s="489">
        <v>123.5</v>
      </c>
      <c r="G29" s="489"/>
      <c r="H29" s="489"/>
      <c r="I29" s="489"/>
      <c r="J29" s="489"/>
      <c r="K29" s="489"/>
      <c r="L29" s="489"/>
      <c r="M29" s="489"/>
      <c r="N29" s="490"/>
      <c r="O29" s="491"/>
      <c r="P29" s="495"/>
      <c r="Q29" s="497"/>
      <c r="R29" s="497"/>
      <c r="S29" s="495"/>
      <c r="T29" s="495"/>
      <c r="U29" s="495"/>
      <c r="V29" s="495"/>
      <c r="W29" s="495"/>
      <c r="X29" s="495"/>
      <c r="Y29" s="495"/>
      <c r="Z29" s="495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8"/>
      <c r="B53" s="499" t="s">
        <v>90</v>
      </c>
      <c r="C53" s="499" t="s">
        <v>91</v>
      </c>
      <c r="D53" s="499" t="s">
        <v>92</v>
      </c>
      <c r="E53" s="499" t="s">
        <v>93</v>
      </c>
      <c r="F53" s="499" t="s">
        <v>94</v>
      </c>
      <c r="G53" s="499" t="s">
        <v>95</v>
      </c>
      <c r="H53" s="499" t="s">
        <v>96</v>
      </c>
      <c r="I53" s="499" t="s">
        <v>97</v>
      </c>
      <c r="J53" s="499" t="s">
        <v>98</v>
      </c>
      <c r="K53" s="499" t="s">
        <v>99</v>
      </c>
      <c r="L53" s="499" t="s">
        <v>100</v>
      </c>
      <c r="M53" s="499" t="s">
        <v>101</v>
      </c>
      <c r="N53" s="500" t="s">
        <v>149</v>
      </c>
      <c r="O53" s="501" t="s">
        <v>151</v>
      </c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494"/>
      <c r="AB53" s="494"/>
      <c r="AC53" s="494"/>
      <c r="AD53" s="494"/>
      <c r="AE53" s="494"/>
      <c r="AF53" s="494"/>
      <c r="AG53" s="494"/>
      <c r="AH53" s="494"/>
      <c r="AI53" s="494"/>
      <c r="AJ53" s="494"/>
      <c r="AK53" s="494"/>
      <c r="AL53" s="494"/>
      <c r="AM53" s="494"/>
      <c r="AN53" s="494"/>
      <c r="AO53" s="494"/>
      <c r="AP53" s="494"/>
      <c r="AQ53" s="494"/>
      <c r="AR53" s="494"/>
      <c r="AS53" s="494"/>
      <c r="AT53" s="494"/>
      <c r="AU53" s="494"/>
      <c r="AV53" s="494"/>
    </row>
    <row r="54" spans="1:48" s="418" customFormat="1" ht="11.1" customHeight="1">
      <c r="A54" s="488" t="s">
        <v>196</v>
      </c>
      <c r="B54" s="489">
        <v>87.5</v>
      </c>
      <c r="C54" s="489">
        <v>86</v>
      </c>
      <c r="D54" s="489">
        <v>88.7</v>
      </c>
      <c r="E54" s="489">
        <v>92</v>
      </c>
      <c r="F54" s="489">
        <v>87.1</v>
      </c>
      <c r="G54" s="489">
        <v>88.8</v>
      </c>
      <c r="H54" s="489">
        <v>85.6</v>
      </c>
      <c r="I54" s="489">
        <v>85.8</v>
      </c>
      <c r="J54" s="489">
        <v>84.5</v>
      </c>
      <c r="K54" s="489">
        <v>89.5</v>
      </c>
      <c r="L54" s="489">
        <v>92.2</v>
      </c>
      <c r="M54" s="489">
        <v>85.7</v>
      </c>
      <c r="N54" s="490">
        <f>SUM(B54:M54)/12</f>
        <v>87.783333333333317</v>
      </c>
      <c r="O54" s="491">
        <v>98.6</v>
      </c>
      <c r="P54" s="492"/>
      <c r="Q54" s="493"/>
      <c r="R54" s="493"/>
      <c r="S54" s="492"/>
      <c r="T54" s="492"/>
      <c r="U54" s="492"/>
      <c r="V54" s="492"/>
      <c r="W54" s="492"/>
      <c r="X54" s="492"/>
      <c r="Y54" s="492"/>
      <c r="Z54" s="492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4"/>
      <c r="AL54" s="494"/>
      <c r="AM54" s="494"/>
      <c r="AN54" s="494"/>
      <c r="AO54" s="494"/>
      <c r="AP54" s="494"/>
      <c r="AQ54" s="494"/>
      <c r="AR54" s="494"/>
      <c r="AS54" s="494"/>
      <c r="AT54" s="494"/>
      <c r="AU54" s="494"/>
      <c r="AV54" s="494"/>
    </row>
    <row r="55" spans="1:48" s="418" customFormat="1" ht="11.1" customHeight="1">
      <c r="A55" s="488" t="s">
        <v>201</v>
      </c>
      <c r="B55" s="489">
        <v>84</v>
      </c>
      <c r="C55" s="489">
        <v>84.8</v>
      </c>
      <c r="D55" s="489">
        <v>92.1</v>
      </c>
      <c r="E55" s="489">
        <v>91.6</v>
      </c>
      <c r="F55" s="489">
        <v>101.2</v>
      </c>
      <c r="G55" s="489">
        <v>98.3</v>
      </c>
      <c r="H55" s="489">
        <v>99.7</v>
      </c>
      <c r="I55" s="489">
        <v>93.7</v>
      </c>
      <c r="J55" s="489">
        <v>97.1</v>
      </c>
      <c r="K55" s="489">
        <v>93.4</v>
      </c>
      <c r="L55" s="489">
        <v>102.6</v>
      </c>
      <c r="M55" s="489">
        <v>94.6</v>
      </c>
      <c r="N55" s="490">
        <f>SUM(B55:M55)/12</f>
        <v>94.424999999999997</v>
      </c>
      <c r="O55" s="491">
        <f t="shared" ref="O55:O57" si="1">ROUND(N55/N54*100,1)</f>
        <v>107.6</v>
      </c>
      <c r="P55" s="492"/>
      <c r="Q55" s="493"/>
      <c r="R55" s="493"/>
      <c r="S55" s="492"/>
      <c r="T55" s="492"/>
      <c r="U55" s="492"/>
      <c r="V55" s="492"/>
      <c r="W55" s="492"/>
      <c r="X55" s="492"/>
      <c r="Y55" s="492"/>
      <c r="Z55" s="492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4"/>
      <c r="AL55" s="494"/>
      <c r="AM55" s="494"/>
      <c r="AN55" s="494"/>
      <c r="AO55" s="494"/>
      <c r="AP55" s="494"/>
      <c r="AQ55" s="494"/>
      <c r="AR55" s="494"/>
      <c r="AS55" s="494"/>
      <c r="AT55" s="494"/>
      <c r="AU55" s="494"/>
      <c r="AV55" s="494"/>
    </row>
    <row r="56" spans="1:48" s="418" customFormat="1" ht="11.1" customHeight="1">
      <c r="A56" s="10" t="s">
        <v>208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90">
        <f>SUM(B56:M56)/12</f>
        <v>118.075</v>
      </c>
      <c r="O56" s="491">
        <f t="shared" si="1"/>
        <v>125</v>
      </c>
      <c r="P56" s="492"/>
      <c r="Q56" s="493"/>
      <c r="R56" s="493"/>
      <c r="S56" s="492"/>
      <c r="T56" s="492"/>
      <c r="U56" s="492"/>
      <c r="V56" s="492"/>
      <c r="W56" s="492"/>
      <c r="X56" s="492"/>
      <c r="Y56" s="492"/>
      <c r="Z56" s="492"/>
      <c r="AA56" s="494"/>
    </row>
    <row r="57" spans="1:48" s="418" customFormat="1" ht="11.1" customHeight="1">
      <c r="A57" s="10" t="s">
        <v>211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90">
        <f>SUM(B57:M57)/12</f>
        <v>127.89999999999999</v>
      </c>
      <c r="O57" s="491">
        <f t="shared" si="1"/>
        <v>108.3</v>
      </c>
      <c r="P57" s="492"/>
      <c r="Q57" s="493"/>
      <c r="R57" s="493"/>
      <c r="S57" s="492"/>
      <c r="T57" s="492"/>
      <c r="U57" s="492"/>
      <c r="V57" s="492"/>
      <c r="W57" s="492"/>
      <c r="X57" s="492"/>
      <c r="Y57" s="492"/>
      <c r="Z57" s="492"/>
      <c r="AA57" s="494"/>
    </row>
    <row r="58" spans="1:48" s="212" customFormat="1" ht="11.1" customHeight="1">
      <c r="A58" s="10" t="s">
        <v>221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/>
      <c r="H58" s="215"/>
      <c r="I58" s="215"/>
      <c r="J58" s="215"/>
      <c r="K58" s="215"/>
      <c r="L58" s="215"/>
      <c r="M58" s="215"/>
      <c r="N58" s="289"/>
      <c r="O58" s="491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201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208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211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221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F89" sqref="F89"/>
    </sheetView>
  </sheetViews>
  <sheetFormatPr defaultRowHeight="9.9499999999999993" customHeight="1"/>
  <cols>
    <col min="1" max="1" width="8" style="503" customWidth="1"/>
    <col min="2" max="13" width="6.125" style="503" customWidth="1"/>
    <col min="14" max="26" width="7.625" style="503" customWidth="1"/>
    <col min="27" max="16384" width="9" style="503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196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201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208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8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211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221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/>
      <c r="H29" s="215"/>
      <c r="I29" s="215"/>
      <c r="J29" s="215"/>
      <c r="K29" s="215"/>
      <c r="L29" s="215"/>
      <c r="M29" s="215"/>
      <c r="N29" s="289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90</v>
      </c>
      <c r="C53" s="206" t="s">
        <v>91</v>
      </c>
      <c r="D53" s="206" t="s">
        <v>92</v>
      </c>
      <c r="E53" s="206" t="s">
        <v>93</v>
      </c>
      <c r="F53" s="206" t="s">
        <v>94</v>
      </c>
      <c r="G53" s="206" t="s">
        <v>95</v>
      </c>
      <c r="H53" s="206" t="s">
        <v>96</v>
      </c>
      <c r="I53" s="206" t="s">
        <v>97</v>
      </c>
      <c r="J53" s="206" t="s">
        <v>98</v>
      </c>
      <c r="K53" s="206" t="s">
        <v>99</v>
      </c>
      <c r="L53" s="206" t="s">
        <v>100</v>
      </c>
      <c r="M53" s="206" t="s">
        <v>101</v>
      </c>
      <c r="N53" s="283" t="s">
        <v>149</v>
      </c>
      <c r="O53" s="209" t="s">
        <v>151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196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201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7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208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211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221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/>
      <c r="H58" s="215"/>
      <c r="I58" s="215"/>
      <c r="J58" s="215"/>
      <c r="K58" s="215"/>
      <c r="L58" s="215"/>
      <c r="M58" s="215"/>
      <c r="N58" s="289"/>
      <c r="O58" s="284"/>
      <c r="P58" s="222"/>
      <c r="Q58" s="486"/>
      <c r="R58" s="486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7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90</v>
      </c>
      <c r="C83" s="206" t="s">
        <v>91</v>
      </c>
      <c r="D83" s="206" t="s">
        <v>92</v>
      </c>
      <c r="E83" s="206" t="s">
        <v>93</v>
      </c>
      <c r="F83" s="206" t="s">
        <v>94</v>
      </c>
      <c r="G83" s="206" t="s">
        <v>95</v>
      </c>
      <c r="H83" s="206" t="s">
        <v>96</v>
      </c>
      <c r="I83" s="206" t="s">
        <v>97</v>
      </c>
      <c r="J83" s="206" t="s">
        <v>98</v>
      </c>
      <c r="K83" s="206" t="s">
        <v>99</v>
      </c>
      <c r="L83" s="206" t="s">
        <v>100</v>
      </c>
      <c r="M83" s="206" t="s">
        <v>101</v>
      </c>
      <c r="N83" s="283" t="s">
        <v>149</v>
      </c>
      <c r="O83" s="209" t="s">
        <v>151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196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7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201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7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208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211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221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/>
      <c r="H88" s="208"/>
      <c r="I88" s="208"/>
      <c r="J88" s="208"/>
      <c r="K88" s="208"/>
      <c r="L88" s="208"/>
      <c r="M88" s="208"/>
      <c r="N88" s="288"/>
      <c r="O88" s="294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F89" sqref="F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3" t="s">
        <v>148</v>
      </c>
      <c r="O24" s="209" t="s">
        <v>151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196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201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208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211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221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/>
      <c r="H29" s="215"/>
      <c r="I29" s="215"/>
      <c r="J29" s="215"/>
      <c r="K29" s="215"/>
      <c r="L29" s="215"/>
      <c r="M29" s="453"/>
      <c r="N29" s="391"/>
      <c r="O29" s="284"/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3" t="s">
        <v>149</v>
      </c>
      <c r="O53" s="209" t="s">
        <v>151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196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7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201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208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7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211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221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/>
      <c r="H58" s="215"/>
      <c r="I58" s="215"/>
      <c r="J58" s="215"/>
      <c r="K58" s="215"/>
      <c r="L58" s="215"/>
      <c r="M58" s="215"/>
      <c r="N58" s="289"/>
      <c r="O58" s="284"/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3" t="s">
        <v>149</v>
      </c>
      <c r="O83" s="209" t="s">
        <v>151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196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7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201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7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208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211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221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/>
      <c r="H88" s="206"/>
      <c r="I88" s="206"/>
      <c r="J88" s="206"/>
      <c r="K88" s="206"/>
      <c r="L88" s="206"/>
      <c r="M88" s="206"/>
      <c r="N88" s="288"/>
      <c r="O88" s="208"/>
      <c r="P88" s="57"/>
      <c r="Q88" s="485"/>
      <c r="R88" s="485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workbookViewId="0">
      <selection activeCell="M36" sqref="M36"/>
    </sheetView>
  </sheetViews>
  <sheetFormatPr defaultColWidth="10.625" defaultRowHeight="13.5"/>
  <cols>
    <col min="1" max="1" width="8.5" style="480" customWidth="1"/>
    <col min="2" max="2" width="13.375" style="480" customWidth="1"/>
    <col min="3" max="16384" width="10.625" style="480"/>
  </cols>
  <sheetData>
    <row r="1" spans="1:13" ht="17.25" customHeight="1">
      <c r="A1" s="557" t="s">
        <v>158</v>
      </c>
      <c r="F1" s="201"/>
      <c r="G1" s="201"/>
      <c r="H1" s="201"/>
    </row>
    <row r="2" spans="1:13">
      <c r="A2" s="551"/>
    </row>
    <row r="3" spans="1:13" ht="17.25">
      <c r="A3" s="551"/>
      <c r="C3" s="201"/>
    </row>
    <row r="4" spans="1:13" ht="17.25">
      <c r="A4" s="551"/>
      <c r="J4" s="201"/>
      <c r="K4" s="201"/>
      <c r="L4" s="201"/>
      <c r="M4" s="201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77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07" t="s">
        <v>209</v>
      </c>
      <c r="C35" s="507" t="s">
        <v>134</v>
      </c>
      <c r="D35" s="507" t="s">
        <v>147</v>
      </c>
      <c r="E35" s="507" t="s">
        <v>157</v>
      </c>
      <c r="F35" s="507" t="s">
        <v>188</v>
      </c>
      <c r="G35" s="507" t="s">
        <v>190</v>
      </c>
      <c r="H35" s="508" t="s">
        <v>193</v>
      </c>
      <c r="I35" s="509" t="s">
        <v>196</v>
      </c>
      <c r="J35" s="509" t="s">
        <v>201</v>
      </c>
      <c r="K35" s="509" t="s">
        <v>208</v>
      </c>
      <c r="L35" s="509" t="s">
        <v>211</v>
      </c>
      <c r="M35" s="510" t="s">
        <v>238</v>
      </c>
      <c r="N35" s="56"/>
      <c r="O35" s="203"/>
    </row>
    <row r="36" spans="1:15" ht="25.5" customHeight="1">
      <c r="A36" s="551"/>
      <c r="B36" s="270" t="s">
        <v>132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122.1</v>
      </c>
      <c r="N36" s="1"/>
      <c r="O36" s="1"/>
    </row>
    <row r="37" spans="1:15" ht="25.5" customHeight="1">
      <c r="A37" s="551"/>
      <c r="B37" s="269" t="s">
        <v>162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238.4</v>
      </c>
      <c r="N37" s="1"/>
      <c r="O37" s="1"/>
    </row>
    <row r="38" spans="1:15" ht="24.75" customHeight="1">
      <c r="A38" s="551"/>
      <c r="B38" s="243" t="s">
        <v>161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172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P25" sqref="P25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58" t="s">
        <v>226</v>
      </c>
      <c r="C1" s="558"/>
      <c r="D1" s="558"/>
      <c r="E1" s="558"/>
      <c r="F1" s="558"/>
      <c r="G1" s="559" t="s">
        <v>159</v>
      </c>
      <c r="H1" s="559"/>
      <c r="I1" s="559"/>
      <c r="J1" s="312" t="s">
        <v>135</v>
      </c>
      <c r="K1" s="5"/>
      <c r="M1" s="5" t="s">
        <v>203</v>
      </c>
    </row>
    <row r="2" spans="1:15">
      <c r="A2" s="309"/>
      <c r="B2" s="558"/>
      <c r="C2" s="558"/>
      <c r="D2" s="558"/>
      <c r="E2" s="558"/>
      <c r="F2" s="558"/>
      <c r="G2" s="559"/>
      <c r="H2" s="559"/>
      <c r="I2" s="559"/>
      <c r="J2" s="279">
        <v>202284</v>
      </c>
      <c r="K2" s="7" t="s">
        <v>137</v>
      </c>
      <c r="L2" s="279">
        <f t="shared" ref="L2:L7" si="0">SUM(J2)</f>
        <v>202284</v>
      </c>
      <c r="M2" s="469">
        <v>141092</v>
      </c>
    </row>
    <row r="3" spans="1:15">
      <c r="J3" s="279">
        <v>408953</v>
      </c>
      <c r="K3" s="5" t="s">
        <v>138</v>
      </c>
      <c r="L3" s="279">
        <f t="shared" si="0"/>
        <v>408953</v>
      </c>
      <c r="M3" s="469">
        <v>270083</v>
      </c>
    </row>
    <row r="4" spans="1:15">
      <c r="J4" s="279">
        <v>488222</v>
      </c>
      <c r="K4" s="5" t="s">
        <v>126</v>
      </c>
      <c r="L4" s="279">
        <f t="shared" si="0"/>
        <v>488222</v>
      </c>
      <c r="M4" s="469">
        <v>305421</v>
      </c>
    </row>
    <row r="5" spans="1:15">
      <c r="J5" s="279">
        <v>85288</v>
      </c>
      <c r="K5" s="5" t="s">
        <v>105</v>
      </c>
      <c r="L5" s="279">
        <f t="shared" si="0"/>
        <v>85288</v>
      </c>
      <c r="M5" s="469">
        <v>55514</v>
      </c>
    </row>
    <row r="6" spans="1:15">
      <c r="J6" s="279">
        <v>411574</v>
      </c>
      <c r="K6" s="5" t="s">
        <v>124</v>
      </c>
      <c r="L6" s="279">
        <f t="shared" si="0"/>
        <v>411574</v>
      </c>
      <c r="M6" s="469">
        <v>316438</v>
      </c>
    </row>
    <row r="7" spans="1:15">
      <c r="J7" s="279">
        <v>787367</v>
      </c>
      <c r="K7" s="5" t="s">
        <v>127</v>
      </c>
      <c r="L7" s="279">
        <f t="shared" si="0"/>
        <v>787367</v>
      </c>
      <c r="M7" s="469">
        <v>515515</v>
      </c>
    </row>
    <row r="8" spans="1:15">
      <c r="J8" s="279">
        <f>SUM(J2:J7)</f>
        <v>2383688</v>
      </c>
      <c r="K8" s="5" t="s">
        <v>112</v>
      </c>
      <c r="L8" s="60">
        <f>SUM(L2:L7)</f>
        <v>2383688</v>
      </c>
      <c r="M8" s="469">
        <f>SUM(M2:M7)</f>
        <v>1604063</v>
      </c>
    </row>
    <row r="10" spans="1:15">
      <c r="J10" t="s">
        <v>154</v>
      </c>
      <c r="K10" s="5"/>
      <c r="L10" s="5" t="s">
        <v>203</v>
      </c>
      <c r="M10" s="5" t="s">
        <v>139</v>
      </c>
      <c r="N10" s="5"/>
      <c r="O10" s="5" t="s">
        <v>160</v>
      </c>
    </row>
    <row r="11" spans="1:15">
      <c r="K11" s="7" t="s">
        <v>137</v>
      </c>
      <c r="L11" s="279">
        <f>SUM(M2)</f>
        <v>141092</v>
      </c>
      <c r="M11" s="279">
        <f t="shared" ref="M11:M17" si="1">SUM(N11-L11)</f>
        <v>61192</v>
      </c>
      <c r="N11" s="279">
        <f t="shared" ref="N11:N17" si="2">SUM(L2)</f>
        <v>202284</v>
      </c>
      <c r="O11" s="470">
        <f>SUM(L11/N11)</f>
        <v>0.69749461153625592</v>
      </c>
    </row>
    <row r="12" spans="1:15">
      <c r="K12" s="5" t="s">
        <v>138</v>
      </c>
      <c r="L12" s="279">
        <f t="shared" ref="L12:L17" si="3">SUM(M3)</f>
        <v>270083</v>
      </c>
      <c r="M12" s="279">
        <f t="shared" si="1"/>
        <v>138870</v>
      </c>
      <c r="N12" s="279">
        <f t="shared" si="2"/>
        <v>408953</v>
      </c>
      <c r="O12" s="470">
        <f t="shared" ref="O12:O17" si="4">SUM(L12/N12)</f>
        <v>0.66042552567165425</v>
      </c>
    </row>
    <row r="13" spans="1:15">
      <c r="K13" s="5" t="s">
        <v>126</v>
      </c>
      <c r="L13" s="279">
        <f t="shared" si="3"/>
        <v>305421</v>
      </c>
      <c r="M13" s="279">
        <f t="shared" si="1"/>
        <v>182801</v>
      </c>
      <c r="N13" s="279">
        <f t="shared" si="2"/>
        <v>488222</v>
      </c>
      <c r="O13" s="470">
        <f t="shared" si="4"/>
        <v>0.62557811815116893</v>
      </c>
    </row>
    <row r="14" spans="1:15">
      <c r="K14" s="5" t="s">
        <v>105</v>
      </c>
      <c r="L14" s="279">
        <f t="shared" si="3"/>
        <v>55514</v>
      </c>
      <c r="M14" s="279">
        <f t="shared" si="1"/>
        <v>29774</v>
      </c>
      <c r="N14" s="279">
        <f t="shared" si="2"/>
        <v>85288</v>
      </c>
      <c r="O14" s="470">
        <f t="shared" si="4"/>
        <v>0.65090047837913889</v>
      </c>
    </row>
    <row r="15" spans="1:15">
      <c r="K15" s="5" t="s">
        <v>124</v>
      </c>
      <c r="L15" s="279">
        <f t="shared" si="3"/>
        <v>316438</v>
      </c>
      <c r="M15" s="279">
        <f t="shared" si="1"/>
        <v>95136</v>
      </c>
      <c r="N15" s="279">
        <f t="shared" si="2"/>
        <v>411574</v>
      </c>
      <c r="O15" s="470">
        <f t="shared" si="4"/>
        <v>0.76884837234616377</v>
      </c>
    </row>
    <row r="16" spans="1:15">
      <c r="K16" s="5" t="s">
        <v>127</v>
      </c>
      <c r="L16" s="279">
        <f t="shared" si="3"/>
        <v>515515</v>
      </c>
      <c r="M16" s="279">
        <f t="shared" si="1"/>
        <v>271852</v>
      </c>
      <c r="N16" s="279">
        <f t="shared" si="2"/>
        <v>787367</v>
      </c>
      <c r="O16" s="470">
        <f t="shared" si="4"/>
        <v>0.65473279931721806</v>
      </c>
    </row>
    <row r="17" spans="11:15">
      <c r="K17" s="5" t="s">
        <v>112</v>
      </c>
      <c r="L17" s="279">
        <f t="shared" si="3"/>
        <v>1604063</v>
      </c>
      <c r="M17" s="279">
        <f t="shared" si="1"/>
        <v>779625</v>
      </c>
      <c r="N17" s="279">
        <f t="shared" si="2"/>
        <v>2383688</v>
      </c>
      <c r="O17" s="470">
        <f t="shared" si="4"/>
        <v>0.67293328657106133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140</v>
      </c>
      <c r="B56" s="44"/>
      <c r="C56" s="560" t="s">
        <v>135</v>
      </c>
      <c r="D56" s="561"/>
      <c r="E56" s="560" t="s">
        <v>136</v>
      </c>
      <c r="F56" s="561"/>
      <c r="G56" s="564" t="s">
        <v>141</v>
      </c>
      <c r="H56" s="560" t="s">
        <v>142</v>
      </c>
      <c r="I56" s="561"/>
    </row>
    <row r="57" spans="1:11" ht="14.25">
      <c r="A57" s="45" t="s">
        <v>143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144</v>
      </c>
      <c r="B58" s="47"/>
      <c r="C58" s="568" t="s">
        <v>195</v>
      </c>
      <c r="D58" s="567"/>
      <c r="E58" s="569" t="s">
        <v>227</v>
      </c>
      <c r="F58" s="567"/>
      <c r="G58" s="116">
        <v>15.4</v>
      </c>
      <c r="H58" s="48"/>
      <c r="I58" s="49"/>
    </row>
    <row r="59" spans="1:11" ht="19.5" customHeight="1">
      <c r="A59" s="50" t="s">
        <v>145</v>
      </c>
      <c r="B59" s="47"/>
      <c r="C59" s="566" t="s">
        <v>192</v>
      </c>
      <c r="D59" s="567"/>
      <c r="E59" s="569" t="s">
        <v>228</v>
      </c>
      <c r="F59" s="567"/>
      <c r="G59" s="122">
        <v>29.2</v>
      </c>
      <c r="H59" s="48"/>
      <c r="I59" s="49"/>
    </row>
    <row r="60" spans="1:11" ht="20.100000000000001" customHeight="1">
      <c r="A60" s="50" t="s">
        <v>146</v>
      </c>
      <c r="B60" s="47"/>
      <c r="C60" s="569" t="s">
        <v>225</v>
      </c>
      <c r="D60" s="570"/>
      <c r="E60" s="566" t="s">
        <v>229</v>
      </c>
      <c r="F60" s="567"/>
      <c r="G60" s="116">
        <v>76.3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H90" sqref="H90"/>
    </sheetView>
  </sheetViews>
  <sheetFormatPr defaultColWidth="4.75" defaultRowHeight="9.9499999999999993" customHeight="1"/>
  <cols>
    <col min="1" max="1" width="7.625" style="481" customWidth="1"/>
    <col min="2" max="10" width="6.125" style="481" customWidth="1"/>
    <col min="11" max="11" width="6.125" style="1" customWidth="1"/>
    <col min="12" max="13" width="6.125" style="481" customWidth="1"/>
    <col min="14" max="14" width="7.625" style="481" customWidth="1"/>
    <col min="15" max="15" width="7.5" style="481" customWidth="1"/>
    <col min="16" max="34" width="7.625" style="481" customWidth="1"/>
    <col min="35" max="41" width="9.625" style="481" customWidth="1"/>
    <col min="42" max="16384" width="4.75" style="481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90</v>
      </c>
      <c r="C25" s="206" t="s">
        <v>91</v>
      </c>
      <c r="D25" s="206" t="s">
        <v>92</v>
      </c>
      <c r="E25" s="206" t="s">
        <v>93</v>
      </c>
      <c r="F25" s="206" t="s">
        <v>94</v>
      </c>
      <c r="G25" s="206" t="s">
        <v>95</v>
      </c>
      <c r="H25" s="206" t="s">
        <v>96</v>
      </c>
      <c r="I25" s="206" t="s">
        <v>97</v>
      </c>
      <c r="J25" s="206" t="s">
        <v>98</v>
      </c>
      <c r="K25" s="206" t="s">
        <v>99</v>
      </c>
      <c r="L25" s="206" t="s">
        <v>100</v>
      </c>
      <c r="M25" s="207" t="s">
        <v>101</v>
      </c>
      <c r="N25" s="283" t="s">
        <v>152</v>
      </c>
      <c r="O25" s="209" t="s">
        <v>151</v>
      </c>
      <c r="AI25" s="481"/>
    </row>
    <row r="26" spans="1:35" ht="9.9499999999999993" customHeight="1">
      <c r="A26" s="10" t="s">
        <v>196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201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29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208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211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221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/>
      <c r="H30" s="208"/>
      <c r="I30" s="206"/>
      <c r="J30" s="206"/>
      <c r="K30" s="206"/>
      <c r="L30" s="206"/>
      <c r="M30" s="419"/>
      <c r="N30" s="420"/>
      <c r="O30" s="208"/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90</v>
      </c>
      <c r="C55" s="206" t="s">
        <v>91</v>
      </c>
      <c r="D55" s="206" t="s">
        <v>92</v>
      </c>
      <c r="E55" s="206" t="s">
        <v>93</v>
      </c>
      <c r="F55" s="206" t="s">
        <v>94</v>
      </c>
      <c r="G55" s="206" t="s">
        <v>95</v>
      </c>
      <c r="H55" s="206" t="s">
        <v>96</v>
      </c>
      <c r="I55" s="206" t="s">
        <v>97</v>
      </c>
      <c r="J55" s="206" t="s">
        <v>98</v>
      </c>
      <c r="K55" s="206" t="s">
        <v>99</v>
      </c>
      <c r="L55" s="206" t="s">
        <v>100</v>
      </c>
      <c r="M55" s="207" t="s">
        <v>101</v>
      </c>
      <c r="N55" s="283" t="s">
        <v>153</v>
      </c>
      <c r="O55" s="209" t="s">
        <v>151</v>
      </c>
    </row>
    <row r="56" spans="1:27" ht="9.9499999999999993" customHeight="1">
      <c r="A56" s="10" t="s">
        <v>196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201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59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208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211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221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/>
      <c r="H60" s="206"/>
      <c r="I60" s="206"/>
      <c r="J60" s="207"/>
      <c r="K60" s="206"/>
      <c r="L60" s="206"/>
      <c r="M60" s="207"/>
      <c r="N60" s="288"/>
      <c r="O60" s="208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90</v>
      </c>
      <c r="C85" s="206" t="s">
        <v>91</v>
      </c>
      <c r="D85" s="206" t="s">
        <v>92</v>
      </c>
      <c r="E85" s="206" t="s">
        <v>93</v>
      </c>
      <c r="F85" s="206" t="s">
        <v>94</v>
      </c>
      <c r="G85" s="206" t="s">
        <v>95</v>
      </c>
      <c r="H85" s="206" t="s">
        <v>96</v>
      </c>
      <c r="I85" s="206" t="s">
        <v>97</v>
      </c>
      <c r="J85" s="206" t="s">
        <v>98</v>
      </c>
      <c r="K85" s="206" t="s">
        <v>99</v>
      </c>
      <c r="L85" s="206" t="s">
        <v>100</v>
      </c>
      <c r="M85" s="207" t="s">
        <v>101</v>
      </c>
      <c r="N85" s="283" t="s">
        <v>153</v>
      </c>
      <c r="O85" s="209" t="s">
        <v>151</v>
      </c>
    </row>
    <row r="86" spans="1:25" ht="9.9499999999999993" customHeight="1">
      <c r="A86" s="10" t="s">
        <v>196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201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208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211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221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/>
      <c r="H90" s="206"/>
      <c r="I90" s="206"/>
      <c r="J90" s="207"/>
      <c r="K90" s="206"/>
      <c r="L90" s="206"/>
      <c r="M90" s="207"/>
      <c r="N90" s="288">
        <f>SUM(B90:M90)/12</f>
        <v>26.808333333333337</v>
      </c>
      <c r="O90" s="208">
        <f>SUM(N90/N89)*100</f>
        <v>40.835237369890834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K53" sqref="K53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233</v>
      </c>
      <c r="B1" s="572"/>
      <c r="C1" s="572"/>
      <c r="D1" s="572"/>
      <c r="E1" s="572"/>
      <c r="F1" s="572"/>
      <c r="G1" s="572"/>
      <c r="M1" s="20"/>
      <c r="N1" s="457" t="s">
        <v>230</v>
      </c>
      <c r="O1" s="155"/>
      <c r="P1" s="58"/>
      <c r="Q1" s="385" t="s">
        <v>211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32</v>
      </c>
      <c r="J3" s="17">
        <v>113075</v>
      </c>
      <c r="K3" s="272">
        <v>1</v>
      </c>
      <c r="L3" s="5">
        <f>SUM(H3)</f>
        <v>26</v>
      </c>
      <c r="M3" s="224" t="s">
        <v>32</v>
      </c>
      <c r="N3" s="17">
        <f>SUM(J3)</f>
        <v>113075</v>
      </c>
      <c r="O3" s="5">
        <f>SUM(H3)</f>
        <v>26</v>
      </c>
      <c r="P3" s="224" t="s">
        <v>32</v>
      </c>
      <c r="Q3" s="273">
        <v>120753</v>
      </c>
    </row>
    <row r="4" spans="1:19" ht="13.5" customHeight="1">
      <c r="H4" s="119">
        <v>33</v>
      </c>
      <c r="I4" s="224" t="s">
        <v>0</v>
      </c>
      <c r="J4" s="17">
        <v>109872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109872</v>
      </c>
      <c r="O4" s="5">
        <f t="shared" ref="O4:O12" si="2">SUM(H4)</f>
        <v>33</v>
      </c>
      <c r="P4" s="224" t="s">
        <v>0</v>
      </c>
      <c r="Q4" s="125">
        <v>122233</v>
      </c>
    </row>
    <row r="5" spans="1:19" ht="13.5" customHeight="1">
      <c r="H5" s="119">
        <v>36</v>
      </c>
      <c r="I5" s="225" t="s">
        <v>5</v>
      </c>
      <c r="J5" s="17">
        <v>84385</v>
      </c>
      <c r="K5" s="272">
        <v>3</v>
      </c>
      <c r="L5" s="5">
        <f t="shared" si="0"/>
        <v>36</v>
      </c>
      <c r="M5" s="225" t="s">
        <v>5</v>
      </c>
      <c r="N5" s="17">
        <f t="shared" si="1"/>
        <v>84385</v>
      </c>
      <c r="O5" s="5">
        <f t="shared" si="2"/>
        <v>36</v>
      </c>
      <c r="P5" s="225" t="s">
        <v>5</v>
      </c>
      <c r="Q5" s="125">
        <v>30983</v>
      </c>
      <c r="S5" s="58"/>
    </row>
    <row r="6" spans="1:19" ht="13.5" customHeight="1">
      <c r="H6" s="119">
        <v>16</v>
      </c>
      <c r="I6" s="224" t="s">
        <v>3</v>
      </c>
      <c r="J6" s="303">
        <v>82727</v>
      </c>
      <c r="K6" s="272">
        <v>4</v>
      </c>
      <c r="L6" s="5">
        <f t="shared" si="0"/>
        <v>16</v>
      </c>
      <c r="M6" s="224" t="s">
        <v>3</v>
      </c>
      <c r="N6" s="17">
        <f t="shared" si="1"/>
        <v>82727</v>
      </c>
      <c r="O6" s="5">
        <f t="shared" si="2"/>
        <v>16</v>
      </c>
      <c r="P6" s="224" t="s">
        <v>3</v>
      </c>
      <c r="Q6" s="125">
        <v>76140</v>
      </c>
    </row>
    <row r="7" spans="1:19" ht="13.5" customHeight="1">
      <c r="H7" s="407">
        <v>40</v>
      </c>
      <c r="I7" s="225" t="s">
        <v>2</v>
      </c>
      <c r="J7" s="17">
        <v>59773</v>
      </c>
      <c r="K7" s="272">
        <v>5</v>
      </c>
      <c r="L7" s="5">
        <f t="shared" si="0"/>
        <v>40</v>
      </c>
      <c r="M7" s="225" t="s">
        <v>2</v>
      </c>
      <c r="N7" s="17">
        <f t="shared" si="1"/>
        <v>59773</v>
      </c>
      <c r="O7" s="5">
        <f t="shared" si="2"/>
        <v>40</v>
      </c>
      <c r="P7" s="225" t="s">
        <v>2</v>
      </c>
      <c r="Q7" s="125">
        <v>60386</v>
      </c>
    </row>
    <row r="8" spans="1:19" ht="13.5" customHeight="1">
      <c r="G8" s="526"/>
      <c r="H8" s="119">
        <v>34</v>
      </c>
      <c r="I8" s="224" t="s">
        <v>1</v>
      </c>
      <c r="J8" s="303">
        <v>58547</v>
      </c>
      <c r="K8" s="272">
        <v>6</v>
      </c>
      <c r="L8" s="5">
        <f t="shared" si="0"/>
        <v>34</v>
      </c>
      <c r="M8" s="224" t="s">
        <v>1</v>
      </c>
      <c r="N8" s="17">
        <f t="shared" si="1"/>
        <v>58547</v>
      </c>
      <c r="O8" s="5">
        <f t="shared" si="2"/>
        <v>34</v>
      </c>
      <c r="P8" s="224" t="s">
        <v>1</v>
      </c>
      <c r="Q8" s="125">
        <v>61745</v>
      </c>
    </row>
    <row r="9" spans="1:19" ht="13.5" customHeight="1">
      <c r="H9" s="194">
        <v>17</v>
      </c>
      <c r="I9" s="227" t="s">
        <v>23</v>
      </c>
      <c r="J9" s="303">
        <v>50238</v>
      </c>
      <c r="K9" s="272">
        <v>7</v>
      </c>
      <c r="L9" s="5">
        <f t="shared" si="0"/>
        <v>17</v>
      </c>
      <c r="M9" s="227" t="s">
        <v>23</v>
      </c>
      <c r="N9" s="17">
        <f t="shared" si="1"/>
        <v>50238</v>
      </c>
      <c r="O9" s="5">
        <f t="shared" si="2"/>
        <v>17</v>
      </c>
      <c r="P9" s="227" t="s">
        <v>23</v>
      </c>
      <c r="Q9" s="125">
        <v>43871</v>
      </c>
    </row>
    <row r="10" spans="1:19" ht="13.5" customHeight="1">
      <c r="G10" s="526"/>
      <c r="H10" s="119">
        <v>13</v>
      </c>
      <c r="I10" s="224" t="s">
        <v>7</v>
      </c>
      <c r="J10" s="17">
        <v>37578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37578</v>
      </c>
      <c r="O10" s="5">
        <f t="shared" si="2"/>
        <v>13</v>
      </c>
      <c r="P10" s="224" t="s">
        <v>7</v>
      </c>
      <c r="Q10" s="125">
        <v>43328</v>
      </c>
    </row>
    <row r="11" spans="1:19" ht="13.5" customHeight="1">
      <c r="H11" s="194">
        <v>24</v>
      </c>
      <c r="I11" s="227" t="s">
        <v>30</v>
      </c>
      <c r="J11" s="17">
        <v>30280</v>
      </c>
      <c r="K11" s="272">
        <v>9</v>
      </c>
      <c r="L11" s="5">
        <f t="shared" si="0"/>
        <v>24</v>
      </c>
      <c r="M11" s="227" t="s">
        <v>30</v>
      </c>
      <c r="N11" s="17">
        <f t="shared" si="1"/>
        <v>30280</v>
      </c>
      <c r="O11" s="5">
        <f t="shared" si="2"/>
        <v>24</v>
      </c>
      <c r="P11" s="227" t="s">
        <v>30</v>
      </c>
      <c r="Q11" s="125">
        <v>29001</v>
      </c>
    </row>
    <row r="12" spans="1:19" ht="13.5" customHeight="1" thickBot="1">
      <c r="H12" s="376">
        <v>38</v>
      </c>
      <c r="I12" s="463" t="s">
        <v>40</v>
      </c>
      <c r="J12" s="544">
        <v>24267</v>
      </c>
      <c r="K12" s="271">
        <v>10</v>
      </c>
      <c r="L12" s="5">
        <f t="shared" si="0"/>
        <v>38</v>
      </c>
      <c r="M12" s="463" t="s">
        <v>40</v>
      </c>
      <c r="N12" s="160">
        <f t="shared" si="1"/>
        <v>24267</v>
      </c>
      <c r="O12" s="18">
        <f t="shared" si="2"/>
        <v>38</v>
      </c>
      <c r="P12" s="463" t="s">
        <v>40</v>
      </c>
      <c r="Q12" s="274">
        <v>25520</v>
      </c>
    </row>
    <row r="13" spans="1:19" ht="13.5" customHeight="1" thickTop="1" thickBot="1">
      <c r="H13" s="168">
        <v>25</v>
      </c>
      <c r="I13" s="246" t="s">
        <v>31</v>
      </c>
      <c r="J13" s="545">
        <v>22136</v>
      </c>
      <c r="K13" s="147"/>
      <c r="L13" s="113"/>
      <c r="M13" s="228"/>
      <c r="N13" s="465">
        <f>SUM(J43)</f>
        <v>806633</v>
      </c>
      <c r="O13" s="5"/>
      <c r="P13" s="375" t="s">
        <v>186</v>
      </c>
      <c r="Q13" s="276">
        <v>770460</v>
      </c>
    </row>
    <row r="14" spans="1:19" ht="13.5" customHeight="1">
      <c r="B14" s="24"/>
      <c r="G14" s="1"/>
      <c r="H14" s="119">
        <v>31</v>
      </c>
      <c r="I14" s="224" t="s">
        <v>128</v>
      </c>
      <c r="J14" s="17">
        <v>18859</v>
      </c>
      <c r="K14" s="147"/>
      <c r="L14" s="31"/>
      <c r="N14" t="s">
        <v>67</v>
      </c>
      <c r="O14"/>
    </row>
    <row r="15" spans="1:19" ht="13.5" customHeight="1">
      <c r="H15" s="119">
        <v>3</v>
      </c>
      <c r="I15" s="224" t="s">
        <v>12</v>
      </c>
      <c r="J15" s="126">
        <v>18855</v>
      </c>
      <c r="K15" s="147"/>
      <c r="L15" s="31"/>
      <c r="M15" s="1" t="s">
        <v>231</v>
      </c>
      <c r="N15" s="19"/>
      <c r="O15"/>
      <c r="P15" s="457" t="s">
        <v>232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21</v>
      </c>
      <c r="J16" s="17">
        <v>15104</v>
      </c>
      <c r="K16" s="147"/>
      <c r="L16" s="5">
        <f>SUM(L3)</f>
        <v>26</v>
      </c>
      <c r="M16" s="17">
        <f>SUM(N3)</f>
        <v>113075</v>
      </c>
      <c r="N16" s="224" t="s">
        <v>32</v>
      </c>
      <c r="O16" s="5">
        <f>SUM(O3)</f>
        <v>26</v>
      </c>
      <c r="P16" s="17">
        <f>SUM(M16)</f>
        <v>113075</v>
      </c>
      <c r="Q16" s="380">
        <v>114506</v>
      </c>
      <c r="R16" s="114"/>
    </row>
    <row r="17" spans="2:20" ht="13.5" customHeight="1">
      <c r="B17" s="1"/>
      <c r="C17" s="19"/>
      <c r="D17" s="1"/>
      <c r="E17" s="22"/>
      <c r="F17" s="1"/>
      <c r="H17" s="119">
        <v>2</v>
      </c>
      <c r="I17" s="224" t="s">
        <v>6</v>
      </c>
      <c r="J17" s="193">
        <v>12651</v>
      </c>
      <c r="K17" s="147"/>
      <c r="L17" s="5">
        <f t="shared" ref="L17:L25" si="3">SUM(L4)</f>
        <v>33</v>
      </c>
      <c r="M17" s="17">
        <f t="shared" ref="M17:M25" si="4">SUM(N4)</f>
        <v>109872</v>
      </c>
      <c r="N17" s="224" t="s">
        <v>0</v>
      </c>
      <c r="O17" s="5">
        <f t="shared" ref="O17:O25" si="5">SUM(O4)</f>
        <v>33</v>
      </c>
      <c r="P17" s="17">
        <f t="shared" ref="P17:P25" si="6">SUM(M17)</f>
        <v>109872</v>
      </c>
      <c r="Q17" s="381">
        <v>113988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15</v>
      </c>
      <c r="I18" s="224" t="s">
        <v>22</v>
      </c>
      <c r="J18" s="17">
        <v>9628</v>
      </c>
      <c r="K18" s="147"/>
      <c r="L18" s="5">
        <f t="shared" si="3"/>
        <v>36</v>
      </c>
      <c r="M18" s="17">
        <f t="shared" si="4"/>
        <v>84385</v>
      </c>
      <c r="N18" s="225" t="s">
        <v>5</v>
      </c>
      <c r="O18" s="5">
        <f t="shared" si="5"/>
        <v>36</v>
      </c>
      <c r="P18" s="17">
        <f t="shared" si="6"/>
        <v>84385</v>
      </c>
      <c r="Q18" s="381">
        <v>88738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5"/>
      <c r="H19" s="119">
        <v>21</v>
      </c>
      <c r="I19" s="458" t="s">
        <v>198</v>
      </c>
      <c r="J19" s="17">
        <v>8246</v>
      </c>
      <c r="L19" s="5">
        <f t="shared" si="3"/>
        <v>16</v>
      </c>
      <c r="M19" s="17">
        <f t="shared" si="4"/>
        <v>82727</v>
      </c>
      <c r="N19" s="224" t="s">
        <v>3</v>
      </c>
      <c r="O19" s="5">
        <f t="shared" si="5"/>
        <v>16</v>
      </c>
      <c r="P19" s="17">
        <f t="shared" si="6"/>
        <v>82727</v>
      </c>
      <c r="Q19" s="381">
        <v>77522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37</v>
      </c>
      <c r="I20" s="224" t="s">
        <v>39</v>
      </c>
      <c r="J20" s="126">
        <v>8237</v>
      </c>
      <c r="L20" s="5">
        <f t="shared" si="3"/>
        <v>40</v>
      </c>
      <c r="M20" s="17">
        <f t="shared" si="4"/>
        <v>59773</v>
      </c>
      <c r="N20" s="225" t="s">
        <v>2</v>
      </c>
      <c r="O20" s="5">
        <f t="shared" si="5"/>
        <v>40</v>
      </c>
      <c r="P20" s="17">
        <f t="shared" si="6"/>
        <v>59773</v>
      </c>
      <c r="Q20" s="381">
        <v>60399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9</v>
      </c>
      <c r="I21" s="458" t="s">
        <v>206</v>
      </c>
      <c r="J21" s="17">
        <v>7969</v>
      </c>
      <c r="L21" s="5">
        <f t="shared" si="3"/>
        <v>34</v>
      </c>
      <c r="M21" s="17">
        <f t="shared" si="4"/>
        <v>58547</v>
      </c>
      <c r="N21" s="224" t="s">
        <v>1</v>
      </c>
      <c r="O21" s="5">
        <f t="shared" si="5"/>
        <v>34</v>
      </c>
      <c r="P21" s="17">
        <f t="shared" si="6"/>
        <v>58547</v>
      </c>
      <c r="Q21" s="381">
        <v>58711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4" t="s">
        <v>19</v>
      </c>
      <c r="J22" s="17">
        <v>7653</v>
      </c>
      <c r="K22" s="19"/>
      <c r="L22" s="5">
        <f t="shared" si="3"/>
        <v>17</v>
      </c>
      <c r="M22" s="17">
        <f t="shared" si="4"/>
        <v>50238</v>
      </c>
      <c r="N22" s="227" t="s">
        <v>23</v>
      </c>
      <c r="O22" s="5">
        <f t="shared" si="5"/>
        <v>17</v>
      </c>
      <c r="P22" s="17">
        <f t="shared" si="6"/>
        <v>50238</v>
      </c>
      <c r="Q22" s="381">
        <v>56067</v>
      </c>
      <c r="R22" s="114"/>
    </row>
    <row r="23" spans="2:20" ht="13.5" customHeight="1">
      <c r="B23" s="23"/>
      <c r="C23" s="19"/>
      <c r="D23" s="1"/>
      <c r="E23" s="22"/>
      <c r="F23" s="1"/>
      <c r="H23" s="119">
        <v>22</v>
      </c>
      <c r="I23" s="224" t="s">
        <v>28</v>
      </c>
      <c r="J23" s="17">
        <v>5833</v>
      </c>
      <c r="K23" s="19"/>
      <c r="L23" s="5">
        <f t="shared" si="3"/>
        <v>13</v>
      </c>
      <c r="M23" s="17">
        <f t="shared" si="4"/>
        <v>37578</v>
      </c>
      <c r="N23" s="224" t="s">
        <v>7</v>
      </c>
      <c r="O23" s="5">
        <f t="shared" si="5"/>
        <v>13</v>
      </c>
      <c r="P23" s="17">
        <f t="shared" si="6"/>
        <v>37578</v>
      </c>
      <c r="Q23" s="381">
        <v>32116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30</v>
      </c>
      <c r="I24" s="224" t="s">
        <v>35</v>
      </c>
      <c r="J24" s="17">
        <v>3204</v>
      </c>
      <c r="K24" s="19"/>
      <c r="L24" s="5">
        <f t="shared" si="3"/>
        <v>24</v>
      </c>
      <c r="M24" s="17">
        <f t="shared" si="4"/>
        <v>30280</v>
      </c>
      <c r="N24" s="227" t="s">
        <v>30</v>
      </c>
      <c r="O24" s="5">
        <f t="shared" si="5"/>
        <v>24</v>
      </c>
      <c r="P24" s="17">
        <f t="shared" si="6"/>
        <v>30280</v>
      </c>
      <c r="Q24" s="381">
        <v>32921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23</v>
      </c>
      <c r="I25" s="224" t="s">
        <v>29</v>
      </c>
      <c r="J25" s="17">
        <v>2401</v>
      </c>
      <c r="K25" s="19"/>
      <c r="L25" s="18">
        <f t="shared" si="3"/>
        <v>38</v>
      </c>
      <c r="M25" s="160">
        <f t="shared" si="4"/>
        <v>24267</v>
      </c>
      <c r="N25" s="463" t="s">
        <v>40</v>
      </c>
      <c r="O25" s="18">
        <f t="shared" si="5"/>
        <v>38</v>
      </c>
      <c r="P25" s="160">
        <f t="shared" si="6"/>
        <v>24267</v>
      </c>
      <c r="Q25" s="382">
        <v>25510</v>
      </c>
      <c r="R25" s="178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39</v>
      </c>
      <c r="I26" s="224" t="s">
        <v>41</v>
      </c>
      <c r="J26" s="17">
        <v>2265</v>
      </c>
      <c r="K26" s="19"/>
      <c r="L26" s="161"/>
      <c r="M26" s="226">
        <f>SUM(J43-(M16+M17+M18+M19+M20+M21+M22+M23+M24+M25))</f>
        <v>155891</v>
      </c>
      <c r="N26" s="304" t="s">
        <v>47</v>
      </c>
      <c r="O26" s="162"/>
      <c r="P26" s="226">
        <f>SUM(M26)</f>
        <v>155891</v>
      </c>
      <c r="Q26" s="226"/>
      <c r="R26" s="247">
        <v>815785</v>
      </c>
      <c r="T26" s="33"/>
    </row>
    <row r="27" spans="2:20" ht="13.5" customHeight="1">
      <c r="H27" s="119">
        <v>27</v>
      </c>
      <c r="I27" s="224" t="s">
        <v>33</v>
      </c>
      <c r="J27" s="17">
        <v>2114</v>
      </c>
      <c r="K27" s="19"/>
      <c r="M27" s="58" t="s">
        <v>212</v>
      </c>
      <c r="N27" s="58"/>
      <c r="O27" s="155"/>
      <c r="P27" s="156" t="s">
        <v>213</v>
      </c>
    </row>
    <row r="28" spans="2:20" ht="13.5" customHeight="1">
      <c r="G28" s="21"/>
      <c r="H28" s="119">
        <v>12</v>
      </c>
      <c r="I28" s="224" t="s">
        <v>20</v>
      </c>
      <c r="J28" s="303">
        <v>2034</v>
      </c>
      <c r="K28" s="19"/>
      <c r="M28" s="125">
        <f t="shared" ref="M28:M37" si="7">SUM(Q3)</f>
        <v>120753</v>
      </c>
      <c r="N28" s="224" t="s">
        <v>32</v>
      </c>
      <c r="O28" s="5">
        <f>SUM(L3)</f>
        <v>26</v>
      </c>
      <c r="P28" s="125">
        <f t="shared" ref="P28:P37" si="8">SUM(Q3)</f>
        <v>120753</v>
      </c>
    </row>
    <row r="29" spans="2:20" ht="13.5" customHeight="1">
      <c r="H29" s="119">
        <v>18</v>
      </c>
      <c r="I29" s="224" t="s">
        <v>24</v>
      </c>
      <c r="J29" s="193">
        <v>1923</v>
      </c>
      <c r="K29" s="19"/>
      <c r="M29" s="125">
        <f t="shared" si="7"/>
        <v>122233</v>
      </c>
      <c r="N29" s="224" t="s">
        <v>0</v>
      </c>
      <c r="O29" s="5">
        <f t="shared" ref="O29:O37" si="9">SUM(L4)</f>
        <v>33</v>
      </c>
      <c r="P29" s="125">
        <f t="shared" si="8"/>
        <v>122233</v>
      </c>
    </row>
    <row r="30" spans="2:20" ht="13.5" customHeight="1">
      <c r="H30" s="119">
        <v>29</v>
      </c>
      <c r="I30" s="224" t="s">
        <v>118</v>
      </c>
      <c r="J30" s="17">
        <v>1718</v>
      </c>
      <c r="K30" s="19"/>
      <c r="M30" s="125">
        <f t="shared" si="7"/>
        <v>30983</v>
      </c>
      <c r="N30" s="225" t="s">
        <v>5</v>
      </c>
      <c r="O30" s="5">
        <f t="shared" si="9"/>
        <v>36</v>
      </c>
      <c r="P30" s="125">
        <f t="shared" si="8"/>
        <v>30983</v>
      </c>
    </row>
    <row r="31" spans="2:20" ht="13.5" customHeight="1">
      <c r="H31" s="119">
        <v>1</v>
      </c>
      <c r="I31" s="224" t="s">
        <v>4</v>
      </c>
      <c r="J31" s="303">
        <v>1696</v>
      </c>
      <c r="K31" s="19"/>
      <c r="M31" s="125">
        <f t="shared" si="7"/>
        <v>76140</v>
      </c>
      <c r="N31" s="224" t="s">
        <v>3</v>
      </c>
      <c r="O31" s="5">
        <f t="shared" si="9"/>
        <v>16</v>
      </c>
      <c r="P31" s="125">
        <f t="shared" si="8"/>
        <v>76140</v>
      </c>
    </row>
    <row r="32" spans="2:20" ht="13.5" customHeight="1">
      <c r="H32" s="119">
        <v>35</v>
      </c>
      <c r="I32" s="224" t="s">
        <v>38</v>
      </c>
      <c r="J32" s="17">
        <v>1158</v>
      </c>
      <c r="K32" s="19"/>
      <c r="M32" s="125">
        <f t="shared" si="7"/>
        <v>60386</v>
      </c>
      <c r="N32" s="225" t="s">
        <v>2</v>
      </c>
      <c r="O32" s="5">
        <f t="shared" si="9"/>
        <v>40</v>
      </c>
      <c r="P32" s="125">
        <f t="shared" si="8"/>
        <v>60386</v>
      </c>
      <c r="S32" s="14"/>
    </row>
    <row r="33" spans="7:21" ht="13.5" customHeight="1">
      <c r="G33" s="527"/>
      <c r="H33" s="119">
        <v>6</v>
      </c>
      <c r="I33" s="224" t="s">
        <v>15</v>
      </c>
      <c r="J33" s="17">
        <v>664</v>
      </c>
      <c r="K33" s="19"/>
      <c r="M33" s="125">
        <f t="shared" si="7"/>
        <v>61745</v>
      </c>
      <c r="N33" s="224" t="s">
        <v>1</v>
      </c>
      <c r="O33" s="5">
        <f t="shared" si="9"/>
        <v>34</v>
      </c>
      <c r="P33" s="125">
        <f t="shared" si="8"/>
        <v>61745</v>
      </c>
      <c r="S33" s="33"/>
      <c r="T33" s="33"/>
    </row>
    <row r="34" spans="7:21" ht="13.5" customHeight="1">
      <c r="H34" s="119">
        <v>4</v>
      </c>
      <c r="I34" s="224" t="s">
        <v>13</v>
      </c>
      <c r="J34" s="193">
        <v>391</v>
      </c>
      <c r="K34" s="19"/>
      <c r="M34" s="125">
        <f t="shared" si="7"/>
        <v>43871</v>
      </c>
      <c r="N34" s="227" t="s">
        <v>23</v>
      </c>
      <c r="O34" s="5">
        <f t="shared" si="9"/>
        <v>17</v>
      </c>
      <c r="P34" s="125">
        <f t="shared" si="8"/>
        <v>43871</v>
      </c>
      <c r="S34" s="33"/>
      <c r="T34" s="33"/>
    </row>
    <row r="35" spans="7:21" ht="13.5" customHeight="1">
      <c r="H35" s="119">
        <v>19</v>
      </c>
      <c r="I35" s="224" t="s">
        <v>25</v>
      </c>
      <c r="J35" s="193">
        <v>361</v>
      </c>
      <c r="K35" s="19"/>
      <c r="M35" s="125">
        <f t="shared" si="7"/>
        <v>43328</v>
      </c>
      <c r="N35" s="224" t="s">
        <v>7</v>
      </c>
      <c r="O35" s="5">
        <f t="shared" si="9"/>
        <v>13</v>
      </c>
      <c r="P35" s="125">
        <f t="shared" si="8"/>
        <v>43328</v>
      </c>
      <c r="S35" s="33"/>
    </row>
    <row r="36" spans="7:21" ht="13.5" customHeight="1">
      <c r="H36" s="119">
        <v>32</v>
      </c>
      <c r="I36" s="224" t="s">
        <v>37</v>
      </c>
      <c r="J36" s="17">
        <v>360</v>
      </c>
      <c r="K36" s="19"/>
      <c r="M36" s="125">
        <f t="shared" si="7"/>
        <v>29001</v>
      </c>
      <c r="N36" s="227" t="s">
        <v>30</v>
      </c>
      <c r="O36" s="5">
        <f t="shared" si="9"/>
        <v>24</v>
      </c>
      <c r="P36" s="125">
        <f t="shared" si="8"/>
        <v>29001</v>
      </c>
      <c r="S36" s="33"/>
    </row>
    <row r="37" spans="7:21" ht="13.5" customHeight="1" thickBot="1">
      <c r="H37" s="119">
        <v>20</v>
      </c>
      <c r="I37" s="224" t="s">
        <v>26</v>
      </c>
      <c r="J37" s="17">
        <v>145</v>
      </c>
      <c r="K37" s="19"/>
      <c r="M37" s="159">
        <f t="shared" si="7"/>
        <v>25520</v>
      </c>
      <c r="N37" s="463" t="s">
        <v>40</v>
      </c>
      <c r="O37" s="18">
        <f t="shared" si="9"/>
        <v>38</v>
      </c>
      <c r="P37" s="159">
        <f t="shared" si="8"/>
        <v>25520</v>
      </c>
      <c r="S37" s="33"/>
    </row>
    <row r="38" spans="7:21" ht="13.5" customHeight="1" thickTop="1">
      <c r="G38" s="505"/>
      <c r="H38" s="119">
        <v>28</v>
      </c>
      <c r="I38" s="224" t="s">
        <v>34</v>
      </c>
      <c r="J38" s="17">
        <v>106</v>
      </c>
      <c r="K38" s="19"/>
      <c r="M38" s="473">
        <f>SUM(Q13-(Q3+Q4+Q5+Q6+Q7+Q8+Q9+Q10+Q11+Q12))</f>
        <v>156500</v>
      </c>
      <c r="N38" s="474" t="s">
        <v>202</v>
      </c>
      <c r="O38" s="475"/>
      <c r="P38" s="476">
        <f>SUM(M38)</f>
        <v>156500</v>
      </c>
      <c r="U38" s="33"/>
    </row>
    <row r="39" spans="7:21" ht="13.5" customHeight="1">
      <c r="H39" s="119">
        <v>5</v>
      </c>
      <c r="I39" s="224" t="s">
        <v>14</v>
      </c>
      <c r="J39" s="17">
        <v>96</v>
      </c>
      <c r="K39" s="19"/>
      <c r="P39" s="33"/>
    </row>
    <row r="40" spans="7:21" ht="13.5" customHeight="1">
      <c r="H40" s="119">
        <v>10</v>
      </c>
      <c r="I40" s="224" t="s">
        <v>18</v>
      </c>
      <c r="J40" s="303">
        <v>84</v>
      </c>
      <c r="K40" s="19"/>
    </row>
    <row r="41" spans="7:21" ht="13.5" customHeight="1">
      <c r="G41" s="527"/>
      <c r="H41" s="119">
        <v>7</v>
      </c>
      <c r="I41" s="224" t="s">
        <v>16</v>
      </c>
      <c r="J41" s="17">
        <v>0</v>
      </c>
      <c r="K41" s="19"/>
    </row>
    <row r="42" spans="7:21" ht="13.5" customHeight="1" thickBot="1">
      <c r="H42" s="194">
        <v>8</v>
      </c>
      <c r="I42" s="227" t="s">
        <v>17</v>
      </c>
      <c r="J42" s="160">
        <v>0</v>
      </c>
      <c r="K42" s="19"/>
    </row>
    <row r="43" spans="7:21" ht="13.5" customHeight="1" thickTop="1">
      <c r="H43" s="161"/>
      <c r="I43" s="402" t="s">
        <v>112</v>
      </c>
      <c r="J43" s="403">
        <f>SUM(J3:J42)</f>
        <v>806633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230</v>
      </c>
      <c r="D52" s="12" t="s">
        <v>211</v>
      </c>
      <c r="E52" s="29" t="s">
        <v>45</v>
      </c>
      <c r="F52" s="28" t="s">
        <v>44</v>
      </c>
      <c r="G52" s="28" t="s">
        <v>42</v>
      </c>
      <c r="I52" s="223"/>
    </row>
    <row r="53" spans="1:16" ht="13.5" customHeight="1">
      <c r="A53" s="13">
        <v>1</v>
      </c>
      <c r="B53" s="224" t="s">
        <v>32</v>
      </c>
      <c r="C53" s="17">
        <f t="shared" ref="C53:C62" si="10">SUM(J3)</f>
        <v>113075</v>
      </c>
      <c r="D53" s="126">
        <f t="shared" ref="D53:D63" si="11">SUM(Q3)</f>
        <v>120753</v>
      </c>
      <c r="E53" s="123">
        <f t="shared" ref="E53:E62" si="12">SUM(P16/Q16*100)</f>
        <v>98.750283827921677</v>
      </c>
      <c r="F53" s="25">
        <f t="shared" ref="F53:F63" si="13">SUM(C53/D53*100)</f>
        <v>93.641565841014312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109872</v>
      </c>
      <c r="D54" s="126">
        <f t="shared" si="11"/>
        <v>122233</v>
      </c>
      <c r="E54" s="123">
        <f t="shared" si="12"/>
        <v>96.389093588798829</v>
      </c>
      <c r="F54" s="25">
        <f t="shared" si="13"/>
        <v>89.887346297644669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84385</v>
      </c>
      <c r="D55" s="126">
        <f t="shared" si="11"/>
        <v>30983</v>
      </c>
      <c r="E55" s="123">
        <f t="shared" si="12"/>
        <v>95.094547995221888</v>
      </c>
      <c r="F55" s="25">
        <f t="shared" si="13"/>
        <v>272.35903560016783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82727</v>
      </c>
      <c r="D56" s="126">
        <f t="shared" si="11"/>
        <v>76140</v>
      </c>
      <c r="E56" s="123">
        <f t="shared" si="12"/>
        <v>106.71422305926059</v>
      </c>
      <c r="F56" s="25">
        <f t="shared" si="13"/>
        <v>108.65116889939586</v>
      </c>
      <c r="G56" s="26"/>
      <c r="I56" s="223"/>
    </row>
    <row r="57" spans="1:16" ht="13.5" customHeight="1">
      <c r="A57" s="13">
        <v>5</v>
      </c>
      <c r="B57" s="225" t="s">
        <v>2</v>
      </c>
      <c r="C57" s="17">
        <f t="shared" si="10"/>
        <v>59773</v>
      </c>
      <c r="D57" s="126">
        <f t="shared" si="11"/>
        <v>60386</v>
      </c>
      <c r="E57" s="123">
        <f t="shared" si="12"/>
        <v>98.963558999321179</v>
      </c>
      <c r="F57" s="25">
        <f t="shared" si="13"/>
        <v>98.984864041334092</v>
      </c>
      <c r="G57" s="26"/>
      <c r="I57" s="223"/>
      <c r="P57" s="33"/>
    </row>
    <row r="58" spans="1:16" ht="13.5" customHeight="1">
      <c r="A58" s="13">
        <v>6</v>
      </c>
      <c r="B58" s="224" t="s">
        <v>1</v>
      </c>
      <c r="C58" s="17">
        <f t="shared" si="10"/>
        <v>58547</v>
      </c>
      <c r="D58" s="126">
        <f t="shared" si="11"/>
        <v>61745</v>
      </c>
      <c r="E58" s="123">
        <f t="shared" si="12"/>
        <v>99.720665633356603</v>
      </c>
      <c r="F58" s="25">
        <f t="shared" si="13"/>
        <v>94.820633249655842</v>
      </c>
      <c r="G58" s="26"/>
    </row>
    <row r="59" spans="1:16" ht="13.5" customHeight="1">
      <c r="A59" s="13">
        <v>7</v>
      </c>
      <c r="B59" s="227" t="s">
        <v>23</v>
      </c>
      <c r="C59" s="17">
        <f t="shared" si="10"/>
        <v>50238</v>
      </c>
      <c r="D59" s="126">
        <f t="shared" si="11"/>
        <v>43871</v>
      </c>
      <c r="E59" s="123">
        <f t="shared" si="12"/>
        <v>89.603510086146926</v>
      </c>
      <c r="F59" s="25">
        <f t="shared" si="13"/>
        <v>114.51300403455586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37578</v>
      </c>
      <c r="D60" s="126">
        <f t="shared" si="11"/>
        <v>43328</v>
      </c>
      <c r="E60" s="123">
        <f t="shared" si="12"/>
        <v>117.00709926516377</v>
      </c>
      <c r="F60" s="25">
        <f t="shared" si="13"/>
        <v>86.729135893648447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30280</v>
      </c>
      <c r="D61" s="126">
        <f t="shared" si="11"/>
        <v>29001</v>
      </c>
      <c r="E61" s="123">
        <f t="shared" si="12"/>
        <v>91.977764952461953</v>
      </c>
      <c r="F61" s="25">
        <f t="shared" si="13"/>
        <v>104.41019275197408</v>
      </c>
      <c r="G61" s="26"/>
    </row>
    <row r="62" spans="1:16" ht="13.5" customHeight="1" thickBot="1">
      <c r="A62" s="179">
        <v>10</v>
      </c>
      <c r="B62" s="463" t="s">
        <v>40</v>
      </c>
      <c r="C62" s="160">
        <f t="shared" si="10"/>
        <v>24267</v>
      </c>
      <c r="D62" s="180">
        <f t="shared" si="11"/>
        <v>25520</v>
      </c>
      <c r="E62" s="181">
        <f t="shared" si="12"/>
        <v>95.127401019208151</v>
      </c>
      <c r="F62" s="182">
        <f t="shared" si="13"/>
        <v>95.09012539184954</v>
      </c>
      <c r="G62" s="183"/>
    </row>
    <row r="63" spans="1:16" ht="13.5" customHeight="1" thickTop="1">
      <c r="A63" s="161"/>
      <c r="B63" s="184" t="s">
        <v>83</v>
      </c>
      <c r="C63" s="185">
        <f>SUM(J43)</f>
        <v>806633</v>
      </c>
      <c r="D63" s="185">
        <f t="shared" si="11"/>
        <v>770460</v>
      </c>
      <c r="E63" s="186">
        <f>SUM(C63/R26*100)</f>
        <v>98.878135783325263</v>
      </c>
      <c r="F63" s="187">
        <f t="shared" si="13"/>
        <v>104.69498741011863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L32" sqref="L32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6" t="s">
        <v>230</v>
      </c>
      <c r="I2" s="119"/>
      <c r="J2" s="258" t="s">
        <v>125</v>
      </c>
      <c r="K2" s="5"/>
      <c r="L2" s="411" t="s">
        <v>211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122</v>
      </c>
      <c r="I3" s="119"/>
      <c r="J3" s="202" t="s">
        <v>123</v>
      </c>
      <c r="K3" s="5"/>
      <c r="L3" s="411" t="s">
        <v>122</v>
      </c>
      <c r="M3" s="1"/>
      <c r="N3" s="129"/>
      <c r="O3" s="129"/>
      <c r="S3" s="31"/>
      <c r="T3" s="31"/>
      <c r="U3" s="31"/>
    </row>
    <row r="4" spans="8:30">
      <c r="H4" s="128">
        <v>25254</v>
      </c>
      <c r="I4" s="119">
        <v>33</v>
      </c>
      <c r="J4" s="224" t="s">
        <v>0</v>
      </c>
      <c r="K4" s="163">
        <f>SUM(I4)</f>
        <v>33</v>
      </c>
      <c r="L4" s="428">
        <v>26616</v>
      </c>
      <c r="M4" s="54"/>
      <c r="N4" s="130"/>
      <c r="O4" s="130"/>
      <c r="S4" s="31"/>
      <c r="T4" s="31"/>
      <c r="U4" s="31"/>
    </row>
    <row r="5" spans="8:30">
      <c r="H5" s="53">
        <v>18689</v>
      </c>
      <c r="I5" s="119">
        <v>26</v>
      </c>
      <c r="J5" s="224" t="s">
        <v>32</v>
      </c>
      <c r="K5" s="163">
        <f t="shared" ref="K5:K13" si="0">SUM(I5)</f>
        <v>26</v>
      </c>
      <c r="L5" s="429">
        <v>19307</v>
      </c>
      <c r="M5" s="54"/>
      <c r="N5" s="130"/>
      <c r="O5" s="130"/>
      <c r="S5" s="31"/>
      <c r="T5" s="31"/>
      <c r="U5" s="31"/>
    </row>
    <row r="6" spans="8:30">
      <c r="H6" s="127">
        <v>9255</v>
      </c>
      <c r="I6" s="119">
        <v>14</v>
      </c>
      <c r="J6" s="224" t="s">
        <v>21</v>
      </c>
      <c r="K6" s="163">
        <f t="shared" si="0"/>
        <v>14</v>
      </c>
      <c r="L6" s="429">
        <v>5789</v>
      </c>
      <c r="M6" s="54"/>
      <c r="N6" s="257"/>
      <c r="O6" s="130"/>
      <c r="S6" s="31"/>
      <c r="T6" s="31"/>
      <c r="U6" s="31"/>
    </row>
    <row r="7" spans="8:30">
      <c r="H7" s="53">
        <v>4337</v>
      </c>
      <c r="I7" s="119">
        <v>38</v>
      </c>
      <c r="J7" s="224" t="s">
        <v>40</v>
      </c>
      <c r="K7" s="163">
        <f t="shared" si="0"/>
        <v>38</v>
      </c>
      <c r="L7" s="429">
        <v>4358</v>
      </c>
      <c r="M7" s="54"/>
      <c r="N7" s="130"/>
      <c r="O7" s="130"/>
      <c r="S7" s="31"/>
      <c r="T7" s="31"/>
      <c r="U7" s="31"/>
    </row>
    <row r="8" spans="8:30">
      <c r="H8" s="456">
        <v>2429</v>
      </c>
      <c r="I8" s="119">
        <v>24</v>
      </c>
      <c r="J8" s="224" t="s">
        <v>30</v>
      </c>
      <c r="K8" s="163">
        <f t="shared" si="0"/>
        <v>24</v>
      </c>
      <c r="L8" s="429">
        <v>918</v>
      </c>
      <c r="M8" s="54"/>
      <c r="N8" s="130"/>
      <c r="O8" s="130"/>
      <c r="S8" s="31"/>
      <c r="T8" s="31"/>
      <c r="U8" s="31"/>
    </row>
    <row r="9" spans="8:30">
      <c r="H9" s="244">
        <v>2413</v>
      </c>
      <c r="I9" s="119">
        <v>37</v>
      </c>
      <c r="J9" s="224" t="s">
        <v>39</v>
      </c>
      <c r="K9" s="163">
        <f t="shared" si="0"/>
        <v>37</v>
      </c>
      <c r="L9" s="429">
        <v>3746</v>
      </c>
      <c r="M9" s="54"/>
      <c r="N9" s="130"/>
      <c r="O9" s="130"/>
      <c r="S9" s="31"/>
      <c r="T9" s="31"/>
      <c r="U9" s="31"/>
    </row>
    <row r="10" spans="8:30">
      <c r="H10" s="53">
        <v>2271</v>
      </c>
      <c r="I10" s="194">
        <v>15</v>
      </c>
      <c r="J10" s="227" t="s">
        <v>22</v>
      </c>
      <c r="K10" s="163">
        <f t="shared" si="0"/>
        <v>15</v>
      </c>
      <c r="L10" s="429">
        <v>2833</v>
      </c>
      <c r="S10" s="31"/>
      <c r="T10" s="31"/>
      <c r="U10" s="31"/>
    </row>
    <row r="11" spans="8:30">
      <c r="H11" s="52">
        <v>1567</v>
      </c>
      <c r="I11" s="119">
        <v>17</v>
      </c>
      <c r="J11" s="224" t="s">
        <v>23</v>
      </c>
      <c r="K11" s="163">
        <f t="shared" si="0"/>
        <v>17</v>
      </c>
      <c r="L11" s="429">
        <v>1861</v>
      </c>
      <c r="M11" s="54"/>
      <c r="N11" s="130"/>
      <c r="O11" s="130"/>
      <c r="S11" s="31"/>
      <c r="T11" s="31"/>
      <c r="U11" s="31"/>
    </row>
    <row r="12" spans="8:30">
      <c r="H12" s="234">
        <v>1478</v>
      </c>
      <c r="I12" s="194">
        <v>25</v>
      </c>
      <c r="J12" s="227" t="s">
        <v>31</v>
      </c>
      <c r="K12" s="163">
        <f t="shared" si="0"/>
        <v>25</v>
      </c>
      <c r="L12" s="429">
        <v>657</v>
      </c>
      <c r="M12" s="54"/>
      <c r="N12" s="130"/>
      <c r="O12" s="130"/>
      <c r="S12" s="31"/>
      <c r="T12" s="31"/>
      <c r="U12" s="31"/>
    </row>
    <row r="13" spans="8:30" ht="14.25" thickBot="1">
      <c r="H13" s="542">
        <v>1274</v>
      </c>
      <c r="I13" s="467">
        <v>34</v>
      </c>
      <c r="J13" s="468" t="s">
        <v>1</v>
      </c>
      <c r="K13" s="163">
        <f t="shared" si="0"/>
        <v>34</v>
      </c>
      <c r="L13" s="429">
        <v>1763</v>
      </c>
      <c r="M13" s="54"/>
      <c r="N13" s="130"/>
      <c r="O13" s="130"/>
      <c r="S13" s="31"/>
      <c r="T13" s="31"/>
      <c r="U13" s="31"/>
    </row>
    <row r="14" spans="8:30" ht="14.25" thickTop="1">
      <c r="H14" s="127">
        <v>1256</v>
      </c>
      <c r="I14" s="168">
        <v>36</v>
      </c>
      <c r="J14" s="246" t="s">
        <v>5</v>
      </c>
      <c r="K14" s="151" t="s">
        <v>9</v>
      </c>
      <c r="L14" s="430">
        <v>75475</v>
      </c>
      <c r="S14" s="31"/>
      <c r="T14" s="31"/>
      <c r="U14" s="31"/>
    </row>
    <row r="15" spans="8:30">
      <c r="H15" s="268">
        <v>1146</v>
      </c>
      <c r="I15" s="119">
        <v>27</v>
      </c>
      <c r="J15" s="224" t="s">
        <v>33</v>
      </c>
      <c r="K15" s="61"/>
      <c r="L15" s="1" t="s">
        <v>68</v>
      </c>
      <c r="M15" s="229" t="s">
        <v>113</v>
      </c>
      <c r="N15" s="51" t="s">
        <v>84</v>
      </c>
      <c r="S15" s="31"/>
      <c r="T15" s="31"/>
      <c r="U15" s="31"/>
    </row>
    <row r="16" spans="8:30">
      <c r="H16" s="268">
        <v>465</v>
      </c>
      <c r="I16" s="119">
        <v>1</v>
      </c>
      <c r="J16" s="224" t="s">
        <v>4</v>
      </c>
      <c r="K16" s="163">
        <f>SUM(I4)</f>
        <v>33</v>
      </c>
      <c r="L16" s="224" t="s">
        <v>0</v>
      </c>
      <c r="M16" s="431">
        <v>30343</v>
      </c>
      <c r="N16" s="128">
        <f>SUM(H4)</f>
        <v>25254</v>
      </c>
      <c r="O16" s="54"/>
      <c r="P16" s="21"/>
      <c r="S16" s="31"/>
      <c r="T16" s="31"/>
      <c r="U16" s="31"/>
    </row>
    <row r="17" spans="1:21">
      <c r="H17" s="53">
        <v>292</v>
      </c>
      <c r="I17" s="407">
        <v>40</v>
      </c>
      <c r="J17" s="225" t="s">
        <v>2</v>
      </c>
      <c r="K17" s="163">
        <f t="shared" ref="K17:K25" si="1">SUM(I5)</f>
        <v>26</v>
      </c>
      <c r="L17" s="224" t="s">
        <v>32</v>
      </c>
      <c r="M17" s="432">
        <v>20993</v>
      </c>
      <c r="N17" s="128">
        <f t="shared" ref="N17:N25" si="2">SUM(H5)</f>
        <v>18689</v>
      </c>
      <c r="O17" s="54"/>
      <c r="P17" s="21"/>
      <c r="S17" s="31"/>
      <c r="T17" s="31"/>
      <c r="U17" s="31"/>
    </row>
    <row r="18" spans="1:21">
      <c r="H18" s="478">
        <v>290</v>
      </c>
      <c r="I18" s="119">
        <v>19</v>
      </c>
      <c r="J18" s="224" t="s">
        <v>25</v>
      </c>
      <c r="K18" s="163">
        <f t="shared" si="1"/>
        <v>14</v>
      </c>
      <c r="L18" s="224" t="s">
        <v>21</v>
      </c>
      <c r="M18" s="432">
        <v>7291</v>
      </c>
      <c r="N18" s="128">
        <f t="shared" si="2"/>
        <v>9255</v>
      </c>
      <c r="O18" s="54"/>
      <c r="P18" s="21"/>
      <c r="S18" s="31"/>
      <c r="T18" s="31"/>
      <c r="U18" s="31"/>
    </row>
    <row r="19" spans="1:21">
      <c r="H19" s="128">
        <v>257</v>
      </c>
      <c r="I19" s="119">
        <v>16</v>
      </c>
      <c r="J19" s="224" t="s">
        <v>3</v>
      </c>
      <c r="K19" s="163">
        <f t="shared" si="1"/>
        <v>38</v>
      </c>
      <c r="L19" s="224" t="s">
        <v>40</v>
      </c>
      <c r="M19" s="432">
        <v>4413</v>
      </c>
      <c r="N19" s="128">
        <f t="shared" si="2"/>
        <v>4337</v>
      </c>
      <c r="O19" s="54"/>
      <c r="P19" s="21"/>
      <c r="S19" s="31"/>
      <c r="T19" s="31"/>
      <c r="U19" s="31"/>
    </row>
    <row r="20" spans="1:21" ht="14.25" thickBot="1">
      <c r="H20" s="268">
        <v>199</v>
      </c>
      <c r="I20" s="119">
        <v>2</v>
      </c>
      <c r="J20" s="224" t="s">
        <v>6</v>
      </c>
      <c r="K20" s="163">
        <f t="shared" si="1"/>
        <v>24</v>
      </c>
      <c r="L20" s="224" t="s">
        <v>30</v>
      </c>
      <c r="M20" s="432">
        <v>2443</v>
      </c>
      <c r="N20" s="128">
        <f t="shared" si="2"/>
        <v>2429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230</v>
      </c>
      <c r="D21" s="74" t="s">
        <v>211</v>
      </c>
      <c r="E21" s="74" t="s">
        <v>55</v>
      </c>
      <c r="F21" s="74" t="s">
        <v>54</v>
      </c>
      <c r="G21" s="74" t="s">
        <v>56</v>
      </c>
      <c r="H21" s="268">
        <v>160</v>
      </c>
      <c r="I21" s="119">
        <v>21</v>
      </c>
      <c r="J21" s="224" t="s">
        <v>27</v>
      </c>
      <c r="K21" s="163">
        <f t="shared" si="1"/>
        <v>37</v>
      </c>
      <c r="L21" s="224" t="s">
        <v>39</v>
      </c>
      <c r="M21" s="432">
        <v>3355</v>
      </c>
      <c r="N21" s="128">
        <f t="shared" si="2"/>
        <v>2413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25254</v>
      </c>
      <c r="D22" s="128">
        <f>SUM(L4)</f>
        <v>26616</v>
      </c>
      <c r="E22" s="66">
        <f t="shared" ref="E22:E32" si="4">SUM(N16/M16*100)</f>
        <v>83.228421711762195</v>
      </c>
      <c r="F22" s="70">
        <f>SUM(C22/D22*100)</f>
        <v>94.882777276825976</v>
      </c>
      <c r="G22" s="5"/>
      <c r="H22" s="540">
        <v>119</v>
      </c>
      <c r="I22" s="119">
        <v>23</v>
      </c>
      <c r="J22" s="224" t="s">
        <v>29</v>
      </c>
      <c r="K22" s="163">
        <f t="shared" si="1"/>
        <v>15</v>
      </c>
      <c r="L22" s="227" t="s">
        <v>22</v>
      </c>
      <c r="M22" s="432">
        <v>3198</v>
      </c>
      <c r="N22" s="128">
        <f t="shared" si="2"/>
        <v>2271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32</v>
      </c>
      <c r="C23" s="52">
        <f t="shared" si="3"/>
        <v>18689</v>
      </c>
      <c r="D23" s="128">
        <f>SUM(L5)</f>
        <v>19307</v>
      </c>
      <c r="E23" s="66">
        <f t="shared" si="4"/>
        <v>89.024913066260183</v>
      </c>
      <c r="F23" s="70">
        <f t="shared" ref="F23:F32" si="5">SUM(C23/D23*100)</f>
        <v>96.799088413528764</v>
      </c>
      <c r="G23" s="5"/>
      <c r="H23" s="131">
        <v>97</v>
      </c>
      <c r="I23" s="119">
        <v>6</v>
      </c>
      <c r="J23" s="224" t="s">
        <v>15</v>
      </c>
      <c r="K23" s="163">
        <f t="shared" si="1"/>
        <v>17</v>
      </c>
      <c r="L23" s="224" t="s">
        <v>23</v>
      </c>
      <c r="M23" s="432">
        <v>1455</v>
      </c>
      <c r="N23" s="128">
        <f t="shared" si="2"/>
        <v>1567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21</v>
      </c>
      <c r="C24" s="52">
        <f t="shared" si="3"/>
        <v>9255</v>
      </c>
      <c r="D24" s="128">
        <f t="shared" ref="D24:D31" si="6">SUM(L6)</f>
        <v>5789</v>
      </c>
      <c r="E24" s="66">
        <f t="shared" si="4"/>
        <v>126.93731998354134</v>
      </c>
      <c r="F24" s="70">
        <f t="shared" si="5"/>
        <v>159.87217135947486</v>
      </c>
      <c r="G24" s="5"/>
      <c r="H24" s="528">
        <v>78</v>
      </c>
      <c r="I24" s="119">
        <v>22</v>
      </c>
      <c r="J24" s="224" t="s">
        <v>28</v>
      </c>
      <c r="K24" s="163">
        <f t="shared" si="1"/>
        <v>25</v>
      </c>
      <c r="L24" s="227" t="s">
        <v>31</v>
      </c>
      <c r="M24" s="432">
        <v>1210</v>
      </c>
      <c r="N24" s="128">
        <f t="shared" si="2"/>
        <v>1478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40</v>
      </c>
      <c r="C25" s="52">
        <f t="shared" si="3"/>
        <v>4337</v>
      </c>
      <c r="D25" s="128">
        <f t="shared" si="6"/>
        <v>4358</v>
      </c>
      <c r="E25" s="66">
        <f t="shared" si="4"/>
        <v>98.27781554498074</v>
      </c>
      <c r="F25" s="70">
        <f t="shared" si="5"/>
        <v>99.518127581459382</v>
      </c>
      <c r="G25" s="5"/>
      <c r="H25" s="131">
        <v>35</v>
      </c>
      <c r="I25" s="119">
        <v>39</v>
      </c>
      <c r="J25" s="224" t="s">
        <v>41</v>
      </c>
      <c r="K25" s="253">
        <f t="shared" si="1"/>
        <v>34</v>
      </c>
      <c r="L25" s="468" t="s">
        <v>1</v>
      </c>
      <c r="M25" s="433">
        <v>1574</v>
      </c>
      <c r="N25" s="234">
        <f t="shared" si="2"/>
        <v>1274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30</v>
      </c>
      <c r="C26" s="52">
        <f t="shared" si="3"/>
        <v>2429</v>
      </c>
      <c r="D26" s="128">
        <f t="shared" si="6"/>
        <v>918</v>
      </c>
      <c r="E26" s="66">
        <f t="shared" si="4"/>
        <v>99.42693409742121</v>
      </c>
      <c r="F26" s="70">
        <f t="shared" si="5"/>
        <v>264.59694989106754</v>
      </c>
      <c r="G26" s="16"/>
      <c r="H26" s="131">
        <v>31</v>
      </c>
      <c r="I26" s="119">
        <v>4</v>
      </c>
      <c r="J26" s="224" t="s">
        <v>13</v>
      </c>
      <c r="K26" s="5"/>
      <c r="L26" s="511" t="s">
        <v>197</v>
      </c>
      <c r="M26" s="434">
        <v>82180</v>
      </c>
      <c r="N26" s="266">
        <f>SUM(H44)</f>
        <v>73420</v>
      </c>
      <c r="S26" s="31"/>
      <c r="T26" s="31"/>
      <c r="U26" s="31"/>
    </row>
    <row r="27" spans="1:21">
      <c r="A27" s="76">
        <v>6</v>
      </c>
      <c r="B27" s="224" t="s">
        <v>39</v>
      </c>
      <c r="C27" s="52">
        <f t="shared" si="3"/>
        <v>2413</v>
      </c>
      <c r="D27" s="128">
        <f t="shared" si="6"/>
        <v>3746</v>
      </c>
      <c r="E27" s="66">
        <f t="shared" si="4"/>
        <v>71.92250372578242</v>
      </c>
      <c r="F27" s="70">
        <f t="shared" si="5"/>
        <v>64.415376401494925</v>
      </c>
      <c r="G27" s="5"/>
      <c r="H27" s="131">
        <v>25</v>
      </c>
      <c r="I27" s="119">
        <v>9</v>
      </c>
      <c r="J27" s="458" t="s">
        <v>207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22</v>
      </c>
      <c r="C28" s="52">
        <f t="shared" si="3"/>
        <v>2271</v>
      </c>
      <c r="D28" s="128">
        <f t="shared" si="6"/>
        <v>2833</v>
      </c>
      <c r="E28" s="66">
        <f t="shared" si="4"/>
        <v>71.013133208255169</v>
      </c>
      <c r="F28" s="70">
        <f t="shared" si="5"/>
        <v>80.162372043769864</v>
      </c>
      <c r="G28" s="5"/>
      <c r="H28" s="176">
        <v>2</v>
      </c>
      <c r="I28" s="119">
        <v>3</v>
      </c>
      <c r="J28" s="224" t="s">
        <v>12</v>
      </c>
      <c r="L28" s="36"/>
      <c r="S28" s="31"/>
      <c r="T28" s="31"/>
      <c r="U28" s="31"/>
    </row>
    <row r="29" spans="1:21">
      <c r="A29" s="76">
        <v>8</v>
      </c>
      <c r="B29" s="224" t="s">
        <v>23</v>
      </c>
      <c r="C29" s="52">
        <f t="shared" si="3"/>
        <v>1567</v>
      </c>
      <c r="D29" s="128">
        <f t="shared" si="6"/>
        <v>1861</v>
      </c>
      <c r="E29" s="66">
        <f t="shared" si="4"/>
        <v>107.69759450171821</v>
      </c>
      <c r="F29" s="70">
        <f t="shared" si="5"/>
        <v>84.202041912950037</v>
      </c>
      <c r="G29" s="15"/>
      <c r="H29" s="176">
        <v>1</v>
      </c>
      <c r="I29" s="119">
        <v>12</v>
      </c>
      <c r="J29" s="224" t="s">
        <v>20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31</v>
      </c>
      <c r="C30" s="52">
        <f t="shared" si="3"/>
        <v>1478</v>
      </c>
      <c r="D30" s="128">
        <f t="shared" si="6"/>
        <v>657</v>
      </c>
      <c r="E30" s="66">
        <f t="shared" si="4"/>
        <v>122.14876033057851</v>
      </c>
      <c r="F30" s="70">
        <f t="shared" si="5"/>
        <v>224.9619482496195</v>
      </c>
      <c r="G30" s="16"/>
      <c r="H30" s="176">
        <v>0</v>
      </c>
      <c r="I30" s="119">
        <v>5</v>
      </c>
      <c r="J30" s="224" t="s">
        <v>14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68" t="s">
        <v>1</v>
      </c>
      <c r="C31" s="52">
        <f t="shared" si="3"/>
        <v>1274</v>
      </c>
      <c r="D31" s="128">
        <f t="shared" si="6"/>
        <v>1763</v>
      </c>
      <c r="E31" s="66">
        <f t="shared" si="4"/>
        <v>80.940279542566714</v>
      </c>
      <c r="F31" s="70">
        <f t="shared" si="5"/>
        <v>72.263187748156554</v>
      </c>
      <c r="G31" s="132"/>
      <c r="H31" s="528">
        <v>0</v>
      </c>
      <c r="I31" s="119">
        <v>7</v>
      </c>
      <c r="J31" s="224" t="s">
        <v>16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73420</v>
      </c>
      <c r="D32" s="82">
        <f>SUM(L14)</f>
        <v>75475</v>
      </c>
      <c r="E32" s="85">
        <f t="shared" si="4"/>
        <v>89.340472134339251</v>
      </c>
      <c r="F32" s="83">
        <f t="shared" si="5"/>
        <v>97.277244120569733</v>
      </c>
      <c r="G32" s="84"/>
      <c r="H32" s="541">
        <v>0</v>
      </c>
      <c r="I32" s="119">
        <v>8</v>
      </c>
      <c r="J32" s="224" t="s">
        <v>17</v>
      </c>
      <c r="L32" s="36"/>
      <c r="M32" s="31"/>
      <c r="S32" s="31"/>
      <c r="T32" s="31"/>
      <c r="U32" s="31"/>
    </row>
    <row r="33" spans="1:30">
      <c r="H33" s="128">
        <v>0</v>
      </c>
      <c r="I33" s="119">
        <v>10</v>
      </c>
      <c r="J33" s="224" t="s">
        <v>18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11</v>
      </c>
      <c r="J34" s="224" t="s">
        <v>19</v>
      </c>
      <c r="L34" s="296"/>
      <c r="M34" s="31"/>
      <c r="S34" s="31"/>
      <c r="T34" s="31"/>
      <c r="U34" s="31"/>
    </row>
    <row r="35" spans="1:30">
      <c r="H35" s="478">
        <v>0</v>
      </c>
      <c r="I35" s="119">
        <v>13</v>
      </c>
      <c r="J35" s="224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28">
        <v>0</v>
      </c>
      <c r="I36" s="119">
        <v>18</v>
      </c>
      <c r="J36" s="224" t="s">
        <v>24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53">
        <v>0</v>
      </c>
      <c r="I37" s="119">
        <v>20</v>
      </c>
      <c r="J37" s="224" t="s">
        <v>26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28</v>
      </c>
      <c r="J38" s="224" t="s">
        <v>34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268">
        <v>0</v>
      </c>
      <c r="I39" s="119">
        <v>29</v>
      </c>
      <c r="J39" s="224" t="s">
        <v>118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127">
        <v>0</v>
      </c>
      <c r="I40" s="119">
        <v>30</v>
      </c>
      <c r="J40" s="224" t="s">
        <v>35</v>
      </c>
      <c r="L40" s="57"/>
      <c r="M40" s="31"/>
      <c r="S40" s="31"/>
      <c r="T40" s="31"/>
      <c r="U40" s="31"/>
    </row>
    <row r="41" spans="1:30">
      <c r="H41" s="53">
        <v>0</v>
      </c>
      <c r="I41" s="119">
        <v>31</v>
      </c>
      <c r="J41" s="224" t="s">
        <v>128</v>
      </c>
      <c r="L41" s="57"/>
      <c r="M41" s="31"/>
      <c r="S41" s="31"/>
      <c r="T41" s="31"/>
      <c r="U41" s="31"/>
    </row>
    <row r="42" spans="1:30">
      <c r="H42" s="268">
        <v>0</v>
      </c>
      <c r="I42" s="119">
        <v>32</v>
      </c>
      <c r="J42" s="224" t="s">
        <v>37</v>
      </c>
      <c r="L42" s="57"/>
      <c r="M42" s="31"/>
      <c r="S42" s="31"/>
      <c r="T42" s="31"/>
      <c r="U42" s="31"/>
    </row>
    <row r="43" spans="1:30">
      <c r="H43" s="53">
        <v>0</v>
      </c>
      <c r="I43" s="119">
        <v>35</v>
      </c>
      <c r="J43" s="224" t="s">
        <v>38</v>
      </c>
      <c r="L43" s="57"/>
      <c r="M43" s="31"/>
      <c r="S43" s="37"/>
      <c r="T43" s="37"/>
      <c r="U43" s="37"/>
    </row>
    <row r="44" spans="1:30">
      <c r="H44" s="164">
        <f>SUM(H4:H43)</f>
        <v>73420</v>
      </c>
      <c r="I44" s="119"/>
      <c r="J44" s="233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221</v>
      </c>
      <c r="I47" s="119"/>
      <c r="J47" s="251" t="s">
        <v>80</v>
      </c>
      <c r="K47" s="5"/>
      <c r="L47" s="416" t="s">
        <v>211</v>
      </c>
      <c r="S47" s="31"/>
      <c r="T47" s="31"/>
      <c r="U47" s="31"/>
      <c r="V47" s="31"/>
    </row>
    <row r="48" spans="1:30">
      <c r="H48" s="259" t="s">
        <v>122</v>
      </c>
      <c r="I48" s="168"/>
      <c r="J48" s="250" t="s">
        <v>57</v>
      </c>
      <c r="K48" s="244"/>
      <c r="L48" s="421" t="s">
        <v>122</v>
      </c>
      <c r="S48" s="31"/>
      <c r="T48" s="31"/>
      <c r="U48" s="31"/>
      <c r="V48" s="31"/>
    </row>
    <row r="49" spans="1:22">
      <c r="H49" s="128">
        <v>64790</v>
      </c>
      <c r="I49" s="119">
        <v>26</v>
      </c>
      <c r="J49" s="224" t="s">
        <v>32</v>
      </c>
      <c r="K49" s="5">
        <f>SUM(I49)</f>
        <v>26</v>
      </c>
      <c r="L49" s="422">
        <v>65454</v>
      </c>
      <c r="M49" s="1"/>
      <c r="N49" s="129"/>
      <c r="O49" s="129"/>
      <c r="S49" s="31"/>
      <c r="T49" s="31"/>
      <c r="U49" s="31"/>
      <c r="V49" s="31"/>
    </row>
    <row r="50" spans="1:22">
      <c r="H50" s="128">
        <v>17479</v>
      </c>
      <c r="I50" s="119">
        <v>33</v>
      </c>
      <c r="J50" s="224" t="s">
        <v>0</v>
      </c>
      <c r="K50" s="5">
        <f t="shared" ref="K50:K58" si="7">SUM(I50)</f>
        <v>33</v>
      </c>
      <c r="L50" s="422">
        <v>14095</v>
      </c>
      <c r="M50" s="31"/>
      <c r="N50" s="130"/>
      <c r="O50" s="130"/>
      <c r="S50" s="31"/>
      <c r="T50" s="31"/>
      <c r="U50" s="31"/>
      <c r="V50" s="31"/>
    </row>
    <row r="51" spans="1:22">
      <c r="H51" s="127">
        <v>16131</v>
      </c>
      <c r="I51" s="119">
        <v>13</v>
      </c>
      <c r="J51" s="224" t="s">
        <v>7</v>
      </c>
      <c r="K51" s="5">
        <f t="shared" si="7"/>
        <v>13</v>
      </c>
      <c r="L51" s="422">
        <v>17440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53">
        <v>8935</v>
      </c>
      <c r="I52" s="119">
        <v>34</v>
      </c>
      <c r="J52" s="224" t="s">
        <v>1</v>
      </c>
      <c r="K52" s="5">
        <f t="shared" si="7"/>
        <v>34</v>
      </c>
      <c r="L52" s="422">
        <v>8808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230</v>
      </c>
      <c r="D53" s="74" t="s">
        <v>211</v>
      </c>
      <c r="E53" s="74" t="s">
        <v>55</v>
      </c>
      <c r="F53" s="74" t="s">
        <v>54</v>
      </c>
      <c r="G53" s="74" t="s">
        <v>56</v>
      </c>
      <c r="H53" s="53">
        <v>8540</v>
      </c>
      <c r="I53" s="119">
        <v>25</v>
      </c>
      <c r="J53" s="224" t="s">
        <v>31</v>
      </c>
      <c r="K53" s="5">
        <f t="shared" si="7"/>
        <v>25</v>
      </c>
      <c r="L53" s="422">
        <v>10887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32</v>
      </c>
      <c r="C54" s="52">
        <f t="shared" ref="C54:C63" si="8">SUM(H49)</f>
        <v>64790</v>
      </c>
      <c r="D54" s="139">
        <f>SUM(L49)</f>
        <v>65454</v>
      </c>
      <c r="E54" s="66">
        <f t="shared" ref="E54:E64" si="9">SUM(N63/M63*100)</f>
        <v>105.66745494577184</v>
      </c>
      <c r="F54" s="66">
        <f>SUM(C54/D54*100)</f>
        <v>98.985547101781407</v>
      </c>
      <c r="G54" s="5"/>
      <c r="H54" s="53">
        <v>5258</v>
      </c>
      <c r="I54" s="119">
        <v>40</v>
      </c>
      <c r="J54" s="224" t="s">
        <v>2</v>
      </c>
      <c r="K54" s="5">
        <f t="shared" si="7"/>
        <v>40</v>
      </c>
      <c r="L54" s="422">
        <v>9975</v>
      </c>
      <c r="M54" s="31"/>
      <c r="N54" s="506"/>
      <c r="O54" s="130"/>
      <c r="S54" s="31"/>
      <c r="T54" s="31"/>
      <c r="U54" s="31"/>
      <c r="V54" s="31"/>
    </row>
    <row r="55" spans="1:22">
      <c r="A55" s="76">
        <v>2</v>
      </c>
      <c r="B55" s="224" t="s">
        <v>0</v>
      </c>
      <c r="C55" s="52">
        <f t="shared" si="8"/>
        <v>17479</v>
      </c>
      <c r="D55" s="139">
        <f t="shared" ref="D55:D64" si="10">SUM(L50)</f>
        <v>14095</v>
      </c>
      <c r="E55" s="66">
        <f t="shared" si="9"/>
        <v>104.68347607354616</v>
      </c>
      <c r="F55" s="66">
        <f t="shared" ref="F55:F64" si="11">SUM(C55/D55*100)</f>
        <v>124.00851365732531</v>
      </c>
      <c r="G55" s="5"/>
      <c r="H55" s="53">
        <v>4697</v>
      </c>
      <c r="I55" s="119">
        <v>22</v>
      </c>
      <c r="J55" s="224" t="s">
        <v>28</v>
      </c>
      <c r="K55" s="5">
        <f t="shared" si="7"/>
        <v>22</v>
      </c>
      <c r="L55" s="422">
        <v>2740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7</v>
      </c>
      <c r="C56" s="52">
        <f t="shared" si="8"/>
        <v>16131</v>
      </c>
      <c r="D56" s="139">
        <f t="shared" si="10"/>
        <v>17440</v>
      </c>
      <c r="E56" s="66">
        <f t="shared" si="9"/>
        <v>129.3895885136761</v>
      </c>
      <c r="F56" s="66">
        <f t="shared" si="11"/>
        <v>92.49426605504587</v>
      </c>
      <c r="G56" s="5"/>
      <c r="H56" s="456">
        <v>4605</v>
      </c>
      <c r="I56" s="119">
        <v>16</v>
      </c>
      <c r="J56" s="224" t="s">
        <v>3</v>
      </c>
      <c r="K56" s="5">
        <f t="shared" si="7"/>
        <v>16</v>
      </c>
      <c r="L56" s="422">
        <v>3546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1</v>
      </c>
      <c r="C57" s="52">
        <f t="shared" si="8"/>
        <v>8935</v>
      </c>
      <c r="D57" s="139">
        <f t="shared" si="10"/>
        <v>8808</v>
      </c>
      <c r="E57" s="66">
        <f t="shared" si="9"/>
        <v>80.742815832279064</v>
      </c>
      <c r="F57" s="66">
        <f t="shared" si="11"/>
        <v>101.44187102633968</v>
      </c>
      <c r="G57" s="5"/>
      <c r="H57" s="131">
        <v>4036</v>
      </c>
      <c r="I57" s="119">
        <v>24</v>
      </c>
      <c r="J57" s="224" t="s">
        <v>30</v>
      </c>
      <c r="K57" s="5">
        <f t="shared" si="7"/>
        <v>24</v>
      </c>
      <c r="L57" s="422">
        <v>4792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31</v>
      </c>
      <c r="C58" s="52">
        <f t="shared" si="8"/>
        <v>8540</v>
      </c>
      <c r="D58" s="139">
        <f t="shared" si="10"/>
        <v>10887</v>
      </c>
      <c r="E58" s="66">
        <f t="shared" si="9"/>
        <v>91.699774508751204</v>
      </c>
      <c r="F58" s="66">
        <f t="shared" si="11"/>
        <v>78.442178745292551</v>
      </c>
      <c r="G58" s="16"/>
      <c r="H58" s="450">
        <v>3153</v>
      </c>
      <c r="I58" s="194">
        <v>15</v>
      </c>
      <c r="J58" s="227" t="s">
        <v>22</v>
      </c>
      <c r="K58" s="18">
        <f t="shared" si="7"/>
        <v>15</v>
      </c>
      <c r="L58" s="423">
        <v>3230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2</v>
      </c>
      <c r="C59" s="52">
        <f t="shared" si="8"/>
        <v>5258</v>
      </c>
      <c r="D59" s="139">
        <f t="shared" si="10"/>
        <v>9975</v>
      </c>
      <c r="E59" s="66">
        <f t="shared" si="9"/>
        <v>52.219684179163771</v>
      </c>
      <c r="F59" s="66">
        <f t="shared" si="11"/>
        <v>52.711779448621556</v>
      </c>
      <c r="G59" s="5"/>
      <c r="H59" s="543">
        <v>2017</v>
      </c>
      <c r="I59" s="464">
        <v>36</v>
      </c>
      <c r="J59" s="307" t="s">
        <v>5</v>
      </c>
      <c r="K59" s="12" t="s">
        <v>76</v>
      </c>
      <c r="L59" s="424">
        <v>145329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28</v>
      </c>
      <c r="C60" s="52">
        <f t="shared" si="8"/>
        <v>4697</v>
      </c>
      <c r="D60" s="139">
        <f t="shared" si="10"/>
        <v>2740</v>
      </c>
      <c r="E60" s="66">
        <f t="shared" si="9"/>
        <v>145.82427817447999</v>
      </c>
      <c r="F60" s="66">
        <f t="shared" si="11"/>
        <v>171.42335766423358</v>
      </c>
      <c r="G60" s="5"/>
      <c r="H60" s="131">
        <v>814</v>
      </c>
      <c r="I60" s="197">
        <v>38</v>
      </c>
      <c r="J60" s="224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3</v>
      </c>
      <c r="C61" s="52">
        <f t="shared" si="8"/>
        <v>4605</v>
      </c>
      <c r="D61" s="139">
        <f t="shared" si="10"/>
        <v>3546</v>
      </c>
      <c r="E61" s="66">
        <f t="shared" si="9"/>
        <v>150.58862001308043</v>
      </c>
      <c r="F61" s="66">
        <f t="shared" si="11"/>
        <v>129.86463620981388</v>
      </c>
      <c r="G61" s="15"/>
      <c r="H61" s="176">
        <v>393</v>
      </c>
      <c r="I61" s="197">
        <v>21</v>
      </c>
      <c r="J61" s="5" t="s">
        <v>194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30</v>
      </c>
      <c r="C62" s="52">
        <f t="shared" si="8"/>
        <v>4036</v>
      </c>
      <c r="D62" s="139">
        <f t="shared" si="10"/>
        <v>4792</v>
      </c>
      <c r="E62" s="66">
        <f t="shared" si="9"/>
        <v>92.378118562600136</v>
      </c>
      <c r="F62" s="66">
        <f t="shared" si="11"/>
        <v>84.223706176961599</v>
      </c>
      <c r="G62" s="16"/>
      <c r="H62" s="176">
        <v>233</v>
      </c>
      <c r="I62" s="245">
        <v>17</v>
      </c>
      <c r="J62" s="224" t="s">
        <v>23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22</v>
      </c>
      <c r="C63" s="450">
        <f t="shared" si="8"/>
        <v>3153</v>
      </c>
      <c r="D63" s="195">
        <f t="shared" si="10"/>
        <v>3230</v>
      </c>
      <c r="E63" s="72">
        <f t="shared" si="9"/>
        <v>126.93236714975846</v>
      </c>
      <c r="F63" s="72">
        <f t="shared" si="11"/>
        <v>97.616099071207429</v>
      </c>
      <c r="G63" s="132"/>
      <c r="H63" s="131">
        <v>87</v>
      </c>
      <c r="I63" s="119">
        <v>9</v>
      </c>
      <c r="J63" s="458" t="s">
        <v>204</v>
      </c>
      <c r="K63" s="5">
        <f>SUM(K49)</f>
        <v>26</v>
      </c>
      <c r="L63" s="224" t="s">
        <v>32</v>
      </c>
      <c r="M63" s="237">
        <v>61315</v>
      </c>
      <c r="N63" s="128">
        <f>SUM(H49)</f>
        <v>64790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141397</v>
      </c>
      <c r="D64" s="196">
        <f t="shared" si="10"/>
        <v>145329</v>
      </c>
      <c r="E64" s="85">
        <f t="shared" si="9"/>
        <v>101.4340234436649</v>
      </c>
      <c r="F64" s="85">
        <f t="shared" si="11"/>
        <v>97.294414741723955</v>
      </c>
      <c r="G64" s="84"/>
      <c r="H64" s="131">
        <v>79</v>
      </c>
      <c r="I64" s="119">
        <v>4</v>
      </c>
      <c r="J64" s="224" t="s">
        <v>13</v>
      </c>
      <c r="K64" s="5">
        <f t="shared" ref="K64:K72" si="12">SUM(K50)</f>
        <v>33</v>
      </c>
      <c r="L64" s="224" t="s">
        <v>0</v>
      </c>
      <c r="M64" s="237">
        <v>16697</v>
      </c>
      <c r="N64" s="128">
        <f t="shared" ref="N64:N72" si="13">SUM(H50)</f>
        <v>17479</v>
      </c>
      <c r="O64" s="54"/>
      <c r="S64" s="31"/>
      <c r="T64" s="31"/>
      <c r="U64" s="31"/>
      <c r="V64" s="31"/>
    </row>
    <row r="65" spans="2:22">
      <c r="H65" s="52">
        <v>63</v>
      </c>
      <c r="I65" s="119">
        <v>27</v>
      </c>
      <c r="J65" s="224" t="s">
        <v>33</v>
      </c>
      <c r="K65" s="5">
        <f t="shared" si="12"/>
        <v>13</v>
      </c>
      <c r="L65" s="224" t="s">
        <v>7</v>
      </c>
      <c r="M65" s="237">
        <v>12467</v>
      </c>
      <c r="N65" s="128">
        <f t="shared" si="13"/>
        <v>16131</v>
      </c>
      <c r="O65" s="54"/>
      <c r="S65" s="31"/>
      <c r="T65" s="31"/>
      <c r="U65" s="31"/>
      <c r="V65" s="31"/>
    </row>
    <row r="66" spans="2:22">
      <c r="H66" s="128">
        <v>40</v>
      </c>
      <c r="I66" s="119">
        <v>29</v>
      </c>
      <c r="J66" s="224" t="s">
        <v>118</v>
      </c>
      <c r="K66" s="5">
        <f t="shared" si="12"/>
        <v>34</v>
      </c>
      <c r="L66" s="224" t="s">
        <v>1</v>
      </c>
      <c r="M66" s="237">
        <v>11066</v>
      </c>
      <c r="N66" s="128">
        <f t="shared" si="13"/>
        <v>8935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27</v>
      </c>
      <c r="I67" s="119">
        <v>1</v>
      </c>
      <c r="J67" s="224" t="s">
        <v>4</v>
      </c>
      <c r="K67" s="5">
        <f t="shared" si="12"/>
        <v>25</v>
      </c>
      <c r="L67" s="224" t="s">
        <v>31</v>
      </c>
      <c r="M67" s="237">
        <v>9313</v>
      </c>
      <c r="N67" s="128">
        <f t="shared" si="13"/>
        <v>8540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14</v>
      </c>
      <c r="I68" s="119">
        <v>23</v>
      </c>
      <c r="J68" s="224" t="s">
        <v>29</v>
      </c>
      <c r="K68" s="5">
        <f t="shared" si="12"/>
        <v>40</v>
      </c>
      <c r="L68" s="224" t="s">
        <v>2</v>
      </c>
      <c r="M68" s="237">
        <v>10069</v>
      </c>
      <c r="N68" s="128">
        <f t="shared" si="13"/>
        <v>5258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456">
        <v>6</v>
      </c>
      <c r="I69" s="119">
        <v>35</v>
      </c>
      <c r="J69" s="224" t="s">
        <v>38</v>
      </c>
      <c r="K69" s="5">
        <f t="shared" si="12"/>
        <v>22</v>
      </c>
      <c r="L69" s="224" t="s">
        <v>28</v>
      </c>
      <c r="M69" s="237">
        <v>3221</v>
      </c>
      <c r="N69" s="128">
        <f t="shared" si="13"/>
        <v>4697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456">
        <v>0</v>
      </c>
      <c r="I70" s="119">
        <v>2</v>
      </c>
      <c r="J70" s="224" t="s">
        <v>6</v>
      </c>
      <c r="K70" s="5">
        <f t="shared" si="12"/>
        <v>16</v>
      </c>
      <c r="L70" s="224" t="s">
        <v>3</v>
      </c>
      <c r="M70" s="237">
        <v>3058</v>
      </c>
      <c r="N70" s="128">
        <f t="shared" si="13"/>
        <v>4605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3</v>
      </c>
      <c r="J71" s="224" t="s">
        <v>12</v>
      </c>
      <c r="K71" s="5">
        <f t="shared" si="12"/>
        <v>24</v>
      </c>
      <c r="L71" s="224" t="s">
        <v>30</v>
      </c>
      <c r="M71" s="237">
        <v>4369</v>
      </c>
      <c r="N71" s="128">
        <f t="shared" si="13"/>
        <v>4036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5</v>
      </c>
      <c r="J72" s="224" t="s">
        <v>14</v>
      </c>
      <c r="K72" s="5">
        <f t="shared" si="12"/>
        <v>15</v>
      </c>
      <c r="L72" s="227" t="s">
        <v>22</v>
      </c>
      <c r="M72" s="238">
        <v>2484</v>
      </c>
      <c r="N72" s="128">
        <f t="shared" si="13"/>
        <v>3153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6</v>
      </c>
      <c r="J73" s="224" t="s">
        <v>15</v>
      </c>
      <c r="K73" s="52"/>
      <c r="L73" s="386" t="s">
        <v>107</v>
      </c>
      <c r="M73" s="236">
        <v>139398</v>
      </c>
      <c r="N73" s="235">
        <f>SUM(H89)</f>
        <v>141397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7</v>
      </c>
      <c r="J74" s="224" t="s">
        <v>16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127">
        <v>0</v>
      </c>
      <c r="I75" s="119">
        <v>8</v>
      </c>
      <c r="J75" s="224" t="s">
        <v>17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10</v>
      </c>
      <c r="J76" s="224" t="s">
        <v>18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456">
        <v>0</v>
      </c>
      <c r="I77" s="119">
        <v>11</v>
      </c>
      <c r="J77" s="224" t="s">
        <v>19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12</v>
      </c>
      <c r="J78" s="224" t="s">
        <v>20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14</v>
      </c>
      <c r="J79" s="224" t="s">
        <v>21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18</v>
      </c>
      <c r="J80" s="224" t="s">
        <v>24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69">
        <v>0</v>
      </c>
      <c r="I81" s="119">
        <v>19</v>
      </c>
      <c r="J81" s="224" t="s">
        <v>25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452">
        <v>0</v>
      </c>
      <c r="I82" s="119">
        <v>20</v>
      </c>
      <c r="J82" s="224" t="s">
        <v>26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127">
        <v>0</v>
      </c>
      <c r="I83" s="119">
        <v>28</v>
      </c>
      <c r="J83" s="224" t="s">
        <v>34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30</v>
      </c>
      <c r="J84" s="224" t="s">
        <v>35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31</v>
      </c>
      <c r="J85" s="224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32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4" t="s">
        <v>39</v>
      </c>
      <c r="L87" s="57"/>
      <c r="M87" s="31"/>
      <c r="N87" s="31"/>
      <c r="O87" s="31"/>
      <c r="S87" s="37"/>
      <c r="T87" s="37"/>
    </row>
    <row r="88" spans="8:22">
      <c r="H88" s="127">
        <v>0</v>
      </c>
      <c r="I88" s="119">
        <v>39</v>
      </c>
      <c r="J88" s="224" t="s">
        <v>41</v>
      </c>
      <c r="L88" s="57"/>
      <c r="M88" s="31"/>
      <c r="N88" s="31"/>
      <c r="O88" s="31"/>
      <c r="Q88" s="31"/>
    </row>
    <row r="89" spans="8:22">
      <c r="H89" s="165">
        <f>SUM(H49:H88)</f>
        <v>141397</v>
      </c>
      <c r="I89" s="119"/>
      <c r="J89" s="5" t="s">
        <v>112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9:J88">
    <sortCondition descending="1" ref="H49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230</v>
      </c>
      <c r="I2" s="119"/>
      <c r="J2" s="260" t="s">
        <v>126</v>
      </c>
      <c r="K2" s="5"/>
      <c r="L2" s="252" t="s">
        <v>211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122</v>
      </c>
      <c r="I3" s="119"/>
      <c r="J3" s="202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21633</v>
      </c>
      <c r="I4" s="119">
        <v>33</v>
      </c>
      <c r="J4" s="40" t="s">
        <v>0</v>
      </c>
      <c r="K4" s="278">
        <f>SUM(I4)</f>
        <v>33</v>
      </c>
      <c r="L4" s="377">
        <v>31795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21371</v>
      </c>
      <c r="I5" s="119">
        <v>17</v>
      </c>
      <c r="J5" s="40" t="s">
        <v>23</v>
      </c>
      <c r="K5" s="278">
        <f t="shared" ref="K5:K13" si="0">SUM(I5)</f>
        <v>17</v>
      </c>
      <c r="L5" s="377">
        <v>25066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20780</v>
      </c>
      <c r="I6" s="119">
        <v>40</v>
      </c>
      <c r="J6" s="40" t="s">
        <v>2</v>
      </c>
      <c r="K6" s="278">
        <f t="shared" si="0"/>
        <v>40</v>
      </c>
      <c r="L6" s="377">
        <v>16213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18835</v>
      </c>
      <c r="I7" s="119">
        <v>3</v>
      </c>
      <c r="J7" s="40" t="s">
        <v>12</v>
      </c>
      <c r="K7" s="278">
        <f t="shared" si="0"/>
        <v>3</v>
      </c>
      <c r="L7" s="377">
        <v>9838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17071</v>
      </c>
      <c r="I8" s="119">
        <v>31</v>
      </c>
      <c r="J8" s="40" t="s">
        <v>72</v>
      </c>
      <c r="K8" s="278">
        <f t="shared" si="0"/>
        <v>31</v>
      </c>
      <c r="L8" s="377">
        <v>18425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16831</v>
      </c>
      <c r="I9" s="119">
        <v>34</v>
      </c>
      <c r="J9" s="40" t="s">
        <v>1</v>
      </c>
      <c r="K9" s="278">
        <f t="shared" si="0"/>
        <v>34</v>
      </c>
      <c r="L9" s="377">
        <v>15954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456">
        <v>12593</v>
      </c>
      <c r="I10" s="119">
        <v>13</v>
      </c>
      <c r="J10" s="40" t="s">
        <v>7</v>
      </c>
      <c r="K10" s="278">
        <f t="shared" si="0"/>
        <v>13</v>
      </c>
      <c r="L10" s="377">
        <v>15499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12292</v>
      </c>
      <c r="I11" s="119">
        <v>2</v>
      </c>
      <c r="J11" s="40" t="s">
        <v>6</v>
      </c>
      <c r="K11" s="278">
        <f t="shared" si="0"/>
        <v>2</v>
      </c>
      <c r="L11" s="377">
        <v>23795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22">
        <v>10036</v>
      </c>
      <c r="I12" s="119">
        <v>16</v>
      </c>
      <c r="J12" s="40" t="s">
        <v>3</v>
      </c>
      <c r="K12" s="278">
        <f t="shared" si="0"/>
        <v>16</v>
      </c>
      <c r="L12" s="378">
        <v>10481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32">
        <v>9756</v>
      </c>
      <c r="I13" s="194">
        <v>26</v>
      </c>
      <c r="J13" s="103" t="s">
        <v>32</v>
      </c>
      <c r="K13" s="278">
        <f t="shared" si="0"/>
        <v>26</v>
      </c>
      <c r="L13" s="378">
        <v>8424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33">
        <v>7591</v>
      </c>
      <c r="I14" s="306">
        <v>11</v>
      </c>
      <c r="J14" s="531" t="s">
        <v>19</v>
      </c>
      <c r="K14" s="151" t="s">
        <v>9</v>
      </c>
      <c r="L14" s="379">
        <v>211682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6824</v>
      </c>
      <c r="I15" s="119">
        <v>21</v>
      </c>
      <c r="J15" s="458" t="s">
        <v>198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5940</v>
      </c>
      <c r="I16" s="119">
        <v>38</v>
      </c>
      <c r="J16" s="40" t="s">
        <v>40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4553</v>
      </c>
      <c r="I17" s="119">
        <v>24</v>
      </c>
      <c r="J17" s="40" t="s">
        <v>30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3970</v>
      </c>
      <c r="I18" s="119">
        <v>14</v>
      </c>
      <c r="J18" s="40" t="s">
        <v>21</v>
      </c>
      <c r="K18" s="1"/>
      <c r="L18" s="261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2216</v>
      </c>
      <c r="I19" s="119">
        <v>25</v>
      </c>
      <c r="J19" s="40" t="s">
        <v>31</v>
      </c>
      <c r="K19" s="163">
        <f>SUM(I4)</f>
        <v>33</v>
      </c>
      <c r="L19" s="40" t="s">
        <v>0</v>
      </c>
      <c r="M19" s="534">
        <v>20813</v>
      </c>
      <c r="N19" s="128">
        <f>SUM(H4)</f>
        <v>21633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230</v>
      </c>
      <c r="D20" s="74" t="s">
        <v>211</v>
      </c>
      <c r="E20" s="74" t="s">
        <v>55</v>
      </c>
      <c r="F20" s="74" t="s">
        <v>54</v>
      </c>
      <c r="G20" s="75" t="s">
        <v>56</v>
      </c>
      <c r="H20" s="127">
        <v>1447</v>
      </c>
      <c r="I20" s="119">
        <v>9</v>
      </c>
      <c r="J20" s="458" t="s">
        <v>206</v>
      </c>
      <c r="K20" s="163">
        <f t="shared" ref="K20:K28" si="1">SUM(I5)</f>
        <v>17</v>
      </c>
      <c r="L20" s="40" t="s">
        <v>23</v>
      </c>
      <c r="M20" s="535">
        <v>24687</v>
      </c>
      <c r="N20" s="128">
        <f t="shared" ref="N20:N28" si="2">SUM(H5)</f>
        <v>21371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0</v>
      </c>
      <c r="C21" s="277">
        <f>SUM(H4)</f>
        <v>21633</v>
      </c>
      <c r="D21" s="9">
        <f>SUM(L4)</f>
        <v>31795</v>
      </c>
      <c r="E21" s="66">
        <f t="shared" ref="E21:E30" si="3">SUM(N19/M19*100)</f>
        <v>103.93984528900206</v>
      </c>
      <c r="F21" s="66">
        <f t="shared" ref="F21:F31" si="4">SUM(C21/D21*100)</f>
        <v>68.03899984274257</v>
      </c>
      <c r="G21" s="77"/>
      <c r="H21" s="127">
        <v>853</v>
      </c>
      <c r="I21" s="119">
        <v>39</v>
      </c>
      <c r="J21" s="40" t="s">
        <v>41</v>
      </c>
      <c r="K21" s="163">
        <f t="shared" si="1"/>
        <v>40</v>
      </c>
      <c r="L21" s="40" t="s">
        <v>2</v>
      </c>
      <c r="M21" s="535">
        <v>15797</v>
      </c>
      <c r="N21" s="128">
        <f t="shared" si="2"/>
        <v>20780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23</v>
      </c>
      <c r="C22" s="277">
        <f t="shared" ref="C22:C30" si="5">SUM(H5)</f>
        <v>21371</v>
      </c>
      <c r="D22" s="9">
        <f t="shared" ref="D22:D30" si="6">SUM(L5)</f>
        <v>25066</v>
      </c>
      <c r="E22" s="66">
        <f t="shared" si="3"/>
        <v>86.567829221857664</v>
      </c>
      <c r="F22" s="66">
        <f t="shared" si="4"/>
        <v>85.258916460544171</v>
      </c>
      <c r="G22" s="77"/>
      <c r="H22" s="127">
        <v>817</v>
      </c>
      <c r="I22" s="119">
        <v>27</v>
      </c>
      <c r="J22" s="40" t="s">
        <v>33</v>
      </c>
      <c r="K22" s="163">
        <f t="shared" si="1"/>
        <v>3</v>
      </c>
      <c r="L22" s="40" t="s">
        <v>12</v>
      </c>
      <c r="M22" s="535">
        <v>12971</v>
      </c>
      <c r="N22" s="128">
        <f t="shared" si="2"/>
        <v>18835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</v>
      </c>
      <c r="C23" s="299">
        <f t="shared" si="5"/>
        <v>20780</v>
      </c>
      <c r="D23" s="139">
        <f t="shared" si="6"/>
        <v>16213</v>
      </c>
      <c r="E23" s="300">
        <f t="shared" si="3"/>
        <v>131.5439640438058</v>
      </c>
      <c r="F23" s="300">
        <f t="shared" si="4"/>
        <v>128.16875346943812</v>
      </c>
      <c r="G23" s="77"/>
      <c r="H23" s="127">
        <v>661</v>
      </c>
      <c r="I23" s="119">
        <v>1</v>
      </c>
      <c r="J23" s="40" t="s">
        <v>4</v>
      </c>
      <c r="K23" s="163">
        <f t="shared" si="1"/>
        <v>31</v>
      </c>
      <c r="L23" s="40" t="s">
        <v>72</v>
      </c>
      <c r="M23" s="535">
        <v>14469</v>
      </c>
      <c r="N23" s="128">
        <f t="shared" si="2"/>
        <v>17071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12</v>
      </c>
      <c r="C24" s="277">
        <f t="shared" si="5"/>
        <v>18835</v>
      </c>
      <c r="D24" s="9">
        <f t="shared" si="6"/>
        <v>9838</v>
      </c>
      <c r="E24" s="66">
        <f t="shared" si="3"/>
        <v>145.20854213244931</v>
      </c>
      <c r="F24" s="66">
        <f t="shared" si="4"/>
        <v>191.4515145354747</v>
      </c>
      <c r="G24" s="77"/>
      <c r="H24" s="127">
        <v>573</v>
      </c>
      <c r="I24" s="119">
        <v>12</v>
      </c>
      <c r="J24" s="40" t="s">
        <v>20</v>
      </c>
      <c r="K24" s="163">
        <f t="shared" si="1"/>
        <v>34</v>
      </c>
      <c r="L24" s="40" t="s">
        <v>1</v>
      </c>
      <c r="M24" s="535">
        <v>15811</v>
      </c>
      <c r="N24" s="128">
        <f t="shared" si="2"/>
        <v>16831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72</v>
      </c>
      <c r="C25" s="277">
        <f t="shared" si="5"/>
        <v>17071</v>
      </c>
      <c r="D25" s="9">
        <f t="shared" si="6"/>
        <v>18425</v>
      </c>
      <c r="E25" s="66">
        <f t="shared" si="3"/>
        <v>117.98327458704819</v>
      </c>
      <c r="F25" s="66">
        <f t="shared" si="4"/>
        <v>92.651289009497958</v>
      </c>
      <c r="G25" s="87"/>
      <c r="H25" s="127">
        <v>377</v>
      </c>
      <c r="I25" s="119">
        <v>36</v>
      </c>
      <c r="J25" s="40" t="s">
        <v>5</v>
      </c>
      <c r="K25" s="163">
        <f t="shared" si="1"/>
        <v>13</v>
      </c>
      <c r="L25" s="40" t="s">
        <v>7</v>
      </c>
      <c r="M25" s="535">
        <v>12802</v>
      </c>
      <c r="N25" s="128">
        <f t="shared" si="2"/>
        <v>12593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1</v>
      </c>
      <c r="C26" s="277">
        <f t="shared" si="5"/>
        <v>16831</v>
      </c>
      <c r="D26" s="9">
        <f t="shared" si="6"/>
        <v>15954</v>
      </c>
      <c r="E26" s="66">
        <f t="shared" si="3"/>
        <v>106.45120485737777</v>
      </c>
      <c r="F26" s="66">
        <f t="shared" si="4"/>
        <v>105.49705403033722</v>
      </c>
      <c r="G26" s="77"/>
      <c r="H26" s="127">
        <v>355</v>
      </c>
      <c r="I26" s="119">
        <v>32</v>
      </c>
      <c r="J26" s="40" t="s">
        <v>37</v>
      </c>
      <c r="K26" s="163">
        <f t="shared" si="1"/>
        <v>2</v>
      </c>
      <c r="L26" s="40" t="s">
        <v>6</v>
      </c>
      <c r="M26" s="535">
        <v>8623</v>
      </c>
      <c r="N26" s="128">
        <f t="shared" si="2"/>
        <v>12292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12593</v>
      </c>
      <c r="D27" s="9">
        <f t="shared" si="6"/>
        <v>15499</v>
      </c>
      <c r="E27" s="66">
        <f t="shared" si="3"/>
        <v>98.367442587095766</v>
      </c>
      <c r="F27" s="66">
        <f t="shared" si="4"/>
        <v>81.250403251822704</v>
      </c>
      <c r="G27" s="77"/>
      <c r="H27" s="127">
        <v>255</v>
      </c>
      <c r="I27" s="119">
        <v>4</v>
      </c>
      <c r="J27" s="40" t="s">
        <v>13</v>
      </c>
      <c r="K27" s="163">
        <f t="shared" si="1"/>
        <v>16</v>
      </c>
      <c r="L27" s="40" t="s">
        <v>3</v>
      </c>
      <c r="M27" s="536">
        <v>10321</v>
      </c>
      <c r="N27" s="128">
        <f t="shared" si="2"/>
        <v>10036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6</v>
      </c>
      <c r="C28" s="277">
        <f t="shared" si="5"/>
        <v>12292</v>
      </c>
      <c r="D28" s="9">
        <f t="shared" si="6"/>
        <v>23795</v>
      </c>
      <c r="E28" s="66">
        <f t="shared" si="3"/>
        <v>142.54899686883914</v>
      </c>
      <c r="F28" s="66">
        <f t="shared" si="4"/>
        <v>51.657911325908799</v>
      </c>
      <c r="G28" s="88"/>
      <c r="H28" s="127">
        <v>176</v>
      </c>
      <c r="I28" s="119">
        <v>29</v>
      </c>
      <c r="J28" s="40" t="s">
        <v>58</v>
      </c>
      <c r="K28" s="253">
        <f t="shared" si="1"/>
        <v>26</v>
      </c>
      <c r="L28" s="103" t="s">
        <v>32</v>
      </c>
      <c r="M28" s="537">
        <v>9091</v>
      </c>
      <c r="N28" s="234">
        <f t="shared" si="2"/>
        <v>9756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7">
        <f t="shared" si="5"/>
        <v>10036</v>
      </c>
      <c r="D29" s="9">
        <f t="shared" si="6"/>
        <v>10481</v>
      </c>
      <c r="E29" s="66">
        <f t="shared" si="3"/>
        <v>97.238639666698973</v>
      </c>
      <c r="F29" s="66">
        <f t="shared" si="4"/>
        <v>95.754221925388791</v>
      </c>
      <c r="G29" s="87"/>
      <c r="H29" s="127">
        <v>142</v>
      </c>
      <c r="I29" s="119">
        <v>20</v>
      </c>
      <c r="J29" s="40" t="s">
        <v>26</v>
      </c>
      <c r="K29" s="161"/>
      <c r="L29" s="161" t="s">
        <v>210</v>
      </c>
      <c r="M29" s="538">
        <v>184634</v>
      </c>
      <c r="N29" s="242">
        <f>SUM(H44)</f>
        <v>198206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32</v>
      </c>
      <c r="C30" s="277">
        <f t="shared" si="5"/>
        <v>9756</v>
      </c>
      <c r="D30" s="9">
        <f t="shared" si="6"/>
        <v>8424</v>
      </c>
      <c r="E30" s="72">
        <f t="shared" si="3"/>
        <v>107.3149268507315</v>
      </c>
      <c r="F30" s="78">
        <f t="shared" si="4"/>
        <v>115.81196581196582</v>
      </c>
      <c r="G30" s="90"/>
      <c r="H30" s="127">
        <v>84</v>
      </c>
      <c r="I30" s="119">
        <v>10</v>
      </c>
      <c r="J30" s="40" t="s">
        <v>18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198206</v>
      </c>
      <c r="D31" s="82">
        <f>SUM(L14)</f>
        <v>211682</v>
      </c>
      <c r="E31" s="85">
        <f>SUM(N29/M29*100)</f>
        <v>107.35075879848782</v>
      </c>
      <c r="F31" s="78">
        <f t="shared" si="4"/>
        <v>93.633846996910464</v>
      </c>
      <c r="G31" s="86"/>
      <c r="H31" s="127">
        <v>72</v>
      </c>
      <c r="I31" s="119">
        <v>5</v>
      </c>
      <c r="J31" s="40" t="s">
        <v>14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52">
        <v>36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33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53">
        <v>21</v>
      </c>
      <c r="I34" s="119">
        <v>19</v>
      </c>
      <c r="J34" s="40" t="s">
        <v>25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12</v>
      </c>
      <c r="I35" s="119">
        <v>23</v>
      </c>
      <c r="J35" s="40" t="s">
        <v>29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400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53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22</v>
      </c>
      <c r="J39" s="40" t="s">
        <v>28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28</v>
      </c>
      <c r="J40" s="40" t="s">
        <v>34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30</v>
      </c>
      <c r="J41" s="40" t="s">
        <v>35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198206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230</v>
      </c>
      <c r="I48" s="119"/>
      <c r="J48" s="263" t="s">
        <v>105</v>
      </c>
      <c r="K48" s="5"/>
      <c r="L48" s="446" t="s">
        <v>211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2" t="s">
        <v>11</v>
      </c>
      <c r="K49" s="5"/>
      <c r="L49" s="446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40262</v>
      </c>
      <c r="I50" s="119">
        <v>16</v>
      </c>
      <c r="J50" s="40" t="s">
        <v>3</v>
      </c>
      <c r="K50" s="444">
        <f>SUM(I50)</f>
        <v>16</v>
      </c>
      <c r="L50" s="447">
        <v>36673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2809</v>
      </c>
      <c r="I51" s="119">
        <v>26</v>
      </c>
      <c r="J51" s="40" t="s">
        <v>32</v>
      </c>
      <c r="K51" s="444">
        <f t="shared" ref="K51:K59" si="7">SUM(I51)</f>
        <v>26</v>
      </c>
      <c r="L51" s="448">
        <v>9223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2634</v>
      </c>
      <c r="I52" s="119">
        <v>33</v>
      </c>
      <c r="J52" s="40" t="s">
        <v>0</v>
      </c>
      <c r="K52" s="444">
        <f t="shared" si="7"/>
        <v>33</v>
      </c>
      <c r="L52" s="448">
        <v>2548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230</v>
      </c>
      <c r="D53" s="74" t="s">
        <v>211</v>
      </c>
      <c r="E53" s="74" t="s">
        <v>55</v>
      </c>
      <c r="F53" s="74" t="s">
        <v>54</v>
      </c>
      <c r="G53" s="75" t="s">
        <v>56</v>
      </c>
      <c r="H53" s="53">
        <v>1772</v>
      </c>
      <c r="I53" s="119">
        <v>38</v>
      </c>
      <c r="J53" s="40" t="s">
        <v>40</v>
      </c>
      <c r="K53" s="444">
        <f t="shared" si="7"/>
        <v>38</v>
      </c>
      <c r="L53" s="448">
        <v>1673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40262</v>
      </c>
      <c r="D54" s="139">
        <f>SUM(L50)</f>
        <v>36673</v>
      </c>
      <c r="E54" s="66">
        <f t="shared" ref="E54:E63" si="8">SUM(N67/M67*100)</f>
        <v>98.509945927430209</v>
      </c>
      <c r="F54" s="66">
        <f t="shared" ref="F54:F61" si="9">SUM(C54/D54*100)</f>
        <v>109.78649142420855</v>
      </c>
      <c r="G54" s="77"/>
      <c r="H54" s="127">
        <v>1023</v>
      </c>
      <c r="I54" s="119">
        <v>25</v>
      </c>
      <c r="J54" s="40" t="s">
        <v>31</v>
      </c>
      <c r="K54" s="444">
        <f t="shared" si="7"/>
        <v>25</v>
      </c>
      <c r="L54" s="448">
        <v>1948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2809</v>
      </c>
      <c r="D55" s="139">
        <f t="shared" ref="D55:D63" si="11">SUM(L51)</f>
        <v>9223</v>
      </c>
      <c r="E55" s="66">
        <f t="shared" si="8"/>
        <v>80.927686545664073</v>
      </c>
      <c r="F55" s="66">
        <f t="shared" si="9"/>
        <v>30.456467526835084</v>
      </c>
      <c r="G55" s="77"/>
      <c r="H55" s="53">
        <v>799</v>
      </c>
      <c r="I55" s="119">
        <v>14</v>
      </c>
      <c r="J55" s="40" t="s">
        <v>21</v>
      </c>
      <c r="K55" s="444">
        <f t="shared" si="7"/>
        <v>14</v>
      </c>
      <c r="L55" s="448">
        <v>640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0</v>
      </c>
      <c r="C56" s="52">
        <f t="shared" si="10"/>
        <v>2634</v>
      </c>
      <c r="D56" s="139">
        <f t="shared" si="11"/>
        <v>2548</v>
      </c>
      <c r="E56" s="66">
        <f t="shared" si="8"/>
        <v>116.39416703490942</v>
      </c>
      <c r="F56" s="66">
        <f t="shared" si="9"/>
        <v>103.37519623233908</v>
      </c>
      <c r="G56" s="77"/>
      <c r="H56" s="53">
        <v>675</v>
      </c>
      <c r="I56" s="119">
        <v>34</v>
      </c>
      <c r="J56" s="40" t="s">
        <v>1</v>
      </c>
      <c r="K56" s="444">
        <f t="shared" si="7"/>
        <v>34</v>
      </c>
      <c r="L56" s="448">
        <v>682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1772</v>
      </c>
      <c r="D57" s="139">
        <f t="shared" si="11"/>
        <v>1673</v>
      </c>
      <c r="E57" s="66">
        <f t="shared" si="8"/>
        <v>86.565705911089395</v>
      </c>
      <c r="F57" s="66">
        <f t="shared" si="9"/>
        <v>105.9175134488942</v>
      </c>
      <c r="G57" s="77"/>
      <c r="H57" s="53">
        <v>540</v>
      </c>
      <c r="I57" s="119">
        <v>31</v>
      </c>
      <c r="J57" s="40" t="s">
        <v>130</v>
      </c>
      <c r="K57" s="444">
        <f t="shared" si="7"/>
        <v>31</v>
      </c>
      <c r="L57" s="448">
        <v>581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31</v>
      </c>
      <c r="C58" s="52">
        <f t="shared" si="10"/>
        <v>1023</v>
      </c>
      <c r="D58" s="139">
        <f t="shared" si="11"/>
        <v>1948</v>
      </c>
      <c r="E58" s="66">
        <f t="shared" si="8"/>
        <v>15.787037037037038</v>
      </c>
      <c r="F58" s="66">
        <f t="shared" si="9"/>
        <v>52.515400410677614</v>
      </c>
      <c r="G58" s="87"/>
      <c r="H58" s="127">
        <v>393</v>
      </c>
      <c r="I58" s="119">
        <v>17</v>
      </c>
      <c r="J58" s="40" t="s">
        <v>23</v>
      </c>
      <c r="K58" s="444">
        <f t="shared" si="7"/>
        <v>17</v>
      </c>
      <c r="L58" s="448">
        <v>243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21</v>
      </c>
      <c r="C59" s="52">
        <f t="shared" si="10"/>
        <v>799</v>
      </c>
      <c r="D59" s="139">
        <f t="shared" si="11"/>
        <v>640</v>
      </c>
      <c r="E59" s="66">
        <f t="shared" si="8"/>
        <v>106.53333333333333</v>
      </c>
      <c r="F59" s="66">
        <f t="shared" si="9"/>
        <v>124.84375000000001</v>
      </c>
      <c r="G59" s="77"/>
      <c r="H59" s="546">
        <v>393</v>
      </c>
      <c r="I59" s="194">
        <v>40</v>
      </c>
      <c r="J59" s="103" t="s">
        <v>2</v>
      </c>
      <c r="K59" s="445">
        <f t="shared" si="7"/>
        <v>40</v>
      </c>
      <c r="L59" s="449">
        <v>470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2">
        <v>7</v>
      </c>
      <c r="B60" s="40" t="s">
        <v>1</v>
      </c>
      <c r="C60" s="128">
        <f t="shared" si="10"/>
        <v>675</v>
      </c>
      <c r="D60" s="139">
        <f t="shared" si="11"/>
        <v>682</v>
      </c>
      <c r="E60" s="300">
        <f t="shared" si="8"/>
        <v>78.306264501160101</v>
      </c>
      <c r="F60" s="300">
        <f t="shared" si="9"/>
        <v>98.973607038123163</v>
      </c>
      <c r="G60" s="513"/>
      <c r="H60" s="539">
        <v>282</v>
      </c>
      <c r="I60" s="306">
        <v>24</v>
      </c>
      <c r="J60" s="547" t="s">
        <v>30</v>
      </c>
      <c r="K60" s="514" t="s">
        <v>9</v>
      </c>
      <c r="L60" s="515">
        <v>55566</v>
      </c>
      <c r="M60" s="516"/>
      <c r="N60" s="130"/>
      <c r="Q60" s="129"/>
      <c r="R60" s="516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72</v>
      </c>
      <c r="C61" s="52">
        <f t="shared" si="10"/>
        <v>540</v>
      </c>
      <c r="D61" s="139">
        <f t="shared" si="11"/>
        <v>581</v>
      </c>
      <c r="E61" s="66">
        <f t="shared" si="8"/>
        <v>39.53147877013177</v>
      </c>
      <c r="F61" s="66">
        <f t="shared" si="9"/>
        <v>92.943201376936315</v>
      </c>
      <c r="G61" s="88"/>
      <c r="H61" s="53">
        <v>195</v>
      </c>
      <c r="I61" s="119">
        <v>37</v>
      </c>
      <c r="J61" s="40" t="s">
        <v>39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23</v>
      </c>
      <c r="C62" s="52">
        <f t="shared" si="10"/>
        <v>393</v>
      </c>
      <c r="D62" s="139">
        <f t="shared" si="11"/>
        <v>243</v>
      </c>
      <c r="E62" s="66">
        <f t="shared" si="8"/>
        <v>106.79347826086956</v>
      </c>
      <c r="F62" s="66">
        <f>SUM(C62/D62*100)</f>
        <v>161.72839506172841</v>
      </c>
      <c r="G62" s="87"/>
      <c r="H62" s="53">
        <v>179</v>
      </c>
      <c r="I62" s="119">
        <v>1</v>
      </c>
      <c r="J62" s="40" t="s">
        <v>4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393</v>
      </c>
      <c r="D63" s="139">
        <f t="shared" si="11"/>
        <v>470</v>
      </c>
      <c r="E63" s="72">
        <f t="shared" si="8"/>
        <v>102.87958115183247</v>
      </c>
      <c r="F63" s="66">
        <f>SUM(C63/D63*100)</f>
        <v>83.61702127659575</v>
      </c>
      <c r="G63" s="90"/>
      <c r="H63" s="53">
        <v>175</v>
      </c>
      <c r="I63" s="119">
        <v>13</v>
      </c>
      <c r="J63" s="40" t="s">
        <v>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52324</v>
      </c>
      <c r="D64" s="82">
        <f>SUM(L60)</f>
        <v>55566</v>
      </c>
      <c r="E64" s="85">
        <f>SUM(N77/M77*100)</f>
        <v>86.885191458271066</v>
      </c>
      <c r="F64" s="85">
        <f>SUM(C64/D64*100)</f>
        <v>94.165496886585316</v>
      </c>
      <c r="G64" s="86"/>
      <c r="H64" s="169">
        <v>80</v>
      </c>
      <c r="I64" s="119">
        <v>9</v>
      </c>
      <c r="J64" s="458" t="s">
        <v>206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54</v>
      </c>
      <c r="I65" s="119">
        <v>15</v>
      </c>
      <c r="J65" s="40" t="s">
        <v>22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127">
        <v>50</v>
      </c>
      <c r="I66" s="119">
        <v>19</v>
      </c>
      <c r="J66" s="40" t="s">
        <v>25</v>
      </c>
      <c r="K66" s="1"/>
      <c r="L66" s="264" t="s">
        <v>105</v>
      </c>
      <c r="M66" s="471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8</v>
      </c>
      <c r="I67" s="119">
        <v>23</v>
      </c>
      <c r="J67" s="40" t="s">
        <v>29</v>
      </c>
      <c r="K67" s="5">
        <f>SUM(I50)</f>
        <v>16</v>
      </c>
      <c r="L67" s="40" t="s">
        <v>3</v>
      </c>
      <c r="M67" s="239">
        <v>40871</v>
      </c>
      <c r="N67" s="128">
        <f>SUM(H50)</f>
        <v>40262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1</v>
      </c>
      <c r="I68" s="119">
        <v>36</v>
      </c>
      <c r="J68" s="40" t="s">
        <v>5</v>
      </c>
      <c r="K68" s="5">
        <f t="shared" ref="K68:K76" si="12">SUM(I51)</f>
        <v>26</v>
      </c>
      <c r="L68" s="40" t="s">
        <v>32</v>
      </c>
      <c r="M68" s="240">
        <v>3471</v>
      </c>
      <c r="N68" s="128">
        <f t="shared" ref="N68:N76" si="13">SUM(H51)</f>
        <v>2809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33</v>
      </c>
      <c r="L69" s="40" t="s">
        <v>0</v>
      </c>
      <c r="M69" s="240">
        <v>2263</v>
      </c>
      <c r="N69" s="128">
        <f t="shared" si="13"/>
        <v>2634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127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0">
        <v>2047</v>
      </c>
      <c r="N70" s="128">
        <f t="shared" si="13"/>
        <v>1772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4</v>
      </c>
      <c r="J71" s="40" t="s">
        <v>13</v>
      </c>
      <c r="K71" s="5">
        <f t="shared" si="12"/>
        <v>25</v>
      </c>
      <c r="L71" s="40" t="s">
        <v>31</v>
      </c>
      <c r="M71" s="240">
        <v>6480</v>
      </c>
      <c r="N71" s="128">
        <f t="shared" si="13"/>
        <v>1023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14</v>
      </c>
      <c r="L72" s="40" t="s">
        <v>21</v>
      </c>
      <c r="M72" s="240">
        <v>750</v>
      </c>
      <c r="N72" s="128">
        <f t="shared" si="13"/>
        <v>799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34</v>
      </c>
      <c r="L73" s="40" t="s">
        <v>1</v>
      </c>
      <c r="M73" s="240">
        <v>862</v>
      </c>
      <c r="N73" s="128">
        <f t="shared" si="13"/>
        <v>675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31</v>
      </c>
      <c r="L74" s="40" t="s">
        <v>72</v>
      </c>
      <c r="M74" s="240">
        <v>1366</v>
      </c>
      <c r="N74" s="128">
        <f t="shared" si="13"/>
        <v>540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17</v>
      </c>
      <c r="L75" s="40" t="s">
        <v>23</v>
      </c>
      <c r="M75" s="240">
        <v>368</v>
      </c>
      <c r="N75" s="128">
        <f t="shared" si="13"/>
        <v>393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40</v>
      </c>
      <c r="L76" s="103" t="s">
        <v>2</v>
      </c>
      <c r="M76" s="241">
        <v>382</v>
      </c>
      <c r="N76" s="234">
        <f t="shared" si="13"/>
        <v>393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1" t="s">
        <v>70</v>
      </c>
      <c r="M77" s="412">
        <v>60222</v>
      </c>
      <c r="N77" s="242">
        <f>SUM(H90)</f>
        <v>52324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128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78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128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52324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43" sqref="L43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234</v>
      </c>
      <c r="I2" s="5"/>
      <c r="J2" s="255" t="s">
        <v>124</v>
      </c>
      <c r="K2" s="117"/>
      <c r="L2" s="435" t="s">
        <v>214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2" t="s">
        <v>11</v>
      </c>
      <c r="K3" s="117"/>
      <c r="L3" s="436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35807</v>
      </c>
      <c r="I4" s="119">
        <v>33</v>
      </c>
      <c r="J4" s="225" t="s">
        <v>0</v>
      </c>
      <c r="K4" s="167">
        <f>SUM(I4)</f>
        <v>33</v>
      </c>
      <c r="L4" s="428">
        <v>40016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400">
        <v>28578</v>
      </c>
      <c r="I5" s="119">
        <v>34</v>
      </c>
      <c r="J5" s="225" t="s">
        <v>1</v>
      </c>
      <c r="K5" s="167">
        <f t="shared" ref="K5:K13" si="0">SUM(I5)</f>
        <v>34</v>
      </c>
      <c r="L5" s="429">
        <v>32023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19164</v>
      </c>
      <c r="I6" s="119">
        <v>40</v>
      </c>
      <c r="J6" s="225" t="s">
        <v>2</v>
      </c>
      <c r="K6" s="167">
        <f t="shared" si="0"/>
        <v>40</v>
      </c>
      <c r="L6" s="429">
        <v>15149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8282</v>
      </c>
      <c r="I7" s="119">
        <v>13</v>
      </c>
      <c r="J7" s="225" t="s">
        <v>7</v>
      </c>
      <c r="K7" s="167">
        <f t="shared" si="0"/>
        <v>13</v>
      </c>
      <c r="L7" s="429">
        <v>9795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6898</v>
      </c>
      <c r="I8" s="119">
        <v>24</v>
      </c>
      <c r="J8" s="225" t="s">
        <v>30</v>
      </c>
      <c r="K8" s="167">
        <f t="shared" si="0"/>
        <v>24</v>
      </c>
      <c r="L8" s="429">
        <v>5530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6211</v>
      </c>
      <c r="I9" s="119">
        <v>9</v>
      </c>
      <c r="J9" s="479" t="s">
        <v>205</v>
      </c>
      <c r="K9" s="167">
        <f t="shared" si="0"/>
        <v>9</v>
      </c>
      <c r="L9" s="429">
        <v>7669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5732</v>
      </c>
      <c r="I10" s="119">
        <v>36</v>
      </c>
      <c r="J10" s="225" t="s">
        <v>5</v>
      </c>
      <c r="K10" s="167">
        <f t="shared" si="0"/>
        <v>36</v>
      </c>
      <c r="L10" s="429">
        <v>7046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2797</v>
      </c>
      <c r="I11" s="119">
        <v>16</v>
      </c>
      <c r="J11" s="225" t="s">
        <v>3</v>
      </c>
      <c r="K11" s="167">
        <f t="shared" si="0"/>
        <v>16</v>
      </c>
      <c r="L11" s="429">
        <v>521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2337</v>
      </c>
      <c r="I12" s="119">
        <v>25</v>
      </c>
      <c r="J12" s="225" t="s">
        <v>31</v>
      </c>
      <c r="K12" s="167">
        <f t="shared" si="0"/>
        <v>25</v>
      </c>
      <c r="L12" s="429">
        <v>2534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1460</v>
      </c>
      <c r="I13" s="194">
        <v>12</v>
      </c>
      <c r="J13" s="305" t="s">
        <v>20</v>
      </c>
      <c r="K13" s="254">
        <f t="shared" si="0"/>
        <v>12</v>
      </c>
      <c r="L13" s="437">
        <v>1400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1248</v>
      </c>
      <c r="I14" s="306">
        <v>31</v>
      </c>
      <c r="J14" s="306" t="s">
        <v>187</v>
      </c>
      <c r="K14" s="117" t="s">
        <v>9</v>
      </c>
      <c r="L14" s="438">
        <v>127327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400">
        <v>930</v>
      </c>
      <c r="I15" s="119">
        <v>22</v>
      </c>
      <c r="J15" s="225" t="s">
        <v>28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775</v>
      </c>
      <c r="I16" s="119">
        <v>26</v>
      </c>
      <c r="J16" s="225" t="s">
        <v>32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686</v>
      </c>
      <c r="I17" s="119">
        <v>38</v>
      </c>
      <c r="J17" s="225" t="s">
        <v>40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660</v>
      </c>
      <c r="I18" s="119">
        <v>17</v>
      </c>
      <c r="J18" s="225" t="s">
        <v>23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568</v>
      </c>
      <c r="I19" s="119">
        <v>21</v>
      </c>
      <c r="J19" s="225" t="s">
        <v>27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566</v>
      </c>
      <c r="I20" s="119">
        <v>6</v>
      </c>
      <c r="J20" s="225" t="s">
        <v>15</v>
      </c>
      <c r="K20" s="167">
        <f>SUM(I4)</f>
        <v>33</v>
      </c>
      <c r="L20" s="225" t="s">
        <v>0</v>
      </c>
      <c r="M20" s="439">
        <v>37925</v>
      </c>
      <c r="N20" s="128">
        <f>SUM(H4)</f>
        <v>35807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230</v>
      </c>
      <c r="D21" s="74" t="s">
        <v>211</v>
      </c>
      <c r="E21" s="74" t="s">
        <v>55</v>
      </c>
      <c r="F21" s="74" t="s">
        <v>54</v>
      </c>
      <c r="G21" s="75" t="s">
        <v>56</v>
      </c>
      <c r="H21" s="127">
        <v>324</v>
      </c>
      <c r="I21" s="119">
        <v>14</v>
      </c>
      <c r="J21" s="225" t="s">
        <v>21</v>
      </c>
      <c r="K21" s="167">
        <f t="shared" ref="K21:K29" si="1">SUM(I5)</f>
        <v>34</v>
      </c>
      <c r="L21" s="225" t="s">
        <v>1</v>
      </c>
      <c r="M21" s="440">
        <v>26399</v>
      </c>
      <c r="N21" s="128">
        <f t="shared" ref="N21:N29" si="2">SUM(H5)</f>
        <v>28578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0</v>
      </c>
      <c r="C22" s="52">
        <f>SUM(H4)</f>
        <v>35807</v>
      </c>
      <c r="D22" s="139">
        <f>SUM(L4)</f>
        <v>40016</v>
      </c>
      <c r="E22" s="70">
        <f t="shared" ref="E22:E31" si="3">SUM(N20/M20*100)</f>
        <v>94.415293342122609</v>
      </c>
      <c r="F22" s="66">
        <f t="shared" ref="F22:F32" si="4">SUM(C22/D22*100)</f>
        <v>89.481707317073173</v>
      </c>
      <c r="G22" s="77"/>
      <c r="H22" s="127">
        <v>180</v>
      </c>
      <c r="I22" s="119">
        <v>18</v>
      </c>
      <c r="J22" s="225" t="s">
        <v>24</v>
      </c>
      <c r="K22" s="167">
        <f t="shared" si="1"/>
        <v>40</v>
      </c>
      <c r="L22" s="225" t="s">
        <v>2</v>
      </c>
      <c r="M22" s="440">
        <v>18725</v>
      </c>
      <c r="N22" s="128">
        <f t="shared" si="2"/>
        <v>19164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1</v>
      </c>
      <c r="C23" s="52">
        <f t="shared" ref="C23:C31" si="5">SUM(H5)</f>
        <v>28578</v>
      </c>
      <c r="D23" s="139">
        <f t="shared" ref="D23:D31" si="6">SUM(L5)</f>
        <v>32023</v>
      </c>
      <c r="E23" s="70">
        <f t="shared" si="3"/>
        <v>108.25410053411113</v>
      </c>
      <c r="F23" s="66">
        <f t="shared" si="4"/>
        <v>89.242107235424541</v>
      </c>
      <c r="G23" s="77"/>
      <c r="H23" s="127">
        <v>160</v>
      </c>
      <c r="I23" s="119">
        <v>2</v>
      </c>
      <c r="J23" s="225" t="s">
        <v>6</v>
      </c>
      <c r="K23" s="167">
        <f t="shared" si="1"/>
        <v>13</v>
      </c>
      <c r="L23" s="225" t="s">
        <v>7</v>
      </c>
      <c r="M23" s="440">
        <v>6247</v>
      </c>
      <c r="N23" s="128">
        <f t="shared" si="2"/>
        <v>8282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19164</v>
      </c>
      <c r="D24" s="139">
        <f t="shared" si="6"/>
        <v>15149</v>
      </c>
      <c r="E24" s="70">
        <f t="shared" si="3"/>
        <v>102.34445927903873</v>
      </c>
      <c r="F24" s="66">
        <f t="shared" si="4"/>
        <v>126.50339956432768</v>
      </c>
      <c r="G24" s="77"/>
      <c r="H24" s="127">
        <v>62</v>
      </c>
      <c r="I24" s="119">
        <v>11</v>
      </c>
      <c r="J24" s="225" t="s">
        <v>19</v>
      </c>
      <c r="K24" s="167">
        <f t="shared" si="1"/>
        <v>24</v>
      </c>
      <c r="L24" s="225" t="s">
        <v>30</v>
      </c>
      <c r="M24" s="440">
        <v>7502</v>
      </c>
      <c r="N24" s="128">
        <f t="shared" si="2"/>
        <v>6898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7</v>
      </c>
      <c r="C25" s="52">
        <f t="shared" si="5"/>
        <v>8282</v>
      </c>
      <c r="D25" s="139">
        <f t="shared" si="6"/>
        <v>9795</v>
      </c>
      <c r="E25" s="70">
        <f t="shared" si="3"/>
        <v>132.57563630542663</v>
      </c>
      <c r="F25" s="66">
        <f t="shared" si="4"/>
        <v>84.553343542623779</v>
      </c>
      <c r="G25" s="77"/>
      <c r="H25" s="127">
        <v>24</v>
      </c>
      <c r="I25" s="119">
        <v>5</v>
      </c>
      <c r="J25" s="225" t="s">
        <v>14</v>
      </c>
      <c r="K25" s="167">
        <f t="shared" si="1"/>
        <v>9</v>
      </c>
      <c r="L25" s="479" t="s">
        <v>204</v>
      </c>
      <c r="M25" s="440">
        <v>6250</v>
      </c>
      <c r="N25" s="128">
        <f t="shared" si="2"/>
        <v>6211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5" t="s">
        <v>30</v>
      </c>
      <c r="C26" s="52">
        <f t="shared" si="5"/>
        <v>6898</v>
      </c>
      <c r="D26" s="139">
        <f t="shared" si="6"/>
        <v>5530</v>
      </c>
      <c r="E26" s="70">
        <f t="shared" si="3"/>
        <v>91.94881364969342</v>
      </c>
      <c r="F26" s="66">
        <f t="shared" si="4"/>
        <v>124.73779385171791</v>
      </c>
      <c r="G26" s="87"/>
      <c r="H26" s="127">
        <v>24</v>
      </c>
      <c r="I26" s="119">
        <v>27</v>
      </c>
      <c r="J26" s="225" t="s">
        <v>33</v>
      </c>
      <c r="K26" s="167">
        <f t="shared" si="1"/>
        <v>36</v>
      </c>
      <c r="L26" s="225" t="s">
        <v>5</v>
      </c>
      <c r="M26" s="440">
        <v>6233</v>
      </c>
      <c r="N26" s="128">
        <f t="shared" si="2"/>
        <v>5732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479" t="s">
        <v>204</v>
      </c>
      <c r="C27" s="52">
        <f t="shared" si="5"/>
        <v>6211</v>
      </c>
      <c r="D27" s="139">
        <f t="shared" si="6"/>
        <v>7669</v>
      </c>
      <c r="E27" s="70">
        <f t="shared" si="3"/>
        <v>99.376000000000005</v>
      </c>
      <c r="F27" s="66">
        <f t="shared" si="4"/>
        <v>80.988394836354146</v>
      </c>
      <c r="G27" s="91"/>
      <c r="H27" s="127">
        <v>19</v>
      </c>
      <c r="I27" s="119">
        <v>28</v>
      </c>
      <c r="J27" s="225" t="s">
        <v>34</v>
      </c>
      <c r="K27" s="167">
        <f t="shared" si="1"/>
        <v>16</v>
      </c>
      <c r="L27" s="225" t="s">
        <v>3</v>
      </c>
      <c r="M27" s="440">
        <v>1231</v>
      </c>
      <c r="N27" s="128">
        <f t="shared" si="2"/>
        <v>2797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5732</v>
      </c>
      <c r="D28" s="139">
        <f t="shared" si="6"/>
        <v>7046</v>
      </c>
      <c r="E28" s="70">
        <f t="shared" si="3"/>
        <v>91.962137012674475</v>
      </c>
      <c r="F28" s="66">
        <f t="shared" si="4"/>
        <v>81.351121203519725</v>
      </c>
      <c r="G28" s="77"/>
      <c r="H28" s="127">
        <v>14</v>
      </c>
      <c r="I28" s="119">
        <v>15</v>
      </c>
      <c r="J28" s="225" t="s">
        <v>22</v>
      </c>
      <c r="K28" s="167">
        <f t="shared" si="1"/>
        <v>25</v>
      </c>
      <c r="L28" s="225" t="s">
        <v>31</v>
      </c>
      <c r="M28" s="440">
        <v>2478</v>
      </c>
      <c r="N28" s="128">
        <f t="shared" si="2"/>
        <v>2337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</v>
      </c>
      <c r="C29" s="52">
        <f t="shared" si="5"/>
        <v>2797</v>
      </c>
      <c r="D29" s="139">
        <f t="shared" si="6"/>
        <v>521</v>
      </c>
      <c r="E29" s="70">
        <f t="shared" si="3"/>
        <v>227.2136474411048</v>
      </c>
      <c r="F29" s="66">
        <f t="shared" si="4"/>
        <v>536.85220729366597</v>
      </c>
      <c r="G29" s="88"/>
      <c r="H29" s="400">
        <v>14</v>
      </c>
      <c r="I29" s="119">
        <v>29</v>
      </c>
      <c r="J29" s="225" t="s">
        <v>118</v>
      </c>
      <c r="K29" s="254">
        <f t="shared" si="1"/>
        <v>12</v>
      </c>
      <c r="L29" s="305" t="s">
        <v>20</v>
      </c>
      <c r="M29" s="441">
        <v>2650</v>
      </c>
      <c r="N29" s="128">
        <f t="shared" si="2"/>
        <v>1460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31</v>
      </c>
      <c r="C30" s="52">
        <f t="shared" si="5"/>
        <v>2337</v>
      </c>
      <c r="D30" s="139">
        <f t="shared" si="6"/>
        <v>2534</v>
      </c>
      <c r="E30" s="70">
        <f t="shared" si="3"/>
        <v>94.309927360774822</v>
      </c>
      <c r="F30" s="66">
        <f t="shared" si="4"/>
        <v>92.225730071033936</v>
      </c>
      <c r="G30" s="87"/>
      <c r="H30" s="127">
        <v>5</v>
      </c>
      <c r="I30" s="119">
        <v>1</v>
      </c>
      <c r="J30" s="225" t="s">
        <v>4</v>
      </c>
      <c r="K30" s="161"/>
      <c r="L30" s="454" t="s">
        <v>131</v>
      </c>
      <c r="M30" s="442">
        <v>122005</v>
      </c>
      <c r="N30" s="128">
        <f>SUM(H44)</f>
        <v>123533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20</v>
      </c>
      <c r="C31" s="52">
        <f t="shared" si="5"/>
        <v>1460</v>
      </c>
      <c r="D31" s="139">
        <f t="shared" si="6"/>
        <v>1400</v>
      </c>
      <c r="E31" s="71">
        <f t="shared" si="3"/>
        <v>55.094339622641506</v>
      </c>
      <c r="F31" s="78">
        <f t="shared" si="4"/>
        <v>104.28571428571429</v>
      </c>
      <c r="G31" s="90"/>
      <c r="H31" s="127">
        <v>5</v>
      </c>
      <c r="I31" s="119">
        <v>32</v>
      </c>
      <c r="J31" s="225" t="s">
        <v>37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123533</v>
      </c>
      <c r="D32" s="82">
        <f>SUM(L14)</f>
        <v>127327</v>
      </c>
      <c r="E32" s="83">
        <f>SUM(N30/M30*100)</f>
        <v>101.25240768820949</v>
      </c>
      <c r="F32" s="78">
        <f t="shared" si="4"/>
        <v>97.020270641733489</v>
      </c>
      <c r="G32" s="86"/>
      <c r="H32" s="452">
        <v>1</v>
      </c>
      <c r="I32" s="119">
        <v>4</v>
      </c>
      <c r="J32" s="225" t="s">
        <v>13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20</v>
      </c>
      <c r="J33" s="225" t="s">
        <v>26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1</v>
      </c>
      <c r="I34" s="119">
        <v>23</v>
      </c>
      <c r="J34" s="225" t="s">
        <v>29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3</v>
      </c>
      <c r="J35" s="225" t="s">
        <v>12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400">
        <v>0</v>
      </c>
      <c r="I36" s="119">
        <v>7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5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5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30</v>
      </c>
      <c r="J40" s="225" t="s">
        <v>35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35</v>
      </c>
      <c r="J41" s="225" t="s">
        <v>38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37</v>
      </c>
      <c r="J42" s="225" t="s">
        <v>39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39</v>
      </c>
      <c r="J43" s="225" t="s">
        <v>41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123533</v>
      </c>
      <c r="I44" s="5"/>
      <c r="J44" s="224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230</v>
      </c>
      <c r="I48" s="5"/>
      <c r="J48" s="251" t="s">
        <v>127</v>
      </c>
      <c r="K48" s="117"/>
      <c r="L48" s="414" t="s">
        <v>214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2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75002</v>
      </c>
      <c r="I50" s="225">
        <v>36</v>
      </c>
      <c r="J50" s="225" t="s">
        <v>5</v>
      </c>
      <c r="K50" s="170">
        <f>SUM(I50)</f>
        <v>36</v>
      </c>
      <c r="L50" s="415">
        <v>18666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400">
        <v>26014</v>
      </c>
      <c r="I51" s="225">
        <v>17</v>
      </c>
      <c r="J51" s="224" t="s">
        <v>23</v>
      </c>
      <c r="K51" s="170">
        <f t="shared" ref="K51:K59" si="7">SUM(I51)</f>
        <v>17</v>
      </c>
      <c r="L51" s="415">
        <v>15850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24770</v>
      </c>
      <c r="I52" s="225">
        <v>16</v>
      </c>
      <c r="J52" s="224" t="s">
        <v>3</v>
      </c>
      <c r="K52" s="170">
        <f t="shared" si="7"/>
        <v>16</v>
      </c>
      <c r="L52" s="415">
        <v>23501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16256</v>
      </c>
      <c r="I53" s="225">
        <v>26</v>
      </c>
      <c r="J53" s="224" t="s">
        <v>32</v>
      </c>
      <c r="K53" s="170">
        <f t="shared" si="7"/>
        <v>26</v>
      </c>
      <c r="L53" s="415">
        <v>17724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230</v>
      </c>
      <c r="D54" s="74" t="s">
        <v>211</v>
      </c>
      <c r="E54" s="74" t="s">
        <v>55</v>
      </c>
      <c r="F54" s="74" t="s">
        <v>54</v>
      </c>
      <c r="G54" s="75" t="s">
        <v>56</v>
      </c>
      <c r="H54" s="400">
        <v>13886</v>
      </c>
      <c r="I54" s="225">
        <v>40</v>
      </c>
      <c r="J54" s="224" t="s">
        <v>2</v>
      </c>
      <c r="K54" s="170">
        <f t="shared" si="7"/>
        <v>40</v>
      </c>
      <c r="L54" s="415">
        <v>18043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75002</v>
      </c>
      <c r="D55" s="9">
        <f t="shared" ref="D55:D64" si="8">SUM(L50)</f>
        <v>18666</v>
      </c>
      <c r="E55" s="66">
        <f>SUM(N66/M66*100)</f>
        <v>97.501429982840207</v>
      </c>
      <c r="F55" s="66">
        <f t="shared" ref="F55:F65" si="9">SUM(C55/D55*100)</f>
        <v>401.81077895639123</v>
      </c>
      <c r="G55" s="77"/>
      <c r="H55" s="127">
        <v>12082</v>
      </c>
      <c r="I55" s="225">
        <v>24</v>
      </c>
      <c r="J55" s="224" t="s">
        <v>30</v>
      </c>
      <c r="K55" s="170">
        <f t="shared" si="7"/>
        <v>24</v>
      </c>
      <c r="L55" s="415">
        <v>13123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23</v>
      </c>
      <c r="C56" s="52">
        <f t="shared" ref="C56:C64" si="10">SUM(H51)</f>
        <v>26014</v>
      </c>
      <c r="D56" s="9">
        <f t="shared" si="8"/>
        <v>15850</v>
      </c>
      <c r="E56" s="66">
        <f t="shared" ref="E56:E65" si="11">SUM(N67/M67*100)</f>
        <v>91.479410627000036</v>
      </c>
      <c r="F56" s="66">
        <f t="shared" si="9"/>
        <v>164.12618296529968</v>
      </c>
      <c r="G56" s="77"/>
      <c r="H56" s="268">
        <v>10718</v>
      </c>
      <c r="I56" s="225">
        <v>38</v>
      </c>
      <c r="J56" s="224" t="s">
        <v>40</v>
      </c>
      <c r="K56" s="170">
        <f t="shared" si="7"/>
        <v>38</v>
      </c>
      <c r="L56" s="415">
        <v>10439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24770</v>
      </c>
      <c r="D57" s="9">
        <f t="shared" si="8"/>
        <v>23501</v>
      </c>
      <c r="E57" s="66">
        <f t="shared" si="11"/>
        <v>112.87309182046023</v>
      </c>
      <c r="F57" s="66">
        <f t="shared" si="9"/>
        <v>105.39977022254372</v>
      </c>
      <c r="G57" s="77"/>
      <c r="H57" s="127">
        <v>7065</v>
      </c>
      <c r="I57" s="225">
        <v>33</v>
      </c>
      <c r="J57" s="224" t="s">
        <v>0</v>
      </c>
      <c r="K57" s="170">
        <f t="shared" si="7"/>
        <v>33</v>
      </c>
      <c r="L57" s="415">
        <v>7163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32</v>
      </c>
      <c r="C58" s="52">
        <f t="shared" si="10"/>
        <v>16256</v>
      </c>
      <c r="D58" s="9">
        <f t="shared" si="8"/>
        <v>17724</v>
      </c>
      <c r="E58" s="66">
        <f t="shared" si="11"/>
        <v>86.211285532456515</v>
      </c>
      <c r="F58" s="66">
        <f t="shared" si="9"/>
        <v>91.717445271947639</v>
      </c>
      <c r="G58" s="77"/>
      <c r="H58" s="524">
        <v>6542</v>
      </c>
      <c r="I58" s="227">
        <v>25</v>
      </c>
      <c r="J58" s="227" t="s">
        <v>31</v>
      </c>
      <c r="K58" s="170">
        <f t="shared" si="7"/>
        <v>25</v>
      </c>
      <c r="L58" s="413">
        <v>6534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2</v>
      </c>
      <c r="C59" s="52">
        <f t="shared" si="10"/>
        <v>13886</v>
      </c>
      <c r="D59" s="9">
        <f t="shared" si="8"/>
        <v>18043</v>
      </c>
      <c r="E59" s="66">
        <f t="shared" si="11"/>
        <v>93.107147646506633</v>
      </c>
      <c r="F59" s="66">
        <f t="shared" si="9"/>
        <v>76.960594136230114</v>
      </c>
      <c r="G59" s="87"/>
      <c r="H59" s="524">
        <v>5629</v>
      </c>
      <c r="I59" s="305">
        <v>37</v>
      </c>
      <c r="J59" s="227" t="s">
        <v>39</v>
      </c>
      <c r="K59" s="170">
        <f t="shared" si="7"/>
        <v>37</v>
      </c>
      <c r="L59" s="413">
        <v>5828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30</v>
      </c>
      <c r="C60" s="52">
        <f t="shared" si="10"/>
        <v>12082</v>
      </c>
      <c r="D60" s="9">
        <f t="shared" si="8"/>
        <v>13123</v>
      </c>
      <c r="E60" s="66">
        <f t="shared" si="11"/>
        <v>84.881270198117193</v>
      </c>
      <c r="F60" s="66">
        <f t="shared" si="9"/>
        <v>92.067362645736495</v>
      </c>
      <c r="G60" s="77"/>
      <c r="H60" s="529">
        <v>4100</v>
      </c>
      <c r="I60" s="307">
        <v>15</v>
      </c>
      <c r="J60" s="307" t="s">
        <v>22</v>
      </c>
      <c r="K60" s="117" t="s">
        <v>9</v>
      </c>
      <c r="L60" s="417">
        <v>155081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40</v>
      </c>
      <c r="C61" s="52">
        <f t="shared" si="10"/>
        <v>10718</v>
      </c>
      <c r="D61" s="9">
        <f t="shared" si="8"/>
        <v>10439</v>
      </c>
      <c r="E61" s="66">
        <f t="shared" si="11"/>
        <v>102.02760590195146</v>
      </c>
      <c r="F61" s="66">
        <f t="shared" si="9"/>
        <v>102.67266979595746</v>
      </c>
      <c r="G61" s="77"/>
      <c r="H61" s="127">
        <v>3204</v>
      </c>
      <c r="I61" s="225">
        <v>30</v>
      </c>
      <c r="J61" s="224" t="s">
        <v>121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0</v>
      </c>
      <c r="C62" s="52">
        <f t="shared" si="10"/>
        <v>7065</v>
      </c>
      <c r="D62" s="9">
        <f t="shared" si="8"/>
        <v>7163</v>
      </c>
      <c r="E62" s="66">
        <f t="shared" si="11"/>
        <v>118.7993946527661</v>
      </c>
      <c r="F62" s="66">
        <f t="shared" si="9"/>
        <v>98.631858159988823</v>
      </c>
      <c r="G62" s="88"/>
      <c r="H62" s="127">
        <v>2254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31</v>
      </c>
      <c r="C63" s="52">
        <f t="shared" si="10"/>
        <v>6542</v>
      </c>
      <c r="D63" s="9">
        <f t="shared" si="8"/>
        <v>6534</v>
      </c>
      <c r="E63" s="66">
        <f t="shared" si="11"/>
        <v>98.184001200660362</v>
      </c>
      <c r="F63" s="66">
        <f t="shared" si="9"/>
        <v>100.12243648607284</v>
      </c>
      <c r="G63" s="87"/>
      <c r="H63" s="127">
        <v>2247</v>
      </c>
      <c r="I63" s="224">
        <v>23</v>
      </c>
      <c r="J63" s="224" t="s">
        <v>29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39</v>
      </c>
      <c r="C64" s="52">
        <f t="shared" si="10"/>
        <v>5629</v>
      </c>
      <c r="D64" s="9">
        <f t="shared" si="8"/>
        <v>5828</v>
      </c>
      <c r="E64" s="72">
        <f t="shared" si="11"/>
        <v>87.542768273716959</v>
      </c>
      <c r="F64" s="66">
        <f t="shared" si="9"/>
        <v>96.585449553877837</v>
      </c>
      <c r="G64" s="90"/>
      <c r="H64" s="548">
        <v>1710</v>
      </c>
      <c r="I64" s="224">
        <v>18</v>
      </c>
      <c r="J64" s="224" t="s">
        <v>24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217753</v>
      </c>
      <c r="D65" s="82">
        <f>SUM(L60)</f>
        <v>155081</v>
      </c>
      <c r="E65" s="85">
        <f t="shared" si="11"/>
        <v>95.780440386019549</v>
      </c>
      <c r="F65" s="85">
        <f t="shared" si="9"/>
        <v>140.41242963354634</v>
      </c>
      <c r="G65" s="86"/>
      <c r="H65" s="128">
        <v>1488</v>
      </c>
      <c r="I65" s="225">
        <v>29</v>
      </c>
      <c r="J65" s="224" t="s">
        <v>118</v>
      </c>
      <c r="K65" s="1"/>
      <c r="L65" s="265" t="s">
        <v>127</v>
      </c>
      <c r="M65" s="199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1377</v>
      </c>
      <c r="I66" s="224">
        <v>39</v>
      </c>
      <c r="J66" s="224" t="s">
        <v>41</v>
      </c>
      <c r="K66" s="163">
        <f>SUM(I50)</f>
        <v>36</v>
      </c>
      <c r="L66" s="225" t="s">
        <v>5</v>
      </c>
      <c r="M66" s="427">
        <v>76924</v>
      </c>
      <c r="N66" s="128">
        <f>SUM(H50)</f>
        <v>75002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1152</v>
      </c>
      <c r="I67" s="225">
        <v>35</v>
      </c>
      <c r="J67" s="224" t="s">
        <v>38</v>
      </c>
      <c r="K67" s="163">
        <f t="shared" ref="K67:K75" si="12">SUM(I51)</f>
        <v>17</v>
      </c>
      <c r="L67" s="224" t="s">
        <v>23</v>
      </c>
      <c r="M67" s="425">
        <v>28437</v>
      </c>
      <c r="N67" s="128">
        <f t="shared" ref="N67:N75" si="13">SUM(H51)</f>
        <v>26014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400">
        <v>756</v>
      </c>
      <c r="I68" s="225">
        <v>14</v>
      </c>
      <c r="J68" s="224" t="s">
        <v>21</v>
      </c>
      <c r="K68" s="163">
        <f t="shared" si="12"/>
        <v>16</v>
      </c>
      <c r="L68" s="224" t="s">
        <v>3</v>
      </c>
      <c r="M68" s="425">
        <v>21945</v>
      </c>
      <c r="N68" s="128">
        <f t="shared" si="13"/>
        <v>24770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397</v>
      </c>
      <c r="I69" s="224">
        <v>13</v>
      </c>
      <c r="J69" s="224" t="s">
        <v>7</v>
      </c>
      <c r="K69" s="163">
        <f t="shared" si="12"/>
        <v>26</v>
      </c>
      <c r="L69" s="224" t="s">
        <v>32</v>
      </c>
      <c r="M69" s="425">
        <v>18856</v>
      </c>
      <c r="N69" s="128">
        <f t="shared" si="13"/>
        <v>16256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400">
        <v>359</v>
      </c>
      <c r="I70" s="224">
        <v>1</v>
      </c>
      <c r="J70" s="224" t="s">
        <v>4</v>
      </c>
      <c r="K70" s="163">
        <f t="shared" si="12"/>
        <v>40</v>
      </c>
      <c r="L70" s="224" t="s">
        <v>2</v>
      </c>
      <c r="M70" s="425">
        <v>14914</v>
      </c>
      <c r="N70" s="128">
        <f t="shared" si="13"/>
        <v>13886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301</v>
      </c>
      <c r="I71" s="224">
        <v>21</v>
      </c>
      <c r="J71" s="224" t="s">
        <v>27</v>
      </c>
      <c r="K71" s="163">
        <f t="shared" si="12"/>
        <v>24</v>
      </c>
      <c r="L71" s="224" t="s">
        <v>30</v>
      </c>
      <c r="M71" s="425">
        <v>14234</v>
      </c>
      <c r="N71" s="128">
        <f t="shared" si="13"/>
        <v>12082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128</v>
      </c>
      <c r="I72" s="224">
        <v>22</v>
      </c>
      <c r="J72" s="224" t="s">
        <v>28</v>
      </c>
      <c r="K72" s="163">
        <f t="shared" si="12"/>
        <v>38</v>
      </c>
      <c r="L72" s="224" t="s">
        <v>40</v>
      </c>
      <c r="M72" s="425">
        <v>10505</v>
      </c>
      <c r="N72" s="128">
        <f t="shared" si="13"/>
        <v>10718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119</v>
      </c>
      <c r="I73" s="224">
        <v>9</v>
      </c>
      <c r="J73" s="458" t="s">
        <v>205</v>
      </c>
      <c r="K73" s="163">
        <f t="shared" si="12"/>
        <v>33</v>
      </c>
      <c r="L73" s="224" t="s">
        <v>0</v>
      </c>
      <c r="M73" s="425">
        <v>5947</v>
      </c>
      <c r="N73" s="128">
        <f t="shared" si="13"/>
        <v>7065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87</v>
      </c>
      <c r="I74" s="224">
        <v>28</v>
      </c>
      <c r="J74" s="224" t="s">
        <v>34</v>
      </c>
      <c r="K74" s="163">
        <f t="shared" si="12"/>
        <v>25</v>
      </c>
      <c r="L74" s="227" t="s">
        <v>31</v>
      </c>
      <c r="M74" s="426">
        <v>6663</v>
      </c>
      <c r="N74" s="128">
        <f t="shared" si="13"/>
        <v>6542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64</v>
      </c>
      <c r="I75" s="224">
        <v>27</v>
      </c>
      <c r="J75" s="224" t="s">
        <v>33</v>
      </c>
      <c r="K75" s="163">
        <f t="shared" si="12"/>
        <v>37</v>
      </c>
      <c r="L75" s="227" t="s">
        <v>39</v>
      </c>
      <c r="M75" s="426">
        <v>6430</v>
      </c>
      <c r="N75" s="234">
        <f t="shared" si="13"/>
        <v>5629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25</v>
      </c>
      <c r="I76" s="224">
        <v>4</v>
      </c>
      <c r="J76" s="224" t="s">
        <v>13</v>
      </c>
      <c r="K76" s="5"/>
      <c r="L76" s="454" t="s">
        <v>131</v>
      </c>
      <c r="M76" s="466">
        <v>227346</v>
      </c>
      <c r="N76" s="242">
        <f>SUM(H90)</f>
        <v>217753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18</v>
      </c>
      <c r="I77" s="224">
        <v>3</v>
      </c>
      <c r="J77" s="224" t="s">
        <v>12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2</v>
      </c>
      <c r="I78" s="224">
        <v>20</v>
      </c>
      <c r="J78" s="224" t="s">
        <v>26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1</v>
      </c>
      <c r="I79" s="224">
        <v>6</v>
      </c>
      <c r="J79" s="224" t="s">
        <v>15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2</v>
      </c>
      <c r="J80" s="224" t="s">
        <v>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7</v>
      </c>
      <c r="J82" s="224" t="s">
        <v>16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8</v>
      </c>
      <c r="J83" s="224" t="s">
        <v>17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4">
        <v>10</v>
      </c>
      <c r="J84" s="224" t="s">
        <v>18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11</v>
      </c>
      <c r="J85" s="224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5">
        <v>12</v>
      </c>
      <c r="J86" s="225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4">
        <v>19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37</v>
      </c>
      <c r="K89" s="54"/>
      <c r="L89" s="31"/>
    </row>
    <row r="90" spans="8:30" ht="13.5" customHeight="1">
      <c r="H90" s="164">
        <f>SUM(H50:H89)</f>
        <v>217753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H49" sqref="H49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71" t="s">
        <v>235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4" t="s">
        <v>230</v>
      </c>
      <c r="J2" s="404" t="s">
        <v>222</v>
      </c>
      <c r="K2" s="408" t="s">
        <v>211</v>
      </c>
      <c r="L2" s="408" t="s">
        <v>216</v>
      </c>
    </row>
    <row r="3" spans="1:12">
      <c r="I3" s="40" t="s">
        <v>85</v>
      </c>
      <c r="J3" s="405">
        <v>181540</v>
      </c>
      <c r="K3" s="40" t="s">
        <v>85</v>
      </c>
      <c r="L3" s="409">
        <v>176560</v>
      </c>
    </row>
    <row r="4" spans="1:12">
      <c r="I4" s="18" t="s">
        <v>87</v>
      </c>
      <c r="J4" s="405">
        <v>124620</v>
      </c>
      <c r="K4" s="18" t="s">
        <v>87</v>
      </c>
      <c r="L4" s="409">
        <v>60040</v>
      </c>
    </row>
    <row r="5" spans="1:12">
      <c r="I5" s="18" t="s">
        <v>88</v>
      </c>
      <c r="J5" s="405">
        <v>96624</v>
      </c>
      <c r="K5" s="18" t="s">
        <v>88</v>
      </c>
      <c r="L5" s="409">
        <v>93323</v>
      </c>
    </row>
    <row r="6" spans="1:12">
      <c r="I6" s="18" t="s">
        <v>106</v>
      </c>
      <c r="J6" s="405">
        <v>91758</v>
      </c>
      <c r="K6" s="18" t="s">
        <v>106</v>
      </c>
      <c r="L6" s="409">
        <v>96577</v>
      </c>
    </row>
    <row r="7" spans="1:12">
      <c r="I7" s="18" t="s">
        <v>117</v>
      </c>
      <c r="J7" s="405">
        <v>86814</v>
      </c>
      <c r="K7" s="18" t="s">
        <v>117</v>
      </c>
      <c r="L7" s="409">
        <v>90285</v>
      </c>
    </row>
    <row r="8" spans="1:12">
      <c r="I8" s="18" t="s">
        <v>114</v>
      </c>
      <c r="J8" s="405">
        <v>75451</v>
      </c>
      <c r="K8" s="18" t="s">
        <v>114</v>
      </c>
      <c r="L8" s="409">
        <v>72640</v>
      </c>
    </row>
    <row r="9" spans="1:12">
      <c r="I9" s="18" t="s">
        <v>108</v>
      </c>
      <c r="J9" s="405">
        <v>74446</v>
      </c>
      <c r="K9" s="18" t="s">
        <v>108</v>
      </c>
      <c r="L9" s="409">
        <v>86702</v>
      </c>
    </row>
    <row r="10" spans="1:12">
      <c r="I10" s="18" t="s">
        <v>189</v>
      </c>
      <c r="J10" s="405">
        <v>51967</v>
      </c>
      <c r="K10" s="18" t="s">
        <v>189</v>
      </c>
      <c r="L10" s="409">
        <v>58279</v>
      </c>
    </row>
    <row r="11" spans="1:12">
      <c r="I11" s="18" t="s">
        <v>110</v>
      </c>
      <c r="J11" s="405">
        <v>51603</v>
      </c>
      <c r="K11" s="18" t="s">
        <v>110</v>
      </c>
      <c r="L11" s="409">
        <v>49927</v>
      </c>
    </row>
    <row r="12" spans="1:12" ht="14.25" thickBot="1">
      <c r="I12" s="18" t="s">
        <v>109</v>
      </c>
      <c r="J12" s="406">
        <v>50709</v>
      </c>
      <c r="K12" s="18" t="s">
        <v>109</v>
      </c>
      <c r="L12" s="410">
        <v>46007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8</v>
      </c>
      <c r="J13" s="443">
        <v>1228296</v>
      </c>
      <c r="K13" s="35" t="s">
        <v>9</v>
      </c>
      <c r="L13" s="174">
        <v>1152590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57" t="s">
        <v>236</v>
      </c>
      <c r="K23" s="482" t="s">
        <v>237</v>
      </c>
      <c r="L23" s="22" t="s">
        <v>71</v>
      </c>
      <c r="M23" s="8"/>
    </row>
    <row r="24" spans="9:14">
      <c r="I24" s="405">
        <f t="shared" ref="I24:I33" si="0">SUM(J3)</f>
        <v>181540</v>
      </c>
      <c r="J24" s="40" t="s">
        <v>85</v>
      </c>
      <c r="K24" s="405">
        <f>SUM(I24)</f>
        <v>181540</v>
      </c>
      <c r="L24" s="519">
        <v>173957</v>
      </c>
      <c r="M24" s="141"/>
      <c r="N24" s="1"/>
    </row>
    <row r="25" spans="9:14">
      <c r="I25" s="405">
        <f t="shared" si="0"/>
        <v>124620</v>
      </c>
      <c r="J25" s="18" t="s">
        <v>87</v>
      </c>
      <c r="K25" s="405">
        <f t="shared" ref="K25:K33" si="1">SUM(I25)</f>
        <v>124620</v>
      </c>
      <c r="L25" s="519">
        <v>130359</v>
      </c>
      <c r="M25" s="177"/>
      <c r="N25" s="1"/>
    </row>
    <row r="26" spans="9:14">
      <c r="I26" s="405">
        <f t="shared" si="0"/>
        <v>96624</v>
      </c>
      <c r="J26" s="18" t="s">
        <v>88</v>
      </c>
      <c r="K26" s="405">
        <f t="shared" si="1"/>
        <v>96624</v>
      </c>
      <c r="L26" s="519">
        <v>98929</v>
      </c>
      <c r="M26" s="141"/>
      <c r="N26" s="1"/>
    </row>
    <row r="27" spans="9:14">
      <c r="I27" s="405">
        <f t="shared" si="0"/>
        <v>91758</v>
      </c>
      <c r="J27" s="18" t="s">
        <v>106</v>
      </c>
      <c r="K27" s="405">
        <f t="shared" si="1"/>
        <v>91758</v>
      </c>
      <c r="L27" s="519">
        <v>89834</v>
      </c>
      <c r="M27" s="141"/>
      <c r="N27" s="1"/>
    </row>
    <row r="28" spans="9:14">
      <c r="I28" s="405">
        <f t="shared" si="0"/>
        <v>86814</v>
      </c>
      <c r="J28" s="18" t="s">
        <v>117</v>
      </c>
      <c r="K28" s="405">
        <f t="shared" si="1"/>
        <v>86814</v>
      </c>
      <c r="L28" s="519">
        <v>77458</v>
      </c>
      <c r="M28" s="141"/>
      <c r="N28" s="2"/>
    </row>
    <row r="29" spans="9:14">
      <c r="I29" s="405">
        <f t="shared" si="0"/>
        <v>75451</v>
      </c>
      <c r="J29" s="18" t="s">
        <v>114</v>
      </c>
      <c r="K29" s="405">
        <f t="shared" si="1"/>
        <v>75451</v>
      </c>
      <c r="L29" s="519">
        <v>70629</v>
      </c>
      <c r="M29" s="141"/>
      <c r="N29" s="1"/>
    </row>
    <row r="30" spans="9:14">
      <c r="I30" s="405">
        <f t="shared" si="0"/>
        <v>74446</v>
      </c>
      <c r="J30" s="18" t="s">
        <v>108</v>
      </c>
      <c r="K30" s="405">
        <f t="shared" si="1"/>
        <v>74446</v>
      </c>
      <c r="L30" s="519">
        <v>69075</v>
      </c>
      <c r="M30" s="141"/>
      <c r="N30" s="1"/>
    </row>
    <row r="31" spans="9:14">
      <c r="I31" s="405">
        <f t="shared" si="0"/>
        <v>51967</v>
      </c>
      <c r="J31" s="18" t="s">
        <v>189</v>
      </c>
      <c r="K31" s="405">
        <f t="shared" si="1"/>
        <v>51967</v>
      </c>
      <c r="L31" s="519">
        <v>53482</v>
      </c>
      <c r="M31" s="141"/>
      <c r="N31" s="1"/>
    </row>
    <row r="32" spans="9:14">
      <c r="I32" s="405">
        <f t="shared" si="0"/>
        <v>51603</v>
      </c>
      <c r="J32" s="18" t="s">
        <v>110</v>
      </c>
      <c r="K32" s="405">
        <f t="shared" si="1"/>
        <v>51603</v>
      </c>
      <c r="L32" s="519">
        <v>49066</v>
      </c>
      <c r="M32" s="141"/>
      <c r="N32" s="37"/>
    </row>
    <row r="33" spans="8:14">
      <c r="I33" s="405">
        <f t="shared" si="0"/>
        <v>50709</v>
      </c>
      <c r="J33" s="18" t="s">
        <v>109</v>
      </c>
      <c r="K33" s="405">
        <f t="shared" si="1"/>
        <v>50709</v>
      </c>
      <c r="L33" s="520">
        <v>51122</v>
      </c>
      <c r="M33" s="141"/>
      <c r="N33" s="37"/>
    </row>
    <row r="34" spans="8:14" ht="14.25" thickBot="1">
      <c r="H34" s="8"/>
      <c r="I34" s="171">
        <f>SUM(J13-(I24+I25+I26+I27+I28+I29+I30+I31+I32+I33))</f>
        <v>342764</v>
      </c>
      <c r="J34" s="108" t="s">
        <v>133</v>
      </c>
      <c r="K34" s="171">
        <f>SUM(I34)</f>
        <v>342764</v>
      </c>
      <c r="L34" s="171" t="s">
        <v>86</v>
      </c>
    </row>
    <row r="35" spans="8:14" ht="15.75" thickTop="1" thickBot="1">
      <c r="H35" s="8"/>
      <c r="I35" s="460">
        <f>SUM(I24:I34)</f>
        <v>1228296</v>
      </c>
      <c r="J35" s="190" t="s">
        <v>9</v>
      </c>
      <c r="K35" s="172">
        <f>SUM(J13)</f>
        <v>1228296</v>
      </c>
      <c r="L35" s="192">
        <v>1204272</v>
      </c>
    </row>
    <row r="36" spans="8:14" ht="14.25" thickTop="1"/>
    <row r="37" spans="8:14">
      <c r="I37" s="457" t="s">
        <v>215</v>
      </c>
      <c r="J37" s="65"/>
      <c r="K37" s="482" t="s">
        <v>215</v>
      </c>
    </row>
    <row r="38" spans="8:14">
      <c r="I38" s="409">
        <f>SUM(L3)</f>
        <v>176560</v>
      </c>
      <c r="J38" s="40" t="s">
        <v>85</v>
      </c>
      <c r="K38" s="409">
        <f>SUM(I38)</f>
        <v>176560</v>
      </c>
    </row>
    <row r="39" spans="8:14">
      <c r="I39" s="409">
        <f t="shared" ref="I39:I47" si="2">SUM(L4)</f>
        <v>60040</v>
      </c>
      <c r="J39" s="18" t="s">
        <v>87</v>
      </c>
      <c r="K39" s="409">
        <f t="shared" ref="K39:K47" si="3">SUM(I39)</f>
        <v>60040</v>
      </c>
    </row>
    <row r="40" spans="8:14">
      <c r="I40" s="409">
        <f t="shared" si="2"/>
        <v>93323</v>
      </c>
      <c r="J40" s="18" t="s">
        <v>88</v>
      </c>
      <c r="K40" s="409">
        <f t="shared" si="3"/>
        <v>93323</v>
      </c>
    </row>
    <row r="41" spans="8:14">
      <c r="I41" s="409">
        <f t="shared" si="2"/>
        <v>96577</v>
      </c>
      <c r="J41" s="18" t="s">
        <v>106</v>
      </c>
      <c r="K41" s="409">
        <f t="shared" si="3"/>
        <v>96577</v>
      </c>
    </row>
    <row r="42" spans="8:14">
      <c r="I42" s="409">
        <f t="shared" si="2"/>
        <v>90285</v>
      </c>
      <c r="J42" s="18" t="s">
        <v>117</v>
      </c>
      <c r="K42" s="409">
        <f t="shared" si="3"/>
        <v>90285</v>
      </c>
    </row>
    <row r="43" spans="8:14">
      <c r="I43" s="409">
        <f>SUM(L8)</f>
        <v>72640</v>
      </c>
      <c r="J43" s="18" t="s">
        <v>114</v>
      </c>
      <c r="K43" s="409">
        <f t="shared" si="3"/>
        <v>72640</v>
      </c>
    </row>
    <row r="44" spans="8:14">
      <c r="I44" s="409">
        <f t="shared" si="2"/>
        <v>86702</v>
      </c>
      <c r="J44" s="18" t="s">
        <v>108</v>
      </c>
      <c r="K44" s="409">
        <f t="shared" si="3"/>
        <v>86702</v>
      </c>
    </row>
    <row r="45" spans="8:14">
      <c r="I45" s="409">
        <f>SUM(L10)</f>
        <v>58279</v>
      </c>
      <c r="J45" s="18" t="s">
        <v>189</v>
      </c>
      <c r="K45" s="409">
        <f t="shared" si="3"/>
        <v>58279</v>
      </c>
    </row>
    <row r="46" spans="8:14">
      <c r="I46" s="409">
        <f t="shared" si="2"/>
        <v>49927</v>
      </c>
      <c r="J46" s="18" t="s">
        <v>110</v>
      </c>
      <c r="K46" s="409">
        <f t="shared" si="3"/>
        <v>49927</v>
      </c>
      <c r="M46" s="8"/>
    </row>
    <row r="47" spans="8:14">
      <c r="I47" s="409">
        <f t="shared" si="2"/>
        <v>46007</v>
      </c>
      <c r="J47" s="18" t="s">
        <v>109</v>
      </c>
      <c r="K47" s="525">
        <f t="shared" si="3"/>
        <v>46007</v>
      </c>
      <c r="M47" s="8"/>
    </row>
    <row r="48" spans="8:14" ht="14.25" thickBot="1">
      <c r="I48" s="157">
        <f>SUM(L13-(I38+I39+I40+I41+I42+I43+I44+I45+I46+I47))</f>
        <v>322250</v>
      </c>
      <c r="J48" s="103" t="s">
        <v>133</v>
      </c>
      <c r="K48" s="157">
        <f>SUM(I48)</f>
        <v>322250</v>
      </c>
    </row>
    <row r="49" spans="1:12" ht="15" thickTop="1" thickBot="1">
      <c r="I49" s="517">
        <f>SUM(I38:I48)</f>
        <v>1152590</v>
      </c>
      <c r="J49" s="459" t="s">
        <v>199</v>
      </c>
      <c r="K49" s="173">
        <f>SUM(L13)</f>
        <v>1152590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230</v>
      </c>
      <c r="D51" s="12" t="s">
        <v>211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181540</v>
      </c>
      <c r="D52" s="6">
        <f t="shared" ref="D52:D61" si="5">SUM(I38)</f>
        <v>176560</v>
      </c>
      <c r="E52" s="41">
        <f t="shared" ref="E52:E61" si="6">SUM(K24/L24*100)</f>
        <v>104.35912323160321</v>
      </c>
      <c r="F52" s="41">
        <f t="shared" ref="F52:F62" si="7">SUM(C52/D52*100)</f>
        <v>102.82057091073855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124620</v>
      </c>
      <c r="D53" s="6">
        <f t="shared" si="5"/>
        <v>60040</v>
      </c>
      <c r="E53" s="41">
        <f t="shared" si="6"/>
        <v>95.597542172001937</v>
      </c>
      <c r="F53" s="41">
        <f t="shared" si="7"/>
        <v>207.56162558294471</v>
      </c>
      <c r="G53" s="40"/>
      <c r="I53" s="8"/>
    </row>
    <row r="54" spans="1:12">
      <c r="A54" s="28">
        <v>3</v>
      </c>
      <c r="B54" s="18" t="s">
        <v>88</v>
      </c>
      <c r="C54" s="6">
        <f t="shared" si="4"/>
        <v>96624</v>
      </c>
      <c r="D54" s="6">
        <f t="shared" si="5"/>
        <v>93323</v>
      </c>
      <c r="E54" s="41">
        <f t="shared" si="6"/>
        <v>97.670046194745737</v>
      </c>
      <c r="F54" s="41">
        <f t="shared" si="7"/>
        <v>103.53717733034729</v>
      </c>
      <c r="G54" s="40"/>
      <c r="I54" s="8"/>
    </row>
    <row r="55" spans="1:12" s="58" customFormat="1">
      <c r="A55" s="249">
        <v>4</v>
      </c>
      <c r="B55" s="18" t="s">
        <v>106</v>
      </c>
      <c r="C55" s="452">
        <f t="shared" si="4"/>
        <v>91758</v>
      </c>
      <c r="D55" s="452">
        <f t="shared" si="5"/>
        <v>96577</v>
      </c>
      <c r="E55" s="230">
        <f t="shared" si="6"/>
        <v>102.1417280762295</v>
      </c>
      <c r="F55" s="230">
        <f t="shared" si="7"/>
        <v>95.010199115731481</v>
      </c>
      <c r="G55" s="407"/>
    </row>
    <row r="56" spans="1:12">
      <c r="A56" s="28">
        <v>5</v>
      </c>
      <c r="B56" s="18" t="s">
        <v>117</v>
      </c>
      <c r="C56" s="6">
        <f t="shared" si="4"/>
        <v>86814</v>
      </c>
      <c r="D56" s="452">
        <f t="shared" si="5"/>
        <v>90285</v>
      </c>
      <c r="E56" s="41">
        <f t="shared" si="6"/>
        <v>112.07880399700483</v>
      </c>
      <c r="F56" s="41">
        <f t="shared" si="7"/>
        <v>96.155507559395247</v>
      </c>
      <c r="G56" s="40"/>
    </row>
    <row r="57" spans="1:12">
      <c r="A57" s="28">
        <v>6</v>
      </c>
      <c r="B57" s="18" t="s">
        <v>114</v>
      </c>
      <c r="C57" s="6">
        <f t="shared" si="4"/>
        <v>75451</v>
      </c>
      <c r="D57" s="6">
        <f t="shared" si="5"/>
        <v>72640</v>
      </c>
      <c r="E57" s="41">
        <f t="shared" si="6"/>
        <v>106.82722394483852</v>
      </c>
      <c r="F57" s="41">
        <f t="shared" si="7"/>
        <v>103.86976872246696</v>
      </c>
      <c r="G57" s="40"/>
    </row>
    <row r="58" spans="1:12" s="58" customFormat="1">
      <c r="A58" s="249">
        <v>7</v>
      </c>
      <c r="B58" s="18" t="s">
        <v>108</v>
      </c>
      <c r="C58" s="452">
        <f t="shared" si="4"/>
        <v>74446</v>
      </c>
      <c r="D58" s="452">
        <f t="shared" si="5"/>
        <v>86702</v>
      </c>
      <c r="E58" s="230">
        <f t="shared" si="6"/>
        <v>107.77560622511761</v>
      </c>
      <c r="F58" s="230">
        <f t="shared" si="7"/>
        <v>85.864224585361342</v>
      </c>
      <c r="G58" s="407"/>
    </row>
    <row r="59" spans="1:12">
      <c r="A59" s="28">
        <v>8</v>
      </c>
      <c r="B59" s="18" t="s">
        <v>189</v>
      </c>
      <c r="C59" s="6">
        <f t="shared" si="4"/>
        <v>51967</v>
      </c>
      <c r="D59" s="6">
        <f t="shared" si="5"/>
        <v>58279</v>
      </c>
      <c r="E59" s="41">
        <f t="shared" si="6"/>
        <v>97.167271231442356</v>
      </c>
      <c r="F59" s="41">
        <f t="shared" si="7"/>
        <v>89.169340585802786</v>
      </c>
      <c r="G59" s="40"/>
    </row>
    <row r="60" spans="1:12">
      <c r="A60" s="28">
        <v>9</v>
      </c>
      <c r="B60" s="18" t="s">
        <v>110</v>
      </c>
      <c r="C60" s="6">
        <f t="shared" si="4"/>
        <v>51603</v>
      </c>
      <c r="D60" s="6">
        <f t="shared" si="5"/>
        <v>49927</v>
      </c>
      <c r="E60" s="41">
        <f t="shared" si="6"/>
        <v>105.17058655688257</v>
      </c>
      <c r="F60" s="41">
        <f t="shared" si="7"/>
        <v>103.35690107557033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50709</v>
      </c>
      <c r="D61" s="111">
        <f t="shared" si="5"/>
        <v>46007</v>
      </c>
      <c r="E61" s="102">
        <f t="shared" si="6"/>
        <v>99.192128633465046</v>
      </c>
      <c r="F61" s="102">
        <f t="shared" si="7"/>
        <v>110.22018388506096</v>
      </c>
      <c r="G61" s="103"/>
    </row>
    <row r="62" spans="1:12" ht="14.25" thickTop="1">
      <c r="A62" s="188"/>
      <c r="B62" s="161" t="s">
        <v>83</v>
      </c>
      <c r="C62" s="189">
        <f>SUM(J13)</f>
        <v>1228296</v>
      </c>
      <c r="D62" s="189">
        <f>SUM(L13)</f>
        <v>1152590</v>
      </c>
      <c r="E62" s="191">
        <f>SUM(C62/L35)*100</f>
        <v>101.99489816254135</v>
      </c>
      <c r="F62" s="191">
        <f t="shared" si="7"/>
        <v>106.56833739664582</v>
      </c>
      <c r="G62" s="198">
        <v>65.3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2019-07-09T02:02:13Z</cp:lastPrinted>
  <dcterms:created xsi:type="dcterms:W3CDTF">2004-08-12T01:21:30Z</dcterms:created>
  <dcterms:modified xsi:type="dcterms:W3CDTF">2019-07-09T07:24:59Z</dcterms:modified>
</cp:coreProperties>
</file>