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0D364E4F-64DA-4067-9A9C-F450E1A5D660}" xr6:coauthVersionLast="36" xr6:coauthVersionMax="36" xr10:uidLastSave="{00000000-0000-0000-0000-000000000000}"/>
  <bookViews>
    <workbookView xWindow="0" yWindow="0" windowWidth="24000" windowHeight="940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<sst xmlns="http://schemas.openxmlformats.org/spreadsheetml/2006/main" count="1319" uniqueCount="239">
  <si>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</si>
  <si>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</si>
  <si>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</si>
  <si>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</si>
  <si>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</si>
  <si>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</si>
  <si>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</si>
  <si>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</si>
  <si>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</si>
  <si>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</si>
  <si>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</si>
  <si>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</si>
  <si>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</si>
  <si>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</si>
  <si>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</si>
  <si>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</si>
  <si>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</si>
  <si>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</si>
  <si>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</si>
  <si>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</si>
  <si>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</si>
  <si>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</si>
  <si>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</si>
  <si>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</si>
  <si>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</si>
  <si>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</si>
  <si>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</si>
  <si>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</si>
  <si>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</si>
  <si>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</si>
  <si>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</si>
  <si>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</si>
  <si>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</si>
  <si>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</si>
  <si>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</si>
  <si>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</si>
  <si>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</si>
  <si>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</si>
  <si>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</si>
  <si>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</si>
  <si>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</si>
  <si>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</si>
  <si>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</si>
  <si>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</si>
  <si>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</si>
  <si>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</si>
  <si>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</si>
  <si>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</si>
  <si>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</si>
  <si>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</si>
  <si>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</si>
  <si>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</si>
  <si>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</si>
  <si>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</si>
  <si>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</si>
  <si>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</si>
  <si>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</si>
  <si>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</si>
  <si>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</si>
  <si>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</si>
  <si>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</si>
  <si>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</si>
  <si>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</si>
  <si>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</si>
  <si>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</si>
  <si>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</si>
  <si>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</si>
  <si>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</si>
  <si>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</si>
  <si>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</si>
  <si>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</si>
  <si>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</si>
  <si>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</si>
  <si>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</si>
  <si>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</si>
  <si>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</si>
  <si>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</si>
  <si>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</si>
  <si>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</si>
  <si>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</si>
  <si>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</si>
  <si>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</si>
  <si>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</si>
  <si>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</si>
  <si>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</si>
  <si>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</si>
  <si>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</si>
  <si>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</si>
  <si>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</si>
  <si>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</si>
  <si>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</si>
  <si>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</si>
  <si>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</si>
  <si>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</si>
  <si>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</si>
  <si>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</si>
  <si>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</si>
  <si>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</si>
  <si>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</si>
  <si>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</si>
  <si>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</si>
  <si>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</si>
  <si>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</si>
  <si>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</si>
  <si>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</si>
  <si>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</si>
  <si>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</si>
  <si>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</si>
  <si>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</si>
  <si>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</si>
  <si>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</si>
  <si>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</si>
  <si>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</si>
  <si>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</si>
  <si>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</si>
  <si>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</si>
  <si>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</si>
  <si>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</si>
  <si>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</si>
  <si>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</si>
  <si>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</si>
  <si>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</si>
  <si>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</si>
  <si>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</si>
  <si>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</si>
  <si>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</si>
  <si>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</si>
  <si>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</si>
  <si>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</si>
  <si>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</si>
  <si>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</si>
  <si>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</si>
  <si>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</si>
  <si>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</si>
  <si>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</si>
  <si>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</si>
  <si>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</si>
  <si>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</si>
  <si>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</si>
  <si>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</si>
  <si>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</si>
  <si>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</si>
  <si>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</si>
  <si>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</si>
  <si>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</si>
  <si>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</si>
  <si>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</si>
  <si>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</si>
  <si>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</si>
  <si>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</si>
  <si>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</si>
  <si>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</si>
  <si>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</si>
  <si>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</si>
  <si>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</si>
  <si>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</si>
  <si>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</si>
  <si>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</si>
  <si>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</si>
  <si>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</si>
  <si>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</si>
  <si>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</si>
  <si>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</si>
  <si>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</si>
  <si>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</si>
  <si>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</si>
  <si>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</si>
  <si>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</si>
  <si>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</si>
  <si>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</si>
  <si>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</si>
  <si>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</si>
  <si>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</si>
  <si>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</si>
  <si>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</si>
  <si>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</si>
  <si>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</si>
  <si>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</si>
  <si>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</si>
  <si>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</si>
  <si>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</si>
  <si>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</si>
  <si>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</si>
  <si>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</si>
  <si>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</si>
  <si>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</si>
  <si>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</si>
  <si>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</si>
  <si>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</si>
  <si>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</si>
  <si>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</si>
  <si>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</si>
  <si>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</si>
  <si>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</si>
  <si>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</si>
  <si>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</si>
  <si>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</si>
  <si>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</si>
  <si>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</si>
  <si>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</si>
  <si>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</si>
  <si>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</si>
  <si>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</si>
  <si>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</si>
  <si>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</si>
  <si>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</si>
  <si>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</si>
  <si>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</si>
  <si>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</si>
  <si>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</si>
  <si>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</si>
  <si>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</si>
  <si>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</si>
  <si>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</si>
  <si>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</si>
  <si>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</si>
  <si>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</si>
  <si>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</si>
  <si>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</si>
  <si>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</si>
  <si>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</si>
  <si>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</si>
  <si>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</si>
  <si>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</si>
  <si>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</si>
  <si>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</si>
  <si>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</si>
  <si>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</si>
  <si>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</si>
  <si>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</si>
  <si>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</si>
  <si>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</si>
  <si>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米</t>
    <rPh sb="0" eb="1">
      <t>コメ</t>
    </rPh>
    <phoneticPr fontId="2"/>
  </si>
  <si>
    <t>令和2年10月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</si>
  <si>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令和2年10月所管面（1～3類）</t>
    <rPh sb="0" eb="1">
      <t>レイ</t>
    </rPh>
    <rPh sb="1" eb="2">
      <t>ワ</t>
    </rPh>
    <rPh sb="3" eb="4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</si>
  <si>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98，752  m</t>
    </r>
    <r>
      <rPr>
        <sz val="8"/>
        <rFont val="ＭＳ Ｐゴシック"/>
        <family val="3"/>
        <charset val="128"/>
      </rPr>
      <t>3</t>
    </r>
    <phoneticPr fontId="2"/>
  </si>
  <si>
    <t>9，210  ㎡</t>
    <phoneticPr fontId="2"/>
  </si>
  <si>
    <t>　　　　　　　　　　　　　　　　令和2年10月末上位10品目入庫高(県合計）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</si>
  <si>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令和2年10月末上位１０品目保管残高（県合計）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8" eb="19">
      <t>ガツ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</si>
</sst>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38" fontId="1" fillId="0" borderId="21" xfId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40" xfId="1" applyBorder="1"/>
    <xf numFmtId="38" fontId="1" fillId="0" borderId="21" xfId="1" applyFill="1" applyBorder="1"/>
    <xf numFmtId="38" fontId="1" fillId="0" borderId="47" xfId="1" applyFill="1" applyBorder="1"/>
    <xf numFmtId="38" fontId="1" fillId="0" borderId="40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179" fontId="0" fillId="0" borderId="1" xfId="1" applyNumberFormat="1" applyFont="1" applyFill="1" applyBorder="1"/>
    <xf numFmtId="179" fontId="1" fillId="0" borderId="42" xfId="1" applyNumberFormat="1" applyBorder="1"/>
    <xf numFmtId="179" fontId="1" fillId="0" borderId="11" xfId="1" applyNumberFormat="1" applyFont="1" applyBorder="1"/>
    <xf numFmtId="38" fontId="1" fillId="0" borderId="38" xfId="1" applyBorder="1"/>
    <xf numFmtId="38" fontId="1" fillId="0" borderId="10" xfId="1" applyBorder="1"/>
    <xf numFmtId="38" fontId="1" fillId="0" borderId="39" xfId="1" applyBorder="1"/>
    <xf numFmtId="38" fontId="0" fillId="0" borderId="9" xfId="1" applyFont="1" applyFill="1" applyBorder="1"/>
    <xf numFmtId="38" fontId="0" fillId="0" borderId="39" xfId="1" applyFont="1" applyFill="1" applyBorder="1"/>
    <xf numFmtId="38" fontId="1" fillId="0" borderId="43" xfId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30-42C0-8E4A-F9D6D13E07F1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30-42C0-8E4A-F9D6D13E07F1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30-42C0-8E4A-F9D6D13E07F1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30-42C0-8E4A-F9D6D13E07F1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30-42C0-8E4A-F9D6D13E07F1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930-42C0-8E4A-F9D6D13E07F1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30-42C0-8E4A-F9D6D13E07F1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30-42C0-8E4A-F9D6D13E07F1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30-42C0-8E4A-F9D6D13E07F1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30-42C0-8E4A-F9D6D13E07F1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30-42C0-8E4A-F9D6D13E07F1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0-42C0-8E4A-F9D6D13E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56168"/>
        <c:axId val="18535655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930-42C0-8E4A-F9D6D13E07F1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30-42C0-8E4A-F9D6D13E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56168"/>
        <c:axId val="185356552"/>
      </c:lineChart>
      <c:catAx>
        <c:axId val="185356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356552"/>
        <c:crosses val="autoZero"/>
        <c:auto val="1"/>
        <c:lblAlgn val="ctr"/>
        <c:lblOffset val="100"/>
        <c:tickLblSkip val="1"/>
        <c:noMultiLvlLbl val="0"/>
      </c:catAx>
      <c:valAx>
        <c:axId val="18535655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56168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3.8170447552496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BF-41D9-B09E-53EC6064E443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BF-41D9-B09E-53EC6064E443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BF-41D9-B09E-53EC6064E443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BF-41D9-B09E-53EC6064E443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BF-41D9-B09E-53EC6064E443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BF-41D9-B09E-53EC6064E443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BF-41D9-B09E-53EC6064E443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BF-41D9-B09E-53EC6064E443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BF-41D9-B09E-53EC6064E443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BF-41D9-B09E-53EC6064E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25865</c:v>
                </c:pt>
                <c:pt idx="1">
                  <c:v>13439</c:v>
                </c:pt>
                <c:pt idx="2">
                  <c:v>10520</c:v>
                </c:pt>
                <c:pt idx="3">
                  <c:v>4752</c:v>
                </c:pt>
                <c:pt idx="4">
                  <c:v>4231</c:v>
                </c:pt>
                <c:pt idx="5">
                  <c:v>2683</c:v>
                </c:pt>
                <c:pt idx="6">
                  <c:v>2307</c:v>
                </c:pt>
                <c:pt idx="7">
                  <c:v>2287</c:v>
                </c:pt>
                <c:pt idx="8">
                  <c:v>1559</c:v>
                </c:pt>
                <c:pt idx="9">
                  <c:v>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BF-41D9-B09E-53EC6064E443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62001877702624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BF-41D9-B09E-53EC6064E443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BF-41D9-B09E-53EC6064E443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BF-41D9-B09E-53EC6064E443}"/>
                </c:ext>
              </c:extLst>
            </c:dLbl>
            <c:dLbl>
              <c:idx val="3"/>
              <c:layout>
                <c:manualLayout>
                  <c:x val="1.6858206040171872E-3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BF-41D9-B09E-53EC6064E443}"/>
                </c:ext>
              </c:extLst>
            </c:dLbl>
            <c:dLbl>
              <c:idx val="4"/>
              <c:layout>
                <c:manualLayout>
                  <c:x val="1.2083907266160921E-2"/>
                  <c:y val="-3.724563213751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BF-41D9-B09E-53EC6064E443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BF-41D9-B09E-53EC6064E443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BF-41D9-B09E-53EC6064E443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2BF-41D9-B09E-53EC6064E443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2BF-41D9-B09E-53EC6064E443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2BF-41D9-B09E-53EC6064E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22611</c:v>
                </c:pt>
                <c:pt idx="1">
                  <c:v>16650</c:v>
                </c:pt>
                <c:pt idx="2">
                  <c:v>7725</c:v>
                </c:pt>
                <c:pt idx="3">
                  <c:v>4917</c:v>
                </c:pt>
                <c:pt idx="4">
                  <c:v>3440</c:v>
                </c:pt>
                <c:pt idx="5">
                  <c:v>2751</c:v>
                </c:pt>
                <c:pt idx="6">
                  <c:v>2439</c:v>
                </c:pt>
                <c:pt idx="7">
                  <c:v>1471</c:v>
                </c:pt>
                <c:pt idx="8">
                  <c:v>2653</c:v>
                </c:pt>
                <c:pt idx="9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2BF-41D9-B09E-53EC6064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63744"/>
        <c:axId val="186664136"/>
      </c:barChart>
      <c:catAx>
        <c:axId val="18666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64136"/>
        <c:crosses val="autoZero"/>
        <c:auto val="1"/>
        <c:lblAlgn val="ctr"/>
        <c:lblOffset val="100"/>
        <c:noMultiLvlLbl val="0"/>
      </c:catAx>
      <c:valAx>
        <c:axId val="18666413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6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96-4B32-9BAB-6E33AC08F87D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96-4B32-9BAB-6E33AC08F87D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96-4B32-9BAB-6E33AC08F87D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96-4B32-9BAB-6E33AC08F87D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96-4B32-9BAB-6E33AC08F87D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96-4B32-9BAB-6E33AC08F87D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96-4B32-9BAB-6E33AC08F87D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96-4B32-9BAB-6E33AC08F87D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96-4B32-9BAB-6E33AC08F87D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96-4B32-9BAB-6E33AC08F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48681</c:v>
                </c:pt>
                <c:pt idx="1">
                  <c:v>12378</c:v>
                </c:pt>
                <c:pt idx="2">
                  <c:v>9934</c:v>
                </c:pt>
                <c:pt idx="3">
                  <c:v>9314</c:v>
                </c:pt>
                <c:pt idx="4">
                  <c:v>8593</c:v>
                </c:pt>
                <c:pt idx="5">
                  <c:v>5465</c:v>
                </c:pt>
                <c:pt idx="6">
                  <c:v>5024</c:v>
                </c:pt>
                <c:pt idx="7">
                  <c:v>4443</c:v>
                </c:pt>
                <c:pt idx="8">
                  <c:v>2734</c:v>
                </c:pt>
                <c:pt idx="9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96-4B32-9BAB-6E33AC08F87D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96-4B32-9BAB-6E33AC08F87D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96-4B32-9BAB-6E33AC08F87D}"/>
                </c:ext>
              </c:extLst>
            </c:dLbl>
            <c:dLbl>
              <c:idx val="2"/>
              <c:layout>
                <c:manualLayout>
                  <c:x val="0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96-4B32-9BAB-6E33AC08F87D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96-4B32-9BAB-6E33AC08F87D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96-4B32-9BAB-6E33AC08F87D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96-4B32-9BAB-6E33AC08F87D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96-4B32-9BAB-6E33AC08F87D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96-4B32-9BAB-6E33AC08F87D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96-4B32-9BAB-6E33AC08F87D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96-4B32-9BAB-6E33AC08F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56501</c:v>
                </c:pt>
                <c:pt idx="1">
                  <c:v>18967</c:v>
                </c:pt>
                <c:pt idx="2">
                  <c:v>11660</c:v>
                </c:pt>
                <c:pt idx="3">
                  <c:v>13264</c:v>
                </c:pt>
                <c:pt idx="4">
                  <c:v>19183</c:v>
                </c:pt>
                <c:pt idx="5">
                  <c:v>8506</c:v>
                </c:pt>
                <c:pt idx="6">
                  <c:v>3399</c:v>
                </c:pt>
                <c:pt idx="7">
                  <c:v>2612</c:v>
                </c:pt>
                <c:pt idx="8">
                  <c:v>8318</c:v>
                </c:pt>
                <c:pt idx="9">
                  <c:v>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E96-4B32-9BAB-6E33AC08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64920"/>
        <c:axId val="236550792"/>
      </c:barChart>
      <c:catAx>
        <c:axId val="18666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550792"/>
        <c:crosses val="autoZero"/>
        <c:auto val="1"/>
        <c:lblAlgn val="ctr"/>
        <c:lblOffset val="100"/>
        <c:noMultiLvlLbl val="0"/>
      </c:catAx>
      <c:valAx>
        <c:axId val="23655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66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E4-4475-97A6-2BFB4022AB14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E4-4475-97A6-2BFB4022AB14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E4-4475-97A6-2BFB4022AB14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E4-4475-97A6-2BFB4022AB14}"/>
                </c:ext>
              </c:extLst>
            </c:dLbl>
            <c:dLbl>
              <c:idx val="4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E4-4475-97A6-2BFB4022AB14}"/>
                </c:ext>
              </c:extLst>
            </c:dLbl>
            <c:dLbl>
              <c:idx val="5"/>
              <c:layout>
                <c:manualLayout>
                  <c:x val="-8.8652482269503553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E4-4475-97A6-2BFB4022AB14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E4-4475-97A6-2BFB4022AB14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E4-4475-97A6-2BFB4022AB14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E4-4475-97A6-2BFB4022AB14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E4-4475-97A6-2BFB4022A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雑品</c:v>
                </c:pt>
                <c:pt idx="6">
                  <c:v>雑穀</c:v>
                </c:pt>
                <c:pt idx="7">
                  <c:v>飲料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24209</c:v>
                </c:pt>
                <c:pt idx="1">
                  <c:v>21646</c:v>
                </c:pt>
                <c:pt idx="2">
                  <c:v>21339</c:v>
                </c:pt>
                <c:pt idx="3">
                  <c:v>16753</c:v>
                </c:pt>
                <c:pt idx="4">
                  <c:v>13330</c:v>
                </c:pt>
                <c:pt idx="5">
                  <c:v>12755</c:v>
                </c:pt>
                <c:pt idx="6">
                  <c:v>12724</c:v>
                </c:pt>
                <c:pt idx="7">
                  <c:v>12474</c:v>
                </c:pt>
                <c:pt idx="8">
                  <c:v>9933</c:v>
                </c:pt>
                <c:pt idx="9">
                  <c:v>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E4-4475-97A6-2BFB4022AB14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652482269503379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E4-4475-97A6-2BFB4022AB14}"/>
                </c:ext>
              </c:extLst>
            </c:dLbl>
            <c:dLbl>
              <c:idx val="1"/>
              <c:layout>
                <c:manualLayout>
                  <c:x val="7.0921985815602835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E4-4475-97A6-2BFB4022AB14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E4-4475-97A6-2BFB4022AB14}"/>
                </c:ext>
              </c:extLst>
            </c:dLbl>
            <c:dLbl>
              <c:idx val="3"/>
              <c:layout>
                <c:manualLayout>
                  <c:x val="1.7730496453900058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E4-4475-97A6-2BFB4022AB14}"/>
                </c:ext>
              </c:extLst>
            </c:dLbl>
            <c:dLbl>
              <c:idx val="4"/>
              <c:layout>
                <c:manualLayout>
                  <c:x val="7.0921985815602185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E4-4475-97A6-2BFB4022AB14}"/>
                </c:ext>
              </c:extLst>
            </c:dLbl>
            <c:dLbl>
              <c:idx val="5"/>
              <c:layout>
                <c:manualLayout>
                  <c:x val="-1.773049645390201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E4-4475-97A6-2BFB4022AB14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E4-4475-97A6-2BFB4022AB14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E4-4475-97A6-2BFB4022AB14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E4-4475-97A6-2BFB4022AB14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E4-4475-97A6-2BFB4022A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雑品</c:v>
                </c:pt>
                <c:pt idx="6">
                  <c:v>雑穀</c:v>
                </c:pt>
                <c:pt idx="7">
                  <c:v>飲料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23023</c:v>
                </c:pt>
                <c:pt idx="1">
                  <c:v>17713</c:v>
                </c:pt>
                <c:pt idx="2">
                  <c:v>19657</c:v>
                </c:pt>
                <c:pt idx="3">
                  <c:v>19016</c:v>
                </c:pt>
                <c:pt idx="4">
                  <c:v>9390</c:v>
                </c:pt>
                <c:pt idx="5">
                  <c:v>12352</c:v>
                </c:pt>
                <c:pt idx="6">
                  <c:v>40012</c:v>
                </c:pt>
                <c:pt idx="7">
                  <c:v>16945</c:v>
                </c:pt>
                <c:pt idx="8">
                  <c:v>13467</c:v>
                </c:pt>
                <c:pt idx="9">
                  <c:v>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E4-4475-97A6-2BFB4022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6551576"/>
        <c:axId val="236551968"/>
      </c:barChart>
      <c:catAx>
        <c:axId val="23655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1968"/>
        <c:crosses val="autoZero"/>
        <c:auto val="1"/>
        <c:lblAlgn val="ctr"/>
        <c:lblOffset val="100"/>
        <c:noMultiLvlLbl val="0"/>
      </c:catAx>
      <c:valAx>
        <c:axId val="2365519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1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23-4F4D-909F-AC7F0C20B807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23-4F4D-909F-AC7F0C20B807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23-4F4D-909F-AC7F0C20B807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23-4F4D-909F-AC7F0C20B807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23-4F4D-909F-AC7F0C20B807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23-4F4D-909F-AC7F0C20B807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23-4F4D-909F-AC7F0C20B807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23-4F4D-909F-AC7F0C20B807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23-4F4D-909F-AC7F0C20B807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23-4F4D-909F-AC7F0C20B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紙・パルプ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21588</c:v>
                </c:pt>
                <c:pt idx="1">
                  <c:v>9094</c:v>
                </c:pt>
                <c:pt idx="2">
                  <c:v>3626</c:v>
                </c:pt>
                <c:pt idx="3">
                  <c:v>3603</c:v>
                </c:pt>
                <c:pt idx="4">
                  <c:v>3474</c:v>
                </c:pt>
                <c:pt idx="5">
                  <c:v>2098</c:v>
                </c:pt>
                <c:pt idx="6">
                  <c:v>1320</c:v>
                </c:pt>
                <c:pt idx="7">
                  <c:v>721</c:v>
                </c:pt>
                <c:pt idx="8">
                  <c:v>692</c:v>
                </c:pt>
                <c:pt idx="9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23-4F4D-909F-AC7F0C20B807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23-4F4D-909F-AC7F0C20B807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23-4F4D-909F-AC7F0C20B807}"/>
                </c:ext>
              </c:extLst>
            </c:dLbl>
            <c:dLbl>
              <c:idx val="2"/>
              <c:layout>
                <c:manualLayout>
                  <c:x val="-5.3333333333333982E-3"/>
                  <c:y val="-2.4955436720142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23-4F4D-909F-AC7F0C20B807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23-4F4D-909F-AC7F0C20B807}"/>
                </c:ext>
              </c:extLst>
            </c:dLbl>
            <c:dLbl>
              <c:idx val="4"/>
              <c:layout>
                <c:manualLayout>
                  <c:x val="-1.3998250218722658E-7"/>
                  <c:y val="-1.4260249554367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23-4F4D-909F-AC7F0C20B807}"/>
                </c:ext>
              </c:extLst>
            </c:dLbl>
            <c:dLbl>
              <c:idx val="5"/>
              <c:layout>
                <c:manualLayout>
                  <c:x val="-6.5184432169062358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23-4F4D-909F-AC7F0C20B807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23-4F4D-909F-AC7F0C20B807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23-4F4D-909F-AC7F0C20B807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23-4F4D-909F-AC7F0C20B807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23-4F4D-909F-AC7F0C20B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紙・パルプ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34605</c:v>
                </c:pt>
                <c:pt idx="1">
                  <c:v>7651</c:v>
                </c:pt>
                <c:pt idx="2">
                  <c:v>4284</c:v>
                </c:pt>
                <c:pt idx="3">
                  <c:v>3852</c:v>
                </c:pt>
                <c:pt idx="4">
                  <c:v>3389</c:v>
                </c:pt>
                <c:pt idx="5">
                  <c:v>3848</c:v>
                </c:pt>
                <c:pt idx="6">
                  <c:v>380</c:v>
                </c:pt>
                <c:pt idx="7">
                  <c:v>775</c:v>
                </c:pt>
                <c:pt idx="8">
                  <c:v>747</c:v>
                </c:pt>
                <c:pt idx="9">
                  <c:v>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23-4F4D-909F-AC7F0C20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52752"/>
        <c:axId val="236553144"/>
      </c:barChart>
      <c:catAx>
        <c:axId val="23655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3144"/>
        <c:crosses val="autoZero"/>
        <c:auto val="1"/>
        <c:lblAlgn val="ctr"/>
        <c:lblOffset val="100"/>
        <c:noMultiLvlLbl val="0"/>
      </c:catAx>
      <c:valAx>
        <c:axId val="2365531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2752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B-43F4-BFBA-093EE44CCFA7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B-43F4-BFBA-093EE44CCFA7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B-43F4-BFBA-093EE44CCFA7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B-43F4-BFBA-093EE44CCFA7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B-43F4-BFBA-093EE44CCFA7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B-43F4-BFBA-093EE44CCFA7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1B-43F4-BFBA-093EE44CCFA7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1B-43F4-BFBA-093EE44CCFA7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1B-43F4-BFBA-093EE44CCFA7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1B-43F4-BFBA-093EE44CC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米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66466</c:v>
                </c:pt>
                <c:pt idx="1">
                  <c:v>11711</c:v>
                </c:pt>
                <c:pt idx="2">
                  <c:v>10914</c:v>
                </c:pt>
                <c:pt idx="3">
                  <c:v>9396</c:v>
                </c:pt>
                <c:pt idx="4">
                  <c:v>8437</c:v>
                </c:pt>
                <c:pt idx="5">
                  <c:v>7652</c:v>
                </c:pt>
                <c:pt idx="6">
                  <c:v>3542</c:v>
                </c:pt>
                <c:pt idx="7">
                  <c:v>3330</c:v>
                </c:pt>
                <c:pt idx="8">
                  <c:v>2847</c:v>
                </c:pt>
                <c:pt idx="9">
                  <c:v>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1B-43F4-BFBA-093EE44CCFA7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1.8832391713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1B-43F4-BFBA-093EE44CCFA7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1B-43F4-BFBA-093EE44CCFA7}"/>
                </c:ext>
              </c:extLst>
            </c:dLbl>
            <c:dLbl>
              <c:idx val="2"/>
              <c:layout>
                <c:manualLayout>
                  <c:x val="1.7634213046203871E-3"/>
                  <c:y val="-1.1703960733721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1B-43F4-BFBA-093EE44CCFA7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1B-43F4-BFBA-093EE44CCFA7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1B-43F4-BFBA-093EE44CCFA7}"/>
                </c:ext>
              </c:extLst>
            </c:dLbl>
            <c:dLbl>
              <c:idx val="5"/>
              <c:layout>
                <c:manualLayout>
                  <c:x val="5.2493438320209973E-3"/>
                  <c:y val="1.876922164390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1B-43F4-BFBA-093EE44CCFA7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1B-43F4-BFBA-093EE44CCFA7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1B-43F4-BFBA-093EE44CCFA7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1B-43F4-BFBA-093EE44CCFA7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81B-43F4-BFBA-093EE44CC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米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27820</c:v>
                </c:pt>
                <c:pt idx="1">
                  <c:v>16781</c:v>
                </c:pt>
                <c:pt idx="2">
                  <c:v>7822</c:v>
                </c:pt>
                <c:pt idx="3">
                  <c:v>17488</c:v>
                </c:pt>
                <c:pt idx="4">
                  <c:v>8488</c:v>
                </c:pt>
                <c:pt idx="5">
                  <c:v>7237</c:v>
                </c:pt>
                <c:pt idx="6">
                  <c:v>3987</c:v>
                </c:pt>
                <c:pt idx="7">
                  <c:v>4625</c:v>
                </c:pt>
                <c:pt idx="8">
                  <c:v>2000</c:v>
                </c:pt>
                <c:pt idx="9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1B-43F4-BFBA-093EE44C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53928"/>
        <c:axId val="236554320"/>
      </c:barChart>
      <c:catAx>
        <c:axId val="23655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4320"/>
        <c:crosses val="autoZero"/>
        <c:auto val="1"/>
        <c:lblAlgn val="ctr"/>
        <c:lblOffset val="100"/>
        <c:noMultiLvlLbl val="0"/>
      </c:catAx>
      <c:valAx>
        <c:axId val="236554320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553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3D-4B26-8D73-F8C6CA8C864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3D-4B26-8D73-F8C6CA8C864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3D-4B26-8D73-F8C6CA8C864C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3D-4B26-8D73-F8C6CA8C864C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3D-4B26-8D73-F8C6CA8C864C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3D-4B26-8D73-F8C6CA8C864C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3D-4B26-8D73-F8C6CA8C864C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3D-4B26-8D73-F8C6CA8C864C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3D-4B26-8D73-F8C6CA8C864C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3D-4B26-8D73-F8C6CA8C86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57774</c:v>
                </c:pt>
                <c:pt idx="1">
                  <c:v>52516</c:v>
                </c:pt>
                <c:pt idx="2">
                  <c:v>20105</c:v>
                </c:pt>
                <c:pt idx="3">
                  <c:v>18137</c:v>
                </c:pt>
                <c:pt idx="4">
                  <c:v>16120</c:v>
                </c:pt>
                <c:pt idx="5">
                  <c:v>14020</c:v>
                </c:pt>
                <c:pt idx="6">
                  <c:v>13115</c:v>
                </c:pt>
                <c:pt idx="7">
                  <c:v>10063</c:v>
                </c:pt>
                <c:pt idx="8">
                  <c:v>8635</c:v>
                </c:pt>
                <c:pt idx="9">
                  <c:v>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3D-4B26-8D73-F8C6CA8C864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899529058802682E-3"/>
                  <c:y val="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3D-4B26-8D73-F8C6CA8C864C}"/>
                </c:ext>
              </c:extLst>
            </c:dLbl>
            <c:dLbl>
              <c:idx val="1"/>
              <c:layout>
                <c:manualLayout>
                  <c:x val="-1.7474882264700709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3D-4B26-8D73-F8C6CA8C864C}"/>
                </c:ext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3D-4B26-8D73-F8C6CA8C864C}"/>
                </c:ext>
              </c:extLst>
            </c:dLbl>
            <c:dLbl>
              <c:idx val="3"/>
              <c:layout>
                <c:manualLayout>
                  <c:x val="3.4949764529401419E-3"/>
                  <c:y val="-1.075297039482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3D-4B26-8D73-F8C6CA8C864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3D-4B26-8D73-F8C6CA8C864C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3D-4B26-8D73-F8C6CA8C864C}"/>
                </c:ext>
              </c:extLst>
            </c:dLbl>
            <c:dLbl>
              <c:idx val="6"/>
              <c:layout>
                <c:manualLayout>
                  <c:x val="5.2424646794102135E-3"/>
                  <c:y val="2.1504811898512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3D-4B26-8D73-F8C6CA8C864C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3D-4B26-8D73-F8C6CA8C864C}"/>
                </c:ext>
              </c:extLst>
            </c:dLbl>
            <c:dLbl>
              <c:idx val="8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3D-4B26-8D73-F8C6CA8C864C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3D-4B26-8D73-F8C6CA8C86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25423</c:v>
                </c:pt>
                <c:pt idx="1">
                  <c:v>75960</c:v>
                </c:pt>
                <c:pt idx="2">
                  <c:v>22361</c:v>
                </c:pt>
                <c:pt idx="3">
                  <c:v>17975</c:v>
                </c:pt>
                <c:pt idx="4">
                  <c:v>7791</c:v>
                </c:pt>
                <c:pt idx="5">
                  <c:v>15073</c:v>
                </c:pt>
                <c:pt idx="6">
                  <c:v>11325</c:v>
                </c:pt>
                <c:pt idx="7">
                  <c:v>6440</c:v>
                </c:pt>
                <c:pt idx="8">
                  <c:v>10921</c:v>
                </c:pt>
                <c:pt idx="9">
                  <c:v>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3D-4B26-8D73-F8C6CA8C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26480"/>
        <c:axId val="236226872"/>
      </c:barChart>
      <c:catAx>
        <c:axId val="23622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226872"/>
        <c:crosses val="autoZero"/>
        <c:auto val="1"/>
        <c:lblAlgn val="ctr"/>
        <c:lblOffset val="100"/>
        <c:noMultiLvlLbl val="0"/>
      </c:catAx>
      <c:valAx>
        <c:axId val="2362268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226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FD-4DFC-8518-79D24C7F600A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D-4DFC-8518-79D24C7F600A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FD-4DFC-8518-79D24C7F600A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D-4DFC-8518-79D24C7F600A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FD-4DFC-8518-79D24C7F600A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FD-4DFC-8518-79D24C7F600A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FD-4DFC-8518-79D24C7F600A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FD-4DFC-8518-79D24C7F600A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FD-4DFC-8518-79D24C7F600A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FD-4DFC-8518-79D24C7F60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150266</c:v>
                </c:pt>
                <c:pt idx="1">
                  <c:v>124267</c:v>
                </c:pt>
                <c:pt idx="2">
                  <c:v>92927</c:v>
                </c:pt>
                <c:pt idx="3">
                  <c:v>92636</c:v>
                </c:pt>
                <c:pt idx="4">
                  <c:v>88378</c:v>
                </c:pt>
                <c:pt idx="5">
                  <c:v>71240</c:v>
                </c:pt>
                <c:pt idx="6">
                  <c:v>68214</c:v>
                </c:pt>
                <c:pt idx="7">
                  <c:v>62191</c:v>
                </c:pt>
                <c:pt idx="8">
                  <c:v>48231</c:v>
                </c:pt>
                <c:pt idx="9">
                  <c:v>45916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FD-4DFC-8518-79D24C7F600A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FD-4DFC-8518-79D24C7F600A}"/>
                </c:ext>
              </c:extLst>
            </c:dLbl>
            <c:dLbl>
              <c:idx val="1"/>
              <c:layout>
                <c:manualLayout>
                  <c:x val="3.7546511505338943E-3"/>
                  <c:y val="-1.489946918341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FD-4DFC-8518-79D24C7F600A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FD-4DFC-8518-79D24C7F600A}"/>
                </c:ext>
              </c:extLst>
            </c:dLbl>
            <c:dLbl>
              <c:idx val="3"/>
              <c:layout>
                <c:manualLayout>
                  <c:x val="-3.3652018397298733E-3"/>
                  <c:y val="2.34345761704520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FD-4DFC-8518-79D24C7F600A}"/>
                </c:ext>
              </c:extLst>
            </c:dLbl>
            <c:dLbl>
              <c:idx val="4"/>
              <c:layout>
                <c:manualLayout>
                  <c:x val="1.9010073540004287E-3"/>
                  <c:y val="-8.5264361938591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FD-4DFC-8518-79D24C7F600A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FD-4DFC-8518-79D24C7F600A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FD-4DFC-8518-79D24C7F600A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FD-4DFC-8518-79D24C7F600A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FD-4DFC-8518-79D24C7F600A}"/>
                </c:ext>
              </c:extLst>
            </c:dLbl>
            <c:dLbl>
              <c:idx val="9"/>
              <c:layout>
                <c:manualLayout>
                  <c:x val="1.7944744858699891E-3"/>
                  <c:y val="6.0651026586759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FD-4DFC-8518-79D24C7F60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173601</c:v>
                </c:pt>
                <c:pt idx="1">
                  <c:v>81314</c:v>
                </c:pt>
                <c:pt idx="2">
                  <c:v>80673</c:v>
                </c:pt>
                <c:pt idx="3">
                  <c:v>121206</c:v>
                </c:pt>
                <c:pt idx="4">
                  <c:v>82462</c:v>
                </c:pt>
                <c:pt idx="5">
                  <c:v>86912</c:v>
                </c:pt>
                <c:pt idx="6">
                  <c:v>47470</c:v>
                </c:pt>
                <c:pt idx="7">
                  <c:v>95345</c:v>
                </c:pt>
                <c:pt idx="8">
                  <c:v>44007</c:v>
                </c:pt>
                <c:pt idx="9">
                  <c:v>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EFD-4DFC-8518-79D24C7F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36227656"/>
        <c:axId val="236228048"/>
      </c:barChart>
      <c:catAx>
        <c:axId val="236227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228048"/>
        <c:crosses val="autoZero"/>
        <c:auto val="1"/>
        <c:lblAlgn val="ctr"/>
        <c:lblOffset val="100"/>
        <c:noMultiLvlLbl val="0"/>
      </c:catAx>
      <c:valAx>
        <c:axId val="23622804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22765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EF3-4B97-8B48-D95A58F5866A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F3-4B97-8B48-D95A58F5866A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EF3-4B97-8B48-D95A58F5866A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EF3-4B97-8B48-D95A58F5866A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EF3-4B97-8B48-D95A58F5866A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EF3-4B97-8B48-D95A58F5866A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EF3-4B97-8B48-D95A58F5866A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EF3-4B97-8B48-D95A58F5866A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EF3-4B97-8B48-D95A58F5866A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EF3-4B97-8B48-D95A58F5866A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EF3-4B97-8B48-D95A58F5866A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F3-4B97-8B48-D95A58F5866A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EF3-4B97-8B48-D95A58F5866A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EF3-4B97-8B48-D95A58F5866A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EF3-4B97-8B48-D95A58F5866A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EF3-4B97-8B48-D95A58F5866A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F3-4B97-8B48-D95A58F5866A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EF3-4B97-8B48-D95A58F5866A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EF3-4B97-8B48-D95A58F5866A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EF3-4B97-8B48-D95A58F5866A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EF3-4B97-8B48-D95A58F5866A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F3-4B97-8B48-D95A58F58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150266</c:v>
                </c:pt>
                <c:pt idx="1">
                  <c:v>124267</c:v>
                </c:pt>
                <c:pt idx="2">
                  <c:v>92927</c:v>
                </c:pt>
                <c:pt idx="3">
                  <c:v>92636</c:v>
                </c:pt>
                <c:pt idx="4">
                  <c:v>88378</c:v>
                </c:pt>
                <c:pt idx="5">
                  <c:v>71240</c:v>
                </c:pt>
                <c:pt idx="6">
                  <c:v>68214</c:v>
                </c:pt>
                <c:pt idx="7">
                  <c:v>62191</c:v>
                </c:pt>
                <c:pt idx="8">
                  <c:v>48231</c:v>
                </c:pt>
                <c:pt idx="9">
                  <c:v>45916</c:v>
                </c:pt>
                <c:pt idx="10">
                  <c:v>335333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EF3-4B97-8B48-D95A58F5866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F6-4198-B353-C9A10F36CD6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F6-4198-B353-C9A10F36CD6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CF6-4198-B353-C9A10F36CD65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F6-4198-B353-C9A10F36CD6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F6-4198-B353-C9A10F36CD6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CF6-4198-B353-C9A10F36CD65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CF6-4198-B353-C9A10F36CD6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CF6-4198-B353-C9A10F36CD65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CF6-4198-B353-C9A10F36CD65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CF6-4198-B353-C9A10F36CD65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CF6-4198-B353-C9A10F36CD65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6-4198-B353-C9A10F36CD65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CF6-4198-B353-C9A10F36CD65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F6-4198-B353-C9A10F36CD65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F6-4198-B353-C9A10F36CD65}"/>
                </c:ext>
              </c:extLst>
            </c:dLbl>
            <c:dLbl>
              <c:idx val="4"/>
              <c:layout>
                <c:manualLayout>
                  <c:x val="-0.16935755492492371"/>
                  <c:y val="-0.16509791597558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CF6-4198-B353-C9A10F36CD65}"/>
                </c:ext>
              </c:extLst>
            </c:dLbl>
            <c:dLbl>
              <c:idx val="5"/>
              <c:layout>
                <c:manualLayout>
                  <c:x val="-6.7239697829649531E-2"/>
                  <c:y val="-6.2417258818257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CF6-4198-B353-C9A10F36CD65}"/>
                </c:ext>
              </c:extLst>
            </c:dLbl>
            <c:dLbl>
              <c:idx val="6"/>
              <c:layout>
                <c:manualLayout>
                  <c:x val="7.2850899982679768E-2"/>
                  <c:y val="-0.140792522885858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CF6-4198-B353-C9A10F36CD65}"/>
                </c:ext>
              </c:extLst>
            </c:dLbl>
            <c:dLbl>
              <c:idx val="7"/>
              <c:layout>
                <c:manualLayout>
                  <c:x val="9.5228959324246881E-2"/>
                  <c:y val="-8.4959524183645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F6-4198-B353-C9A10F36CD65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F6-4198-B353-C9A10F36CD65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F6-4198-B353-C9A10F36CD65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F6-4198-B353-C9A10F36C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173601</c:v>
                </c:pt>
                <c:pt idx="1">
                  <c:v>81314</c:v>
                </c:pt>
                <c:pt idx="2">
                  <c:v>80673</c:v>
                </c:pt>
                <c:pt idx="3">
                  <c:v>121206</c:v>
                </c:pt>
                <c:pt idx="4">
                  <c:v>82462</c:v>
                </c:pt>
                <c:pt idx="5">
                  <c:v>86912</c:v>
                </c:pt>
                <c:pt idx="6">
                  <c:v>47470</c:v>
                </c:pt>
                <c:pt idx="7">
                  <c:v>95345</c:v>
                </c:pt>
                <c:pt idx="8">
                  <c:v>44007</c:v>
                </c:pt>
                <c:pt idx="9">
                  <c:v>39993</c:v>
                </c:pt>
                <c:pt idx="10">
                  <c:v>386421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CF6-4198-B353-C9A10F36CD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6555998229305E-2"/>
                  <c:y val="1.851823228878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44-4862-8B3C-12D5817B13EF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4-4862-8B3C-12D5817B13EF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4-4862-8B3C-12D5817B13EF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4-4862-8B3C-12D5817B13E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4-4862-8B3C-12D5817B13EF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4-4862-8B3C-12D5817B13E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44-4862-8B3C-12D5817B13E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44-4862-8B3C-12D5817B13E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44-4862-8B3C-12D5817B13EF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44-4862-8B3C-12D5817B1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14992</c:v>
                </c:pt>
                <c:pt idx="1">
                  <c:v>11239</c:v>
                </c:pt>
                <c:pt idx="2">
                  <c:v>9390</c:v>
                </c:pt>
                <c:pt idx="3">
                  <c:v>7969</c:v>
                </c:pt>
                <c:pt idx="4">
                  <c:v>5804</c:v>
                </c:pt>
                <c:pt idx="5">
                  <c:v>5209</c:v>
                </c:pt>
                <c:pt idx="6">
                  <c:v>4938</c:v>
                </c:pt>
                <c:pt idx="7">
                  <c:v>4151</c:v>
                </c:pt>
                <c:pt idx="8">
                  <c:v>2981</c:v>
                </c:pt>
                <c:pt idx="9">
                  <c:v>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44-4862-8B3C-12D5817B13E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44-4862-8B3C-12D5817B13EF}"/>
                </c:ext>
              </c:extLst>
            </c:dLbl>
            <c:dLbl>
              <c:idx val="1"/>
              <c:layout>
                <c:manualLayout>
                  <c:x val="1.770694997786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44-4862-8B3C-12D5817B13EF}"/>
                </c:ext>
              </c:extLst>
            </c:dLbl>
            <c:dLbl>
              <c:idx val="2"/>
              <c:layout>
                <c:manualLayout>
                  <c:x val="1.7706949977866313E-3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44-4862-8B3C-12D5817B13EF}"/>
                </c:ext>
              </c:extLst>
            </c:dLbl>
            <c:dLbl>
              <c:idx val="3"/>
              <c:layout>
                <c:manualLayout>
                  <c:x val="3.5413899955732625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44-4862-8B3C-12D5817B13EF}"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44-4862-8B3C-12D5817B13E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44-4862-8B3C-12D5817B13E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44-4862-8B3C-12D5817B13E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44-4862-8B3C-12D5817B13E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44-4862-8B3C-12D5817B13E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44-4862-8B3C-12D5817B1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17307</c:v>
                </c:pt>
                <c:pt idx="1">
                  <c:v>23440</c:v>
                </c:pt>
                <c:pt idx="2">
                  <c:v>10368</c:v>
                </c:pt>
                <c:pt idx="3">
                  <c:v>6704</c:v>
                </c:pt>
                <c:pt idx="4">
                  <c:v>5574</c:v>
                </c:pt>
                <c:pt idx="5">
                  <c:v>4039</c:v>
                </c:pt>
                <c:pt idx="6">
                  <c:v>5079</c:v>
                </c:pt>
                <c:pt idx="7">
                  <c:v>3148</c:v>
                </c:pt>
                <c:pt idx="8">
                  <c:v>3054</c:v>
                </c:pt>
                <c:pt idx="9">
                  <c:v>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244-4862-8B3C-12D5817B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29616"/>
        <c:axId val="237449024"/>
      </c:barChart>
      <c:catAx>
        <c:axId val="23622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49024"/>
        <c:crosses val="autoZero"/>
        <c:auto val="1"/>
        <c:lblAlgn val="ctr"/>
        <c:lblOffset val="100"/>
        <c:noMultiLvlLbl val="0"/>
      </c:catAx>
      <c:valAx>
        <c:axId val="2374490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229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2,339,095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2,339,095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2B-4836-8D27-E630EF5F7ECE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32B-4836-8D27-E630EF5F7ECE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32B-4836-8D27-E630EF5F7ECE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32B-4836-8D27-E630EF5F7ECE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32B-4836-8D27-E630EF5F7ECE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2B-4836-8D27-E630EF5F7ECE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2B-4836-8D27-E630EF5F7E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418115</c:v>
                </c:pt>
                <c:pt idx="2">
                  <c:v>504618</c:v>
                </c:pt>
                <c:pt idx="3">
                  <c:v>151070</c:v>
                </c:pt>
                <c:pt idx="4">
                  <c:v>246495</c:v>
                </c:pt>
                <c:pt idx="5">
                  <c:v>827357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2B-4836-8D27-E630EF5F7E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10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C5-4C77-BBD1-DB78DD5D57BD}"/>
                </c:ext>
              </c:extLst>
            </c:dLbl>
            <c:dLbl>
              <c:idx val="1"/>
              <c:layout>
                <c:manualLayout>
                  <c:x val="-8.8417329796640146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5-4C77-BBD1-DB78DD5D57BD}"/>
                </c:ext>
              </c:extLst>
            </c:dLbl>
            <c:dLbl>
              <c:idx val="2"/>
              <c:layout>
                <c:manualLayout>
                  <c:x val="-5.3050397877984082E-3"/>
                  <c:y val="-7.663136935469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C5-4C77-BBD1-DB78DD5D57BD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C5-4C77-BBD1-DB78DD5D57BD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C5-4C77-BBD1-DB78DD5D57BD}"/>
                </c:ext>
              </c:extLst>
            </c:dLbl>
            <c:dLbl>
              <c:idx val="5"/>
              <c:layout>
                <c:manualLayout>
                  <c:x val="-7.073386383731211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C5-4C77-BBD1-DB78DD5D57BD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C5-4C77-BBD1-DB78DD5D57BD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C5-4C77-BBD1-DB78DD5D57BD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C5-4C77-BBD1-DB78DD5D57BD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C5-4C77-BBD1-DB78DD5D5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97348</c:v>
                </c:pt>
                <c:pt idx="1">
                  <c:v>18191</c:v>
                </c:pt>
                <c:pt idx="2">
                  <c:v>16549</c:v>
                </c:pt>
                <c:pt idx="3">
                  <c:v>13441</c:v>
                </c:pt>
                <c:pt idx="4">
                  <c:v>12755</c:v>
                </c:pt>
                <c:pt idx="5">
                  <c:v>10124</c:v>
                </c:pt>
                <c:pt idx="6">
                  <c:v>9430</c:v>
                </c:pt>
                <c:pt idx="7">
                  <c:v>9080</c:v>
                </c:pt>
                <c:pt idx="8">
                  <c:v>5415</c:v>
                </c:pt>
                <c:pt idx="9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C5-4C77-BBD1-DB78DD5D57BD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C5-4C77-BBD1-DB78DD5D57BD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C5-4C77-BBD1-DB78DD5D57BD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C5-4C77-BBD1-DB78DD5D57BD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C5-4C77-BBD1-DB78DD5D57BD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C5-4C77-BBD1-DB78DD5D57BD}"/>
                </c:ext>
              </c:extLst>
            </c:dLbl>
            <c:dLbl>
              <c:idx val="5"/>
              <c:layout>
                <c:manualLayout>
                  <c:x val="3.5366931918656055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C5-4C77-BBD1-DB78DD5D57BD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C5-4C77-BBD1-DB78DD5D57BD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C5-4C77-BBD1-DB78DD5D57BD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C5-4C77-BBD1-DB78DD5D57BD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C5-4C77-BBD1-DB78DD5D5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114586</c:v>
                </c:pt>
                <c:pt idx="1">
                  <c:v>19767</c:v>
                </c:pt>
                <c:pt idx="2">
                  <c:v>18377</c:v>
                </c:pt>
                <c:pt idx="3">
                  <c:v>20948</c:v>
                </c:pt>
                <c:pt idx="4">
                  <c:v>12374</c:v>
                </c:pt>
                <c:pt idx="5">
                  <c:v>13370</c:v>
                </c:pt>
                <c:pt idx="6">
                  <c:v>7508</c:v>
                </c:pt>
                <c:pt idx="7">
                  <c:v>10826</c:v>
                </c:pt>
                <c:pt idx="8">
                  <c:v>9571</c:v>
                </c:pt>
                <c:pt idx="9">
                  <c:v>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C5-4C77-BBD1-DB78DD5D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49808"/>
        <c:axId val="237450200"/>
      </c:barChart>
      <c:catAx>
        <c:axId val="23744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50200"/>
        <c:crosses val="autoZero"/>
        <c:auto val="1"/>
        <c:lblAlgn val="ctr"/>
        <c:lblOffset val="100"/>
        <c:noMultiLvlLbl val="0"/>
      </c:catAx>
      <c:valAx>
        <c:axId val="237450200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49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5A-4975-B7C6-34F759550042}"/>
                </c:ext>
              </c:extLst>
            </c:dLbl>
            <c:dLbl>
              <c:idx val="1"/>
              <c:layout>
                <c:manualLayout>
                  <c:x val="-1.7825309441056169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5A-4975-B7C6-34F759550042}"/>
                </c:ext>
              </c:extLst>
            </c:dLbl>
            <c:dLbl>
              <c:idx val="2"/>
              <c:layout>
                <c:manualLayout>
                  <c:x val="-1.4260247552844706E-2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5A-4975-B7C6-34F759550042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5A-4975-B7C6-34F759550042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5A-4975-B7C6-34F759550042}"/>
                </c:ext>
              </c:extLst>
            </c:dLbl>
            <c:dLbl>
              <c:idx val="5"/>
              <c:layout>
                <c:manualLayout>
                  <c:x val="-1.4260247552844739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5A-4975-B7C6-34F759550042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5A-4975-B7C6-34F759550042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5A-4975-B7C6-34F759550042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5A-4975-B7C6-34F759550042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5A-4975-B7C6-34F759550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米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89912</c:v>
                </c:pt>
                <c:pt idx="1">
                  <c:v>46387</c:v>
                </c:pt>
                <c:pt idx="2">
                  <c:v>35191</c:v>
                </c:pt>
                <c:pt idx="3">
                  <c:v>30973</c:v>
                </c:pt>
                <c:pt idx="4">
                  <c:v>30869</c:v>
                </c:pt>
                <c:pt idx="5">
                  <c:v>20613</c:v>
                </c:pt>
                <c:pt idx="6">
                  <c:v>18952</c:v>
                </c:pt>
                <c:pt idx="7">
                  <c:v>18013</c:v>
                </c:pt>
                <c:pt idx="8">
                  <c:v>17057</c:v>
                </c:pt>
                <c:pt idx="9">
                  <c:v>16279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5A-4975-B7C6-34F759550042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5A-4975-B7C6-34F759550042}"/>
                </c:ext>
              </c:extLst>
            </c:dLbl>
            <c:dLbl>
              <c:idx val="1"/>
              <c:layout>
                <c:manualLayout>
                  <c:x val="5.3475928323167199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5A-4975-B7C6-34F759550042}"/>
                </c:ext>
              </c:extLst>
            </c:dLbl>
            <c:dLbl>
              <c:idx val="2"/>
              <c:layout>
                <c:manualLayout>
                  <c:x val="1.7825309441055516E-3"/>
                  <c:y val="1.8673548159421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5A-4975-B7C6-34F759550042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5A-4975-B7C6-34F759550042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5A-4975-B7C6-34F759550042}"/>
                </c:ext>
              </c:extLst>
            </c:dLbl>
            <c:dLbl>
              <c:idx val="5"/>
              <c:layout>
                <c:manualLayout>
                  <c:x val="5.3475928323167528E-3"/>
                  <c:y val="-3.3613739459038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5A-4975-B7C6-34F759550042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5A-4975-B7C6-34F759550042}"/>
                </c:ext>
              </c:extLst>
            </c:dLbl>
            <c:dLbl>
              <c:idx val="7"/>
              <c:layout>
                <c:manualLayout>
                  <c:x val="7.0874553191774738E-3"/>
                  <c:y val="3.7342391024650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5A-4975-B7C6-34F759550042}"/>
                </c:ext>
              </c:extLst>
            </c:dLbl>
            <c:dLbl>
              <c:idx val="8"/>
              <c:layout>
                <c:manualLayout>
                  <c:x val="3.5650618882111683E-3"/>
                  <c:y val="-2.6143790849673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5A-4975-B7C6-34F759550042}"/>
                </c:ext>
              </c:extLst>
            </c:dLbl>
            <c:dLbl>
              <c:idx val="9"/>
              <c:layout>
                <c:manualLayout>
                  <c:x val="1.7822502305709486E-3"/>
                  <c:y val="-1.493960313784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5A-4975-B7C6-34F759550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米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77559</c:v>
                </c:pt>
                <c:pt idx="1">
                  <c:v>41737</c:v>
                </c:pt>
                <c:pt idx="2">
                  <c:v>34987</c:v>
                </c:pt>
                <c:pt idx="3">
                  <c:v>44496</c:v>
                </c:pt>
                <c:pt idx="4">
                  <c:v>25353</c:v>
                </c:pt>
                <c:pt idx="5">
                  <c:v>20195</c:v>
                </c:pt>
                <c:pt idx="6">
                  <c:v>12980</c:v>
                </c:pt>
                <c:pt idx="7">
                  <c:v>15381</c:v>
                </c:pt>
                <c:pt idx="8">
                  <c:v>19860</c:v>
                </c:pt>
                <c:pt idx="9">
                  <c:v>18267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65A-4975-B7C6-34F759550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50984"/>
        <c:axId val="237451376"/>
      </c:barChart>
      <c:catAx>
        <c:axId val="23745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51376"/>
        <c:crosses val="autoZero"/>
        <c:auto val="1"/>
        <c:lblAlgn val="ctr"/>
        <c:lblOffset val="100"/>
        <c:noMultiLvlLbl val="0"/>
      </c:catAx>
      <c:valAx>
        <c:axId val="2374513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50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2E-4F50-8B30-CC48651C94B9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2E-4F50-8B30-CC48651C94B9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2E-4F50-8B30-CC48651C94B9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2E-4F50-8B30-CC48651C94B9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2E-4F50-8B30-CC48651C94B9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2E-4F50-8B30-CC48651C94B9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2E-4F50-8B30-CC48651C94B9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2E-4F50-8B30-CC48651C94B9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2E-4F50-8B30-CC48651C94B9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2E-4F50-8B30-CC48651C94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23097</c:v>
                </c:pt>
                <c:pt idx="1">
                  <c:v>9891</c:v>
                </c:pt>
                <c:pt idx="2">
                  <c:v>6471</c:v>
                </c:pt>
                <c:pt idx="3">
                  <c:v>2789</c:v>
                </c:pt>
                <c:pt idx="4">
                  <c:v>2133</c:v>
                </c:pt>
                <c:pt idx="5">
                  <c:v>1887</c:v>
                </c:pt>
                <c:pt idx="6">
                  <c:v>1743</c:v>
                </c:pt>
                <c:pt idx="7">
                  <c:v>1371</c:v>
                </c:pt>
                <c:pt idx="8">
                  <c:v>900</c:v>
                </c:pt>
                <c:pt idx="9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2E-4F50-8B30-CC48651C94B9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206052514463727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2E-4F50-8B30-CC48651C94B9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2E-4F50-8B30-CC48651C94B9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2E-4F50-8B30-CC48651C94B9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2E-4F50-8B30-CC48651C94B9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2E-4F50-8B30-CC48651C94B9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2E-4F50-8B30-CC48651C94B9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2E-4F50-8B30-CC48651C94B9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2E-4F50-8B30-CC48651C94B9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2E-4F50-8B30-CC48651C94B9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2E-4F50-8B30-CC48651C94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6224</c:v>
                </c:pt>
                <c:pt idx="1">
                  <c:v>36389</c:v>
                </c:pt>
                <c:pt idx="2">
                  <c:v>6461</c:v>
                </c:pt>
                <c:pt idx="3">
                  <c:v>3310</c:v>
                </c:pt>
                <c:pt idx="4">
                  <c:v>1094</c:v>
                </c:pt>
                <c:pt idx="5">
                  <c:v>1496</c:v>
                </c:pt>
                <c:pt idx="6">
                  <c:v>1913</c:v>
                </c:pt>
                <c:pt idx="7">
                  <c:v>0</c:v>
                </c:pt>
                <c:pt idx="8">
                  <c:v>779</c:v>
                </c:pt>
                <c:pt idx="9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32E-4F50-8B30-CC48651C9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52160"/>
        <c:axId val="237452552"/>
      </c:barChart>
      <c:catAx>
        <c:axId val="2374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7452552"/>
        <c:crosses val="autoZero"/>
        <c:auto val="1"/>
        <c:lblAlgn val="ctr"/>
        <c:lblOffset val="100"/>
        <c:noMultiLvlLbl val="0"/>
      </c:catAx>
      <c:valAx>
        <c:axId val="2374525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74521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A7-43ED-8BE3-C0D568432361}"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A7-43ED-8BE3-C0D568432361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A7-43ED-8BE3-C0D568432361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A7-43ED-8BE3-C0D568432361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A7-43ED-8BE3-C0D568432361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A7-43ED-8BE3-C0D568432361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A7-43ED-8BE3-C0D568432361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A7-43ED-8BE3-C0D568432361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A7-43ED-8BE3-C0D568432361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A7-43ED-8BE3-C0D568432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53551</c:v>
                </c:pt>
                <c:pt idx="1">
                  <c:v>19687</c:v>
                </c:pt>
                <c:pt idx="2">
                  <c:v>11780</c:v>
                </c:pt>
                <c:pt idx="3">
                  <c:v>11312</c:v>
                </c:pt>
                <c:pt idx="4">
                  <c:v>8546</c:v>
                </c:pt>
                <c:pt idx="5">
                  <c:v>8449</c:v>
                </c:pt>
                <c:pt idx="6">
                  <c:v>4178</c:v>
                </c:pt>
                <c:pt idx="7">
                  <c:v>3827</c:v>
                </c:pt>
                <c:pt idx="8">
                  <c:v>3306</c:v>
                </c:pt>
                <c:pt idx="9">
                  <c:v>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7-43ED-8BE3-C0D568432361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A7-43ED-8BE3-C0D568432361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A7-43ED-8BE3-C0D568432361}"/>
                </c:ext>
              </c:extLst>
            </c:dLbl>
            <c:dLbl>
              <c:idx val="2"/>
              <c:layout>
                <c:manualLayout>
                  <c:x val="-1.8807809451626032E-5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A7-43ED-8BE3-C0D568432361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A7-43ED-8BE3-C0D568432361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A7-43ED-8BE3-C0D568432361}"/>
                </c:ext>
              </c:extLst>
            </c:dLbl>
            <c:dLbl>
              <c:idx val="5"/>
              <c:layout>
                <c:manualLayout>
                  <c:x val="-7.2578494533103149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A7-43ED-8BE3-C0D568432361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A7-43ED-8BE3-C0D568432361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A7-43ED-8BE3-C0D568432361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A7-43ED-8BE3-C0D568432361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4A7-43ED-8BE3-C0D568432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13319</c:v>
                </c:pt>
                <c:pt idx="1">
                  <c:v>16972</c:v>
                </c:pt>
                <c:pt idx="2">
                  <c:v>15406</c:v>
                </c:pt>
                <c:pt idx="3">
                  <c:v>8489</c:v>
                </c:pt>
                <c:pt idx="4">
                  <c:v>7777</c:v>
                </c:pt>
                <c:pt idx="5">
                  <c:v>26980</c:v>
                </c:pt>
                <c:pt idx="6">
                  <c:v>4146</c:v>
                </c:pt>
                <c:pt idx="7">
                  <c:v>5004</c:v>
                </c:pt>
                <c:pt idx="8">
                  <c:v>3638</c:v>
                </c:pt>
                <c:pt idx="9">
                  <c:v>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4A7-43ED-8BE3-C0D56843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98840"/>
        <c:axId val="238699232"/>
      </c:barChart>
      <c:catAx>
        <c:axId val="23869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699232"/>
        <c:crosses val="autoZero"/>
        <c:auto val="1"/>
        <c:lblAlgn val="ctr"/>
        <c:lblOffset val="100"/>
        <c:noMultiLvlLbl val="0"/>
      </c:catAx>
      <c:valAx>
        <c:axId val="2386992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698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77-466E-9979-EBB7DE1D2D28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77-466E-9979-EBB7DE1D2D28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77-466E-9979-EBB7DE1D2D28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77-466E-9979-EBB7DE1D2D28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77-466E-9979-EBB7DE1D2D28}"/>
                </c:ext>
              </c:extLst>
            </c:dLbl>
            <c:dLbl>
              <c:idx val="5"/>
              <c:layout>
                <c:manualLayout>
                  <c:x val="-1.415156438778486E-2"/>
                  <c:y val="-5.726556907659270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77-466E-9979-EBB7DE1D2D28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77-466E-9979-EBB7DE1D2D28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77-466E-9979-EBB7DE1D2D28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77-466E-9979-EBB7DE1D2D28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77-466E-9979-EBB7DE1D2D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57600</c:v>
                </c:pt>
                <c:pt idx="1">
                  <c:v>42442</c:v>
                </c:pt>
                <c:pt idx="2">
                  <c:v>29012</c:v>
                </c:pt>
                <c:pt idx="3">
                  <c:v>18973</c:v>
                </c:pt>
                <c:pt idx="4">
                  <c:v>17517</c:v>
                </c:pt>
                <c:pt idx="5">
                  <c:v>17241</c:v>
                </c:pt>
                <c:pt idx="6">
                  <c:v>16927</c:v>
                </c:pt>
                <c:pt idx="7">
                  <c:v>13707</c:v>
                </c:pt>
                <c:pt idx="8">
                  <c:v>12333</c:v>
                </c:pt>
                <c:pt idx="9">
                  <c:v>10793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77-466E-9979-EBB7DE1D2D28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77-466E-9979-EBB7DE1D2D28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77-466E-9979-EBB7DE1D2D28}"/>
                </c:ext>
              </c:extLst>
            </c:dLbl>
            <c:dLbl>
              <c:idx val="2"/>
              <c:layout>
                <c:manualLayout>
                  <c:x val="1.0610062631060006E-2"/>
                  <c:y val="1.061911378724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77-466E-9979-EBB7DE1D2D28}"/>
                </c:ext>
              </c:extLst>
            </c:dLbl>
            <c:dLbl>
              <c:idx val="3"/>
              <c:layout>
                <c:manualLayout>
                  <c:x val="1.7776944548597445E-3"/>
                  <c:y val="-3.547096719861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77-466E-9979-EBB7DE1D2D28}"/>
                </c:ext>
              </c:extLst>
            </c:dLbl>
            <c:dLbl>
              <c:idx val="4"/>
              <c:layout>
                <c:manualLayout>
                  <c:x val="7.0780041383715925E-3"/>
                  <c:y val="-3.6419779078417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77-466E-9979-EBB7DE1D2D28}"/>
                </c:ext>
              </c:extLst>
            </c:dLbl>
            <c:dLbl>
              <c:idx val="5"/>
              <c:layout>
                <c:manualLayout>
                  <c:x val="-1.7589467983170064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77-466E-9979-EBB7DE1D2D28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77-466E-9979-EBB7DE1D2D28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77-466E-9979-EBB7DE1D2D28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77-466E-9979-EBB7DE1D2D28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77-466E-9979-EBB7DE1D2D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84232</c:v>
                </c:pt>
                <c:pt idx="1">
                  <c:v>27651</c:v>
                </c:pt>
                <c:pt idx="2">
                  <c:v>22288</c:v>
                </c:pt>
                <c:pt idx="3">
                  <c:v>23646</c:v>
                </c:pt>
                <c:pt idx="4">
                  <c:v>12221</c:v>
                </c:pt>
                <c:pt idx="5">
                  <c:v>23200</c:v>
                </c:pt>
                <c:pt idx="6">
                  <c:v>20691</c:v>
                </c:pt>
                <c:pt idx="7">
                  <c:v>13944</c:v>
                </c:pt>
                <c:pt idx="8">
                  <c:v>7434</c:v>
                </c:pt>
                <c:pt idx="9">
                  <c:v>16079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F77-466E-9979-EBB7DE1D2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00016"/>
        <c:axId val="238700408"/>
      </c:barChart>
      <c:catAx>
        <c:axId val="23870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700408"/>
        <c:crosses val="autoZero"/>
        <c:auto val="1"/>
        <c:lblAlgn val="ctr"/>
        <c:lblOffset val="100"/>
        <c:noMultiLvlLbl val="0"/>
      </c:catAx>
      <c:valAx>
        <c:axId val="238700408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70001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9-41A0-819C-263F7AF67B17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9-41A0-819C-263F7AF67B17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9-41A0-819C-263F7AF67B17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9-41A0-819C-263F7AF67B17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19-41A0-819C-263F7AF67B17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19-41A0-819C-263F7AF67B17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19-41A0-819C-263F7AF67B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19-41A0-819C-263F7AF67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701192"/>
        <c:axId val="238701584"/>
      </c:lineChart>
      <c:catAx>
        <c:axId val="238701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70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701584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70119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1EC-AED7-B4750AF97DA5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F-41EC-AED7-B4750AF97DA5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0F-41EC-AED7-B4750AF97DA5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0F-41EC-AED7-B4750AF97DA5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0F-41EC-AED7-B4750AF97DA5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0F-41EC-AED7-B4750AF97DA5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0F-41EC-AED7-B4750AF97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0F-41EC-AED7-B4750AF9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4400"/>
        <c:axId val="238584792"/>
      </c:lineChart>
      <c:catAx>
        <c:axId val="238584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4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479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44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0-4449-93D2-089434893636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0-4449-93D2-089434893636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0-4449-93D2-089434893636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D0-4449-93D2-089434893636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D0-4449-93D2-0894348936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D0-4449-93D2-089434893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5576"/>
        <c:axId val="238585968"/>
      </c:lineChart>
      <c:catAx>
        <c:axId val="238585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596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55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3-4562-87DE-FD2ECEDAF235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3-4562-87DE-FD2ECEDAF235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3-4562-87DE-FD2ECEDAF235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33-4562-87DE-FD2ECEDAF235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33-4562-87DE-FD2ECEDAF235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3-4562-87DE-FD2ECEDAF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33-4562-87DE-FD2ECEDAF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6752"/>
        <c:axId val="238587144"/>
      </c:lineChart>
      <c:catAx>
        <c:axId val="23858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714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675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5-457D-A71F-52503FC96A39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5-457D-A71F-52503FC96A39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5-457D-A71F-52503FC96A39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5-457D-A71F-52503FC96A39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95-457D-A71F-52503FC96A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95-457D-A71F-52503FC96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7928"/>
        <c:axId val="239176608"/>
      </c:lineChart>
      <c:catAx>
        <c:axId val="238587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76608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792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BF-4744-AE06-0EDC94D19577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F-4744-AE06-0EDC94D19577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BF-4744-AE06-0EDC94D19577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BF-4744-AE06-0EDC94D19577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130477</c:v>
                </c:pt>
                <c:pt idx="1">
                  <c:v>270264</c:v>
                </c:pt>
                <c:pt idx="2">
                  <c:v>323123</c:v>
                </c:pt>
                <c:pt idx="3">
                  <c:v>119697</c:v>
                </c:pt>
                <c:pt idx="4">
                  <c:v>146791</c:v>
                </c:pt>
                <c:pt idx="5">
                  <c:v>569716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F-4744-AE06-0EDC94D19577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F-4744-AE06-0EDC94D19577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BF-4744-AE06-0EDC94D19577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BF-4744-AE06-0EDC94D19577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BF-4744-AE06-0EDC94D19577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60963</c:v>
                </c:pt>
                <c:pt idx="1">
                  <c:v>147851</c:v>
                </c:pt>
                <c:pt idx="2">
                  <c:v>181495</c:v>
                </c:pt>
                <c:pt idx="3">
                  <c:v>31373</c:v>
                </c:pt>
                <c:pt idx="4">
                  <c:v>99704</c:v>
                </c:pt>
                <c:pt idx="5">
                  <c:v>257641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BF-4744-AE06-0EDC94D19577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BF-4744-AE06-0EDC94D19577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BF-4744-AE06-0EDC94D19577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BF-4744-AE06-0EDC94D19577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BF-4744-AE06-0EDC94D19577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BF-4744-AE06-0EDC94D19577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BF-4744-AE06-0EDC94D19577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0.68155557877141659</c:v>
                </c:pt>
                <c:pt idx="1">
                  <c:v>0.64638675962354852</c:v>
                </c:pt>
                <c:pt idx="2">
                  <c:v>0.64033189462127793</c:v>
                </c:pt>
                <c:pt idx="3">
                  <c:v>0.79232805983980936</c:v>
                </c:pt>
                <c:pt idx="4">
                  <c:v>0.59551309357187776</c:v>
                </c:pt>
                <c:pt idx="5">
                  <c:v>0.68859754616205582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BF-4744-AE06-0EDC94D1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288576"/>
        <c:axId val="186305344"/>
        <c:axId val="0"/>
      </c:bar3DChart>
      <c:catAx>
        <c:axId val="1862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05344"/>
        <c:crosses val="autoZero"/>
        <c:auto val="1"/>
        <c:lblAlgn val="ctr"/>
        <c:lblOffset val="100"/>
        <c:noMultiLvlLbl val="0"/>
      </c:catAx>
      <c:valAx>
        <c:axId val="186305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288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2-4772-90EB-BC56EAE9254E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2-4772-90EB-BC56EAE9254E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2-4772-90EB-BC56EAE9254E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2-4772-90EB-BC56EAE9254E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62-4772-90EB-BC56EAE9254E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62-4772-90EB-BC56EAE92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62-4772-90EB-BC56EAE92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177392"/>
        <c:axId val="239177784"/>
      </c:lineChart>
      <c:catAx>
        <c:axId val="23917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7778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739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5-410B-89E1-5FD592EA6D48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5-410B-89E1-5FD592EA6D48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75-410B-89E1-5FD592EA6D48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75-410B-89E1-5FD592EA6D48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5-410B-89E1-5FD592EA6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75-410B-89E1-5FD592EA6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178568"/>
        <c:axId val="239178960"/>
      </c:lineChart>
      <c:catAx>
        <c:axId val="239178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7896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856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9-4FC2-8444-8A71C2515C8C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9-4FC2-8444-8A71C2515C8C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9-4FC2-8444-8A71C2515C8C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09-4FC2-8444-8A71C2515C8C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9-4FC2-8444-8A71C2515C8C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9-4FC2-8444-8A71C2515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09-4FC2-8444-8A71C2515C8C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09-4FC2-8444-8A71C2515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179744"/>
        <c:axId val="239180136"/>
      </c:lineChart>
      <c:catAx>
        <c:axId val="23917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8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8013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1797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7-4ED6-B399-255E3FC34479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7-4ED6-B399-255E3FC34479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7-4ED6-B399-255E3FC34479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7-4ED6-B399-255E3FC34479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7-4ED6-B399-255E3FC344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77-4ED6-B399-255E3FC34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60016"/>
        <c:axId val="240060408"/>
      </c:lineChart>
      <c:catAx>
        <c:axId val="24006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0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0604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0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6-4951-B9C4-138B13AF52C3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6-4951-B9C4-138B13AF52C3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6-4951-B9C4-138B13AF52C3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6-4951-B9C4-138B13AF52C3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46-4951-B9C4-138B13AF5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61192"/>
        <c:axId val="240061584"/>
      </c:lineChart>
      <c:catAx>
        <c:axId val="240061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06158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11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9-4E83-935F-E56EFF2A3E90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9-4E83-935F-E56EFF2A3E90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39-4E83-935F-E56EFF2A3E90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39-4E83-935F-E56EFF2A3E90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39-4E83-935F-E56EFF2A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62368"/>
        <c:axId val="240062760"/>
      </c:lineChart>
      <c:catAx>
        <c:axId val="240062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06276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06236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5-4AFF-BEF6-3283EED74CC1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5-4AFF-BEF6-3283EED74CC1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5-4AFF-BEF6-3283EED74CC1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5-4AFF-BEF6-3283EED74CC1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5-4AFF-BEF6-3283EED7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92376"/>
        <c:axId val="240292768"/>
      </c:lineChart>
      <c:catAx>
        <c:axId val="240292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92768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237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9-43F7-AF78-6631649DF625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9-43F7-AF78-6631649DF625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9-43F7-AF78-6631649DF625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9-43F7-AF78-6631649DF625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9-43F7-AF78-6631649DF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93552"/>
        <c:axId val="240293944"/>
      </c:lineChart>
      <c:catAx>
        <c:axId val="24029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3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9394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3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9-47D7-A52A-9E46B23BB640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9-47D7-A52A-9E46B23BB640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9-47D7-A52A-9E46B23BB640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9-47D7-A52A-9E46B23BB640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B9-47D7-A52A-9E46B23B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94728"/>
        <c:axId val="240295120"/>
      </c:lineChart>
      <c:catAx>
        <c:axId val="240294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95120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47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7-4535-9F61-C77B2BA5DD84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7-4535-9F61-C77B2BA5DD84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7-4535-9F61-C77B2BA5DD84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7-4535-9F61-C77B2BA5DD84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B7-4535-9F61-C77B2BA5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95904"/>
        <c:axId val="241012232"/>
      </c:lineChart>
      <c:catAx>
        <c:axId val="240295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12232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959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0-449C-A876-6FFADD598DB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0-449C-A876-6FFADD598DB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0-449C-A876-6FFADD598DB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E0-449C-A876-6FFADD598DB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E0-449C-A876-6FFADD598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342640"/>
        <c:axId val="186343024"/>
      </c:lineChart>
      <c:catAx>
        <c:axId val="1863426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6343024"/>
        <c:crosses val="autoZero"/>
        <c:auto val="1"/>
        <c:lblAlgn val="ctr"/>
        <c:lblOffset val="100"/>
        <c:tickLblSkip val="1"/>
        <c:noMultiLvlLbl val="0"/>
      </c:catAx>
      <c:valAx>
        <c:axId val="18634302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634264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A88-9612-70863349A1E8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A88-9612-70863349A1E8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A88-9612-70863349A1E8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1-4A88-9612-70863349A1E8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  <c:pt idx="6">
                  <c:v>10.3</c:v>
                </c:pt>
                <c:pt idx="7">
                  <c:v>9</c:v>
                </c:pt>
                <c:pt idx="8">
                  <c:v>9.6</c:v>
                </c:pt>
                <c:pt idx="9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D1-4A88-9612-70863349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13016"/>
        <c:axId val="241013408"/>
      </c:lineChart>
      <c:catAx>
        <c:axId val="241013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13408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30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7-4620-98DF-FB2CC17F82B1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7-4620-98DF-FB2CC17F82B1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97-4620-98DF-FB2CC17F82B1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97-4620-98DF-FB2CC17F82B1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97-4620-98DF-FB2CC17F82B1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97-4620-98DF-FB2CC17F8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  <c:pt idx="6">
                  <c:v>11.5</c:v>
                </c:pt>
                <c:pt idx="7">
                  <c:v>11.2</c:v>
                </c:pt>
                <c:pt idx="8">
                  <c:v>11.4</c:v>
                </c:pt>
                <c:pt idx="9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97-4620-98DF-FB2CC17F8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14192"/>
        <c:axId val="241014584"/>
      </c:lineChart>
      <c:catAx>
        <c:axId val="24101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1458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41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78-4675-A7EC-28898B9D1D22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8-4675-A7EC-28898B9D1D22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8-4675-A7EC-28898B9D1D22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8-4675-A7EC-28898B9D1D22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78-4675-A7EC-28898B9D1D22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78-4675-A7EC-28898B9D1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78-4675-A7EC-28898B9D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15368"/>
        <c:axId val="241015760"/>
      </c:lineChart>
      <c:catAx>
        <c:axId val="24101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1576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153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8-4EC6-944D-56E4D1ABB3DC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8-4EC6-944D-56E4D1ABB3DC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8-4EC6-944D-56E4D1ABB3DC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8-4EC6-944D-56E4D1ABB3DC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8-4EC6-944D-56E4D1AB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91992"/>
        <c:axId val="238292384"/>
      </c:lineChart>
      <c:catAx>
        <c:axId val="238291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92384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19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E-4AA5-A906-30888CEC8C44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E-4AA5-A906-30888CEC8C44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AE-4AA5-A906-30888CEC8C44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AE-4AA5-A906-30888CEC8C44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AE-4AA5-A906-30888CEC8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AE-4AA5-A906-30888CEC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93168"/>
        <c:axId val="238293560"/>
      </c:lineChart>
      <c:catAx>
        <c:axId val="23829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3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93560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31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6-4CDD-AD57-F29FF1A33F2D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6-4CDD-AD57-F29FF1A33F2D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6-4CDD-AD57-F29FF1A33F2D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6-4CDD-AD57-F29FF1A33F2D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46-4CDD-AD57-F29FF1A33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94344"/>
        <c:axId val="238294736"/>
      </c:lineChart>
      <c:catAx>
        <c:axId val="238294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294736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2943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C-4DE4-AC0A-8367BB967C9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C-4DE4-AC0A-8367BB967C90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AC-4DE4-AC0A-8367BB967C9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AC-4DE4-AC0A-8367BB967C90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C-4DE4-AC0A-8367BB967C90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C-4DE4-AC0A-8367BB967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AC-4DE4-AC0A-8367BB967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477936"/>
        <c:axId val="186486512"/>
      </c:lineChart>
      <c:catAx>
        <c:axId val="186477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6486512"/>
        <c:crosses val="autoZero"/>
        <c:auto val="1"/>
        <c:lblAlgn val="ctr"/>
        <c:lblOffset val="100"/>
        <c:noMultiLvlLbl val="0"/>
      </c:catAx>
      <c:valAx>
        <c:axId val="18648651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47793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B-47A6-B5D7-37954087CF62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B-47A6-B5D7-37954087CF62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B-47A6-B5D7-37954087CF62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B-47A6-B5D7-37954087CF62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0B-47A6-B5D7-37954087C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29528"/>
        <c:axId val="184029920"/>
      </c:lineChart>
      <c:catAx>
        <c:axId val="1840295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4029920"/>
        <c:crosses val="autoZero"/>
        <c:auto val="1"/>
        <c:lblAlgn val="ctr"/>
        <c:lblOffset val="100"/>
        <c:noMultiLvlLbl val="0"/>
      </c:catAx>
      <c:valAx>
        <c:axId val="18402992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02952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CB-4B11-B138-4DF71006BBF6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CB-4B11-B138-4DF71006BBF6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CB-4B11-B138-4DF71006BBF6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CB-4B11-B138-4DF71006BBF6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CB-4B11-B138-4DF71006BBF6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CB-4B11-B138-4DF71006BBF6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CB-4B11-B138-4DF71006BBF6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CB-4B11-B138-4DF71006BBF6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CB-4B11-B138-4DF71006BBF6}"/>
                </c:ext>
              </c:extLst>
            </c:dLbl>
            <c:dLbl>
              <c:idx val="9"/>
              <c:layout>
                <c:manualLayout>
                  <c:x val="-1.0709646735273224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CB-4B11-B138-4DF71006B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136906</c:v>
                </c:pt>
                <c:pt idx="1">
                  <c:v>91437</c:v>
                </c:pt>
                <c:pt idx="2">
                  <c:v>81575</c:v>
                </c:pt>
                <c:pt idx="3">
                  <c:v>65944</c:v>
                </c:pt>
                <c:pt idx="4">
                  <c:v>58669</c:v>
                </c:pt>
                <c:pt idx="5">
                  <c:v>49240</c:v>
                </c:pt>
                <c:pt idx="6">
                  <c:v>39805</c:v>
                </c:pt>
                <c:pt idx="7">
                  <c:v>33930</c:v>
                </c:pt>
                <c:pt idx="8">
                  <c:v>32649</c:v>
                </c:pt>
                <c:pt idx="9">
                  <c:v>31878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CB-4B11-B138-4DF71006BBF6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-5.7724602606492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CB-4B11-B138-4DF71006BBF6}"/>
                </c:ext>
              </c:extLst>
            </c:dLbl>
            <c:dLbl>
              <c:idx val="1"/>
              <c:layout>
                <c:manualLayout>
                  <c:x val="-1.4054470066368019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CB-4B11-B138-4DF71006BBF6}"/>
                </c:ext>
              </c:extLst>
            </c:dLbl>
            <c:dLbl>
              <c:idx val="2"/>
              <c:layout>
                <c:manualLayout>
                  <c:x val="0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CB-4B11-B138-4DF71006BBF6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CB-4B11-B138-4DF71006BBF6}"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CB-4B11-B138-4DF71006BBF6}"/>
                </c:ext>
              </c:extLst>
            </c:dLbl>
            <c:dLbl>
              <c:idx val="5"/>
              <c:layout>
                <c:manualLayout>
                  <c:x val="-5.354753095286280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CB-4B11-B138-4DF71006BBF6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CB-4B11-B138-4DF71006BBF6}"/>
                </c:ext>
              </c:extLst>
            </c:dLbl>
            <c:dLbl>
              <c:idx val="7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CB-4B11-B138-4DF71006BBF6}"/>
                </c:ext>
              </c:extLst>
            </c:dLbl>
            <c:dLbl>
              <c:idx val="8"/>
              <c:layout>
                <c:manualLayout>
                  <c:x val="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CB-4B11-B138-4DF71006BBF6}"/>
                </c:ext>
              </c:extLst>
            </c:dLbl>
            <c:dLbl>
              <c:idx val="9"/>
              <c:layout>
                <c:manualLayout>
                  <c:x val="-2.6156774240517519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CB-4B11-B138-4DF71006B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97986</c:v>
                </c:pt>
                <c:pt idx="1">
                  <c:v>102472</c:v>
                </c:pt>
                <c:pt idx="2">
                  <c:v>48100</c:v>
                </c:pt>
                <c:pt idx="3">
                  <c:v>87936</c:v>
                </c:pt>
                <c:pt idx="4">
                  <c:v>76451</c:v>
                </c:pt>
                <c:pt idx="5">
                  <c:v>52857</c:v>
                </c:pt>
                <c:pt idx="6">
                  <c:v>54842</c:v>
                </c:pt>
                <c:pt idx="7">
                  <c:v>31773</c:v>
                </c:pt>
                <c:pt idx="8">
                  <c:v>31047</c:v>
                </c:pt>
                <c:pt idx="9">
                  <c:v>36924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BCB-4B11-B138-4DF71006BB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4028744"/>
        <c:axId val="184028352"/>
      </c:barChart>
      <c:catAx>
        <c:axId val="184028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4028352"/>
        <c:crosses val="autoZero"/>
        <c:auto val="1"/>
        <c:lblAlgn val="ctr"/>
        <c:lblOffset val="100"/>
        <c:noMultiLvlLbl val="0"/>
      </c:catAx>
      <c:valAx>
        <c:axId val="18402835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40287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B9-4264-AD69-43DFE996B083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B9-4264-AD69-43DFE996B083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0B9-4264-AD69-43DFE996B083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0B9-4264-AD69-43DFE996B083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0B9-4264-AD69-43DFE996B083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0B9-4264-AD69-43DFE996B083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0B9-4264-AD69-43DFE996B0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0B9-4264-AD69-43DFE996B083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0B9-4264-AD69-43DFE996B083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0B9-4264-AD69-43DFE996B083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9-4264-AD69-43DFE996B083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0B9-4264-AD69-43DFE996B083}"/>
                </c:ext>
              </c:extLst>
            </c:dLbl>
            <c:dLbl>
              <c:idx val="2"/>
              <c:layout>
                <c:manualLayout>
                  <c:x val="-7.3255714830518057E-2"/>
                  <c:y val="-8.3332731344361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0B9-4264-AD69-43DFE996B083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0B9-4264-AD69-43DFE996B083}"/>
                </c:ext>
              </c:extLst>
            </c:dLbl>
            <c:dLbl>
              <c:idx val="4"/>
              <c:layout>
                <c:manualLayout>
                  <c:x val="2.108710770128093E-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0B9-4264-AD69-43DFE996B083}"/>
                </c:ext>
              </c:extLst>
            </c:dLbl>
            <c:dLbl>
              <c:idx val="5"/>
              <c:layout>
                <c:manualLayout>
                  <c:x val="0.1728867652227232"/>
                  <c:y val="-9.792048929663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0B9-4264-AD69-43DFE996B083}"/>
                </c:ext>
              </c:extLst>
            </c:dLbl>
            <c:dLbl>
              <c:idx val="6"/>
              <c:layout>
                <c:manualLayout>
                  <c:x val="2.7406061421809447E-2"/>
                  <c:y val="-6.8410026728310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0B9-4264-AD69-43DFE996B083}"/>
                </c:ext>
              </c:extLst>
            </c:dLbl>
            <c:dLbl>
              <c:idx val="7"/>
              <c:layout>
                <c:manualLayout>
                  <c:x val="4.5584045584045586E-2"/>
                  <c:y val="-5.24679139878157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0B9-4264-AD69-43DFE996B083}"/>
                </c:ext>
              </c:extLst>
            </c:dLbl>
            <c:dLbl>
              <c:idx val="8"/>
              <c:layout>
                <c:manualLayout>
                  <c:x val="0"/>
                  <c:y val="-2.2079631101158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7228690430789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0B9-4264-AD69-43DFE996B083}"/>
                </c:ext>
              </c:extLst>
            </c:dLbl>
            <c:dLbl>
              <c:idx val="9"/>
              <c:layout>
                <c:manualLayout>
                  <c:x val="1.8993352326685661E-3"/>
                  <c:y val="4.83457343061469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24919427806566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0B9-4264-AD69-43DFE996B083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B9-4264-AD69-43DFE996B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136906</c:v>
                </c:pt>
                <c:pt idx="1">
                  <c:v>91437</c:v>
                </c:pt>
                <c:pt idx="2">
                  <c:v>81575</c:v>
                </c:pt>
                <c:pt idx="3">
                  <c:v>65944</c:v>
                </c:pt>
                <c:pt idx="4">
                  <c:v>58669</c:v>
                </c:pt>
                <c:pt idx="5">
                  <c:v>49240</c:v>
                </c:pt>
                <c:pt idx="6">
                  <c:v>39805</c:v>
                </c:pt>
                <c:pt idx="7">
                  <c:v>33930</c:v>
                </c:pt>
                <c:pt idx="8">
                  <c:v>32649</c:v>
                </c:pt>
                <c:pt idx="9">
                  <c:v>31878</c:v>
                </c:pt>
                <c:pt idx="10">
                  <c:v>177284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0B9-4264-AD69-43DFE996B08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B9-4264-AD69-43DFE996B083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136906</c:v>
                </c:pt>
                <c:pt idx="1">
                  <c:v>91437</c:v>
                </c:pt>
                <c:pt idx="2">
                  <c:v>81575</c:v>
                </c:pt>
                <c:pt idx="3">
                  <c:v>65944</c:v>
                </c:pt>
                <c:pt idx="4">
                  <c:v>58669</c:v>
                </c:pt>
                <c:pt idx="5">
                  <c:v>49240</c:v>
                </c:pt>
                <c:pt idx="6">
                  <c:v>39805</c:v>
                </c:pt>
                <c:pt idx="7">
                  <c:v>33930</c:v>
                </c:pt>
                <c:pt idx="8">
                  <c:v>32649</c:v>
                </c:pt>
                <c:pt idx="9">
                  <c:v>31878</c:v>
                </c:pt>
                <c:pt idx="10">
                  <c:v>177284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0B9-4264-AD69-43DFE996B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E3-47A3-8D34-F67547C3AFD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E3-47A3-8D34-F67547C3AFD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E3-47A3-8D34-F67547C3AFD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E3-47A3-8D34-F67547C3AFD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FE3-47A3-8D34-F67547C3AFD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FE3-47A3-8D34-F67547C3AFD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FE3-47A3-8D34-F67547C3AFD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FE3-47A3-8D34-F67547C3AFD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FE3-47A3-8D34-F67547C3AFD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FE3-47A3-8D34-F67547C3AFD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3-47A3-8D34-F67547C3AFDC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FE3-47A3-8D34-F67547C3AFDC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FE3-47A3-8D34-F67547C3AFDC}"/>
                </c:ext>
              </c:extLst>
            </c:dLbl>
            <c:dLbl>
              <c:idx val="3"/>
              <c:layout>
                <c:manualLayout>
                  <c:x val="-0.14826203976411345"/>
                  <c:y val="-0.10937906899568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FE3-47A3-8D34-F67547C3AFDC}"/>
                </c:ext>
              </c:extLst>
            </c:dLbl>
            <c:dLbl>
              <c:idx val="4"/>
              <c:layout>
                <c:manualLayout>
                  <c:x val="-0.12204150053762369"/>
                  <c:y val="-7.6681690650737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FE3-47A3-8D34-F67547C3AFDC}"/>
                </c:ext>
              </c:extLst>
            </c:dLbl>
            <c:dLbl>
              <c:idx val="5"/>
              <c:layout>
                <c:manualLayout>
                  <c:x val="5.1300915629821017E-2"/>
                  <c:y val="-0.105337798292454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E3-47A3-8D34-F67547C3AFDC}"/>
                </c:ext>
              </c:extLst>
            </c:dLbl>
            <c:dLbl>
              <c:idx val="6"/>
              <c:layout>
                <c:manualLayout>
                  <c:x val="0.14959187353489212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FE3-47A3-8D34-F67547C3AFDC}"/>
                </c:ext>
              </c:extLst>
            </c:dLbl>
            <c:dLbl>
              <c:idx val="7"/>
              <c:layout>
                <c:manualLayout>
                  <c:x val="8.1700760687356835E-2"/>
                  <c:y val="-9.129489848251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2FE3-47A3-8D34-F67547C3AFDC}"/>
                </c:ext>
              </c:extLst>
            </c:dLbl>
            <c:dLbl>
              <c:idx val="8"/>
              <c:layout>
                <c:manualLayout>
                  <c:x val="6.1580279564291095E-2"/>
                  <c:y val="-5.15339548073733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FE3-47A3-8D34-F67547C3AFDC}"/>
                </c:ext>
              </c:extLst>
            </c:dLbl>
            <c:dLbl>
              <c:idx val="9"/>
              <c:layout>
                <c:manualLayout>
                  <c:x val="1.8660148397480848E-2"/>
                  <c:y val="-1.1671765167285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FE3-47A3-8D34-F67547C3AFDC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E3-47A3-8D34-F67547C3A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97986</c:v>
                </c:pt>
                <c:pt idx="1">
                  <c:v>102472</c:v>
                </c:pt>
                <c:pt idx="2">
                  <c:v>48100</c:v>
                </c:pt>
                <c:pt idx="3">
                  <c:v>87936</c:v>
                </c:pt>
                <c:pt idx="4">
                  <c:v>76451</c:v>
                </c:pt>
                <c:pt idx="5">
                  <c:v>52857</c:v>
                </c:pt>
                <c:pt idx="6">
                  <c:v>54842</c:v>
                </c:pt>
                <c:pt idx="7">
                  <c:v>31773</c:v>
                </c:pt>
                <c:pt idx="8">
                  <c:v>31047</c:v>
                </c:pt>
                <c:pt idx="9">
                  <c:v>36924</c:v>
                </c:pt>
                <c:pt idx="10" formatCode="#,##0_);[Red]\(#,##0\)">
                  <c:v>207178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FE3-47A3-8D34-F67547C3A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4" t="s">
        <v>160</v>
      </c>
      <c r="B2" s="555"/>
      <c r="C2" s="555"/>
      <c r="D2" s="555"/>
      <c r="E2" s="555"/>
      <c r="F2" s="555"/>
      <c r="G2" s="555"/>
      <c r="H2" s="556"/>
    </row>
    <row r="3" spans="1:8" ht="30" customHeight="1" x14ac:dyDescent="0.2">
      <c r="A3" s="557"/>
      <c r="B3" s="555"/>
      <c r="C3" s="555"/>
      <c r="D3" s="555"/>
      <c r="E3" s="555"/>
      <c r="F3" s="555"/>
      <c r="G3" s="555"/>
      <c r="H3" s="556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58" t="s">
        <v>181</v>
      </c>
      <c r="B42" s="559"/>
      <c r="C42" s="559"/>
      <c r="D42" s="559"/>
      <c r="E42" s="559"/>
      <c r="F42" s="559"/>
      <c r="G42" s="559"/>
      <c r="H42" s="560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G33" sqref="G33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7"/>
      <c r="B1" s="578"/>
      <c r="C1" s="578"/>
      <c r="D1" s="578"/>
      <c r="E1" s="578"/>
      <c r="F1" s="578"/>
      <c r="G1" s="578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14992</v>
      </c>
      <c r="D22" s="9">
        <v>17307</v>
      </c>
      <c r="E22" s="109">
        <v>91.5</v>
      </c>
      <c r="F22" s="41">
        <f>SUM(C22/D22*100)</f>
        <v>86.62390940082048</v>
      </c>
      <c r="G22" s="96"/>
    </row>
    <row r="23" spans="1:9" x14ac:dyDescent="0.15">
      <c r="A23" s="95">
        <v>2</v>
      </c>
      <c r="B23" s="7" t="s">
        <v>107</v>
      </c>
      <c r="C23" s="9">
        <v>11239</v>
      </c>
      <c r="D23" s="9">
        <v>23440</v>
      </c>
      <c r="E23" s="109">
        <v>261.10000000000002</v>
      </c>
      <c r="F23" s="41">
        <f>SUM(C23/D23*100)</f>
        <v>47.947952218430032</v>
      </c>
      <c r="G23" s="96"/>
    </row>
    <row r="24" spans="1:9" x14ac:dyDescent="0.15">
      <c r="A24" s="95">
        <v>3</v>
      </c>
      <c r="B24" s="7" t="s">
        <v>151</v>
      </c>
      <c r="C24" s="9">
        <v>9390</v>
      </c>
      <c r="D24" s="9">
        <v>10368</v>
      </c>
      <c r="E24" s="109">
        <v>98.4</v>
      </c>
      <c r="F24" s="41">
        <f t="shared" ref="F24:F32" si="0">SUM(C24/D24*100)</f>
        <v>90.567129629629633</v>
      </c>
      <c r="G24" s="96"/>
    </row>
    <row r="25" spans="1:9" x14ac:dyDescent="0.15">
      <c r="A25" s="95">
        <v>4</v>
      </c>
      <c r="B25" s="7" t="s">
        <v>208</v>
      </c>
      <c r="C25" s="9">
        <v>7969</v>
      </c>
      <c r="D25" s="9">
        <v>6704</v>
      </c>
      <c r="E25" s="109">
        <v>130.5</v>
      </c>
      <c r="F25" s="41">
        <f t="shared" si="0"/>
        <v>118.86933174224343</v>
      </c>
      <c r="G25" s="96"/>
    </row>
    <row r="26" spans="1:9" ht="13.5" customHeight="1" x14ac:dyDescent="0.15">
      <c r="A26" s="95">
        <v>5</v>
      </c>
      <c r="B26" s="7" t="s">
        <v>114</v>
      </c>
      <c r="C26" s="9">
        <v>5804</v>
      </c>
      <c r="D26" s="6">
        <v>5574</v>
      </c>
      <c r="E26" s="109">
        <v>99.7</v>
      </c>
      <c r="F26" s="41">
        <f t="shared" si="0"/>
        <v>104.12630068173662</v>
      </c>
      <c r="G26" s="96"/>
    </row>
    <row r="27" spans="1:9" ht="13.5" customHeight="1" x14ac:dyDescent="0.15">
      <c r="A27" s="95">
        <v>6</v>
      </c>
      <c r="B27" s="7" t="s">
        <v>105</v>
      </c>
      <c r="C27" s="9">
        <v>5209</v>
      </c>
      <c r="D27" s="9">
        <v>4039</v>
      </c>
      <c r="E27" s="109">
        <v>99.9</v>
      </c>
      <c r="F27" s="41">
        <f t="shared" si="0"/>
        <v>128.96756622926466</v>
      </c>
      <c r="G27" s="96"/>
    </row>
    <row r="28" spans="1:9" ht="13.5" customHeight="1" x14ac:dyDescent="0.15">
      <c r="A28" s="95">
        <v>7</v>
      </c>
      <c r="B28" s="7" t="s">
        <v>115</v>
      </c>
      <c r="C28" s="101">
        <v>4938</v>
      </c>
      <c r="D28" s="101">
        <v>5079</v>
      </c>
      <c r="E28" s="109">
        <v>104.7</v>
      </c>
      <c r="F28" s="41">
        <f t="shared" si="0"/>
        <v>97.223862965150616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4151</v>
      </c>
      <c r="D29" s="101">
        <v>3148</v>
      </c>
      <c r="E29" s="109">
        <v>96.5</v>
      </c>
      <c r="F29" s="41">
        <f t="shared" si="0"/>
        <v>131.86149936467601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2981</v>
      </c>
      <c r="D30" s="101">
        <v>3054</v>
      </c>
      <c r="E30" s="109">
        <v>100.5</v>
      </c>
      <c r="F30" s="41">
        <f t="shared" si="0"/>
        <v>97.609692206941716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2884</v>
      </c>
      <c r="D31" s="98">
        <v>2529</v>
      </c>
      <c r="E31" s="110">
        <v>102.4</v>
      </c>
      <c r="F31" s="41">
        <f t="shared" si="0"/>
        <v>114.03716884143931</v>
      </c>
      <c r="G31" s="99"/>
    </row>
    <row r="32" spans="1:9" ht="13.5" customHeight="1" thickBot="1" x14ac:dyDescent="0.2">
      <c r="A32" s="80"/>
      <c r="B32" s="81" t="s">
        <v>58</v>
      </c>
      <c r="C32" s="82">
        <v>81521</v>
      </c>
      <c r="D32" s="82">
        <v>94372</v>
      </c>
      <c r="E32" s="83">
        <v>111.8</v>
      </c>
      <c r="F32" s="107">
        <f t="shared" si="0"/>
        <v>86.382613487051245</v>
      </c>
      <c r="G32" s="121">
        <v>87.4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97348</v>
      </c>
      <c r="D54" s="9">
        <v>114586</v>
      </c>
      <c r="E54" s="41">
        <v>93.6</v>
      </c>
      <c r="F54" s="41">
        <f t="shared" ref="F54:F64" si="1">SUM(C54/D54*100)</f>
        <v>84.956277381180939</v>
      </c>
      <c r="G54" s="96"/>
      <c r="K54" s="322"/>
    </row>
    <row r="55" spans="1:11" x14ac:dyDescent="0.15">
      <c r="A55" s="95">
        <v>2</v>
      </c>
      <c r="B55" s="299" t="s">
        <v>115</v>
      </c>
      <c r="C55" s="9">
        <v>18191</v>
      </c>
      <c r="D55" s="9">
        <v>19767</v>
      </c>
      <c r="E55" s="41">
        <v>87.9</v>
      </c>
      <c r="F55" s="41">
        <f t="shared" si="1"/>
        <v>92.02711590023776</v>
      </c>
      <c r="G55" s="96"/>
    </row>
    <row r="56" spans="1:11" x14ac:dyDescent="0.15">
      <c r="A56" s="95">
        <v>3</v>
      </c>
      <c r="B56" s="299" t="s">
        <v>107</v>
      </c>
      <c r="C56" s="9">
        <v>16549</v>
      </c>
      <c r="D56" s="9">
        <v>18377</v>
      </c>
      <c r="E56" s="41">
        <v>86.7</v>
      </c>
      <c r="F56" s="41">
        <f t="shared" si="1"/>
        <v>90.052783370517503</v>
      </c>
      <c r="G56" s="96"/>
    </row>
    <row r="57" spans="1:11" x14ac:dyDescent="0.15">
      <c r="A57" s="95">
        <v>4</v>
      </c>
      <c r="B57" s="299" t="s">
        <v>109</v>
      </c>
      <c r="C57" s="9">
        <v>13441</v>
      </c>
      <c r="D57" s="9">
        <v>20948</v>
      </c>
      <c r="E57" s="457">
        <v>81.400000000000006</v>
      </c>
      <c r="F57" s="41">
        <f t="shared" si="1"/>
        <v>64.163643307236967</v>
      </c>
      <c r="G57" s="96"/>
    </row>
    <row r="58" spans="1:11" x14ac:dyDescent="0.15">
      <c r="A58" s="95">
        <v>5</v>
      </c>
      <c r="B58" s="299" t="s">
        <v>114</v>
      </c>
      <c r="C58" s="9">
        <v>12755</v>
      </c>
      <c r="D58" s="9">
        <v>12374</v>
      </c>
      <c r="E58" s="41">
        <v>100.8</v>
      </c>
      <c r="F58" s="229">
        <f t="shared" si="1"/>
        <v>103.07903668983352</v>
      </c>
      <c r="G58" s="96"/>
    </row>
    <row r="59" spans="1:11" x14ac:dyDescent="0.15">
      <c r="A59" s="95">
        <v>6</v>
      </c>
      <c r="B59" s="299" t="s">
        <v>86</v>
      </c>
      <c r="C59" s="9">
        <v>10124</v>
      </c>
      <c r="D59" s="9">
        <v>13370</v>
      </c>
      <c r="E59" s="41">
        <v>104.3</v>
      </c>
      <c r="F59" s="41">
        <f t="shared" si="1"/>
        <v>75.72176514584892</v>
      </c>
      <c r="G59" s="96"/>
    </row>
    <row r="60" spans="1:11" x14ac:dyDescent="0.15">
      <c r="A60" s="95">
        <v>7</v>
      </c>
      <c r="B60" s="299" t="s">
        <v>159</v>
      </c>
      <c r="C60" s="9">
        <v>9430</v>
      </c>
      <c r="D60" s="9">
        <v>7508</v>
      </c>
      <c r="E60" s="142">
        <v>98</v>
      </c>
      <c r="F60" s="41">
        <f t="shared" si="1"/>
        <v>125.59936068193926</v>
      </c>
      <c r="G60" s="96"/>
    </row>
    <row r="61" spans="1:11" x14ac:dyDescent="0.15">
      <c r="A61" s="95">
        <v>8</v>
      </c>
      <c r="B61" s="299" t="s">
        <v>87</v>
      </c>
      <c r="C61" s="9">
        <v>9080</v>
      </c>
      <c r="D61" s="9">
        <v>10826</v>
      </c>
      <c r="E61" s="41">
        <v>99.8</v>
      </c>
      <c r="F61" s="41">
        <f t="shared" si="1"/>
        <v>83.872159615739889</v>
      </c>
      <c r="G61" s="96"/>
    </row>
    <row r="62" spans="1:11" x14ac:dyDescent="0.15">
      <c r="A62" s="95">
        <v>9</v>
      </c>
      <c r="B62" s="299" t="s">
        <v>108</v>
      </c>
      <c r="C62" s="9">
        <v>5415</v>
      </c>
      <c r="D62" s="9">
        <v>9571</v>
      </c>
      <c r="E62" s="41">
        <v>93.4</v>
      </c>
      <c r="F62" s="41">
        <f t="shared" si="1"/>
        <v>56.577160171350961</v>
      </c>
      <c r="G62" s="96"/>
    </row>
    <row r="63" spans="1:11" ht="14.25" thickBot="1" x14ac:dyDescent="0.2">
      <c r="A63" s="100">
        <v>10</v>
      </c>
      <c r="B63" s="299" t="s">
        <v>105</v>
      </c>
      <c r="C63" s="101">
        <v>5053</v>
      </c>
      <c r="D63" s="101">
        <v>4648</v>
      </c>
      <c r="E63" s="102">
        <v>138</v>
      </c>
      <c r="F63" s="41">
        <f t="shared" si="1"/>
        <v>108.71342512908777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207782</v>
      </c>
      <c r="D64" s="106">
        <v>245131</v>
      </c>
      <c r="E64" s="107">
        <v>93</v>
      </c>
      <c r="F64" s="297">
        <f t="shared" si="1"/>
        <v>84.763656983408879</v>
      </c>
      <c r="G64" s="121">
        <v>55.7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E31" sqref="E3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89912</v>
      </c>
      <c r="D22" s="9">
        <v>77559</v>
      </c>
      <c r="E22" s="41">
        <v>96.8</v>
      </c>
      <c r="F22" s="41">
        <f>SUM(C22/D22*100)</f>
        <v>115.92722959295504</v>
      </c>
      <c r="G22" s="96"/>
    </row>
    <row r="23" spans="1:11" x14ac:dyDescent="0.15">
      <c r="A23" s="28">
        <v>2</v>
      </c>
      <c r="B23" s="299" t="s">
        <v>209</v>
      </c>
      <c r="C23" s="9">
        <v>46387</v>
      </c>
      <c r="D23" s="9">
        <v>41737</v>
      </c>
      <c r="E23" s="41">
        <v>108.6</v>
      </c>
      <c r="F23" s="41">
        <f t="shared" ref="F23:F32" si="0">SUM(C23/D23*100)</f>
        <v>111.14119366509331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35191</v>
      </c>
      <c r="D24" s="9">
        <v>34987</v>
      </c>
      <c r="E24" s="66">
        <v>91.7</v>
      </c>
      <c r="F24" s="41">
        <f t="shared" si="0"/>
        <v>100.58307371309343</v>
      </c>
      <c r="G24" s="96"/>
    </row>
    <row r="25" spans="1:11" x14ac:dyDescent="0.15">
      <c r="A25" s="28">
        <v>4</v>
      </c>
      <c r="B25" s="299" t="s">
        <v>212</v>
      </c>
      <c r="C25" s="9">
        <v>30973</v>
      </c>
      <c r="D25" s="9">
        <v>44496</v>
      </c>
      <c r="E25" s="41">
        <v>84.8</v>
      </c>
      <c r="F25" s="41">
        <f t="shared" si="0"/>
        <v>69.608504135203162</v>
      </c>
      <c r="G25" s="96"/>
    </row>
    <row r="26" spans="1:11" x14ac:dyDescent="0.15">
      <c r="A26" s="28">
        <v>5</v>
      </c>
      <c r="B26" s="299" t="s">
        <v>115</v>
      </c>
      <c r="C26" s="9">
        <v>30869</v>
      </c>
      <c r="D26" s="9">
        <v>25353</v>
      </c>
      <c r="E26" s="41">
        <v>104.8</v>
      </c>
      <c r="F26" s="41">
        <f t="shared" si="0"/>
        <v>121.75679406776318</v>
      </c>
      <c r="G26" s="96"/>
    </row>
    <row r="27" spans="1:11" ht="13.5" customHeight="1" x14ac:dyDescent="0.15">
      <c r="A27" s="28">
        <v>6</v>
      </c>
      <c r="B27" s="299" t="s">
        <v>87</v>
      </c>
      <c r="C27" s="9">
        <v>20613</v>
      </c>
      <c r="D27" s="9">
        <v>20195</v>
      </c>
      <c r="E27" s="41">
        <v>105.9</v>
      </c>
      <c r="F27" s="41">
        <f t="shared" si="0"/>
        <v>102.0698192621936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110</v>
      </c>
      <c r="C28" s="9">
        <v>18952</v>
      </c>
      <c r="D28" s="9">
        <v>12980</v>
      </c>
      <c r="E28" s="448">
        <v>105</v>
      </c>
      <c r="F28" s="229">
        <f t="shared" si="0"/>
        <v>146.00924499229583</v>
      </c>
      <c r="G28" s="96"/>
    </row>
    <row r="29" spans="1:11" x14ac:dyDescent="0.15">
      <c r="A29" s="28">
        <v>8</v>
      </c>
      <c r="B29" s="299" t="s">
        <v>232</v>
      </c>
      <c r="C29" s="9">
        <v>18013</v>
      </c>
      <c r="D29" s="9">
        <v>15381</v>
      </c>
      <c r="E29" s="41">
        <v>130.30000000000001</v>
      </c>
      <c r="F29" s="41">
        <f t="shared" si="0"/>
        <v>117.11202132501137</v>
      </c>
      <c r="G29" s="96"/>
    </row>
    <row r="30" spans="1:11" x14ac:dyDescent="0.15">
      <c r="A30" s="28">
        <v>9</v>
      </c>
      <c r="B30" s="299" t="s">
        <v>84</v>
      </c>
      <c r="C30" s="9">
        <v>17057</v>
      </c>
      <c r="D30" s="9">
        <v>19860</v>
      </c>
      <c r="E30" s="41">
        <v>101.6</v>
      </c>
      <c r="F30" s="229">
        <f t="shared" si="0"/>
        <v>85.886203423967771</v>
      </c>
      <c r="G30" s="96"/>
    </row>
    <row r="31" spans="1:11" ht="14.25" thickBot="1" x14ac:dyDescent="0.2">
      <c r="A31" s="108">
        <v>10</v>
      </c>
      <c r="B31" s="299" t="s">
        <v>152</v>
      </c>
      <c r="C31" s="101">
        <v>16279</v>
      </c>
      <c r="D31" s="101">
        <v>18267</v>
      </c>
      <c r="E31" s="102">
        <v>128.19999999999999</v>
      </c>
      <c r="F31" s="102">
        <f t="shared" si="0"/>
        <v>89.116986916297151</v>
      </c>
      <c r="G31" s="104"/>
    </row>
    <row r="32" spans="1:11" ht="14.25" thickBot="1" x14ac:dyDescent="0.2">
      <c r="A32" s="80"/>
      <c r="B32" s="81" t="s">
        <v>63</v>
      </c>
      <c r="C32" s="82">
        <v>407162</v>
      </c>
      <c r="D32" s="82">
        <v>404329</v>
      </c>
      <c r="E32" s="85">
        <v>99.2</v>
      </c>
      <c r="F32" s="107">
        <f t="shared" si="0"/>
        <v>100.7006670310564</v>
      </c>
      <c r="G32" s="121">
        <v>49.6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8" t="s">
        <v>107</v>
      </c>
      <c r="C54" s="9">
        <v>23097</v>
      </c>
      <c r="D54" s="9">
        <v>6224</v>
      </c>
      <c r="E54" s="109">
        <v>101.2</v>
      </c>
      <c r="F54" s="41">
        <f>SUM(C54/D54*100)</f>
        <v>371.09575835475579</v>
      </c>
      <c r="G54" s="96"/>
    </row>
    <row r="55" spans="1:8" x14ac:dyDescent="0.15">
      <c r="A55" s="95">
        <v>2</v>
      </c>
      <c r="B55" s="299" t="s">
        <v>87</v>
      </c>
      <c r="C55" s="9">
        <v>9891</v>
      </c>
      <c r="D55" s="9">
        <v>36389</v>
      </c>
      <c r="E55" s="109">
        <v>110.4</v>
      </c>
      <c r="F55" s="41">
        <f t="shared" ref="F55:F64" si="1">SUM(C55/D55*100)</f>
        <v>27.181291049492977</v>
      </c>
      <c r="G55" s="96"/>
    </row>
    <row r="56" spans="1:8" x14ac:dyDescent="0.15">
      <c r="A56" s="95">
        <v>3</v>
      </c>
      <c r="B56" s="299" t="s">
        <v>84</v>
      </c>
      <c r="C56" s="9">
        <v>6471</v>
      </c>
      <c r="D56" s="9">
        <v>6461</v>
      </c>
      <c r="E56" s="109">
        <v>87.9</v>
      </c>
      <c r="F56" s="41">
        <f t="shared" si="1"/>
        <v>100.15477480266213</v>
      </c>
      <c r="G56" s="96"/>
    </row>
    <row r="57" spans="1:8" x14ac:dyDescent="0.15">
      <c r="A57" s="95">
        <v>4</v>
      </c>
      <c r="B57" s="299" t="s">
        <v>115</v>
      </c>
      <c r="C57" s="9">
        <v>2789</v>
      </c>
      <c r="D57" s="9">
        <v>3310</v>
      </c>
      <c r="E57" s="109">
        <v>94</v>
      </c>
      <c r="F57" s="41">
        <f t="shared" si="1"/>
        <v>84.259818731117818</v>
      </c>
      <c r="G57" s="96"/>
      <c r="H57" s="63"/>
    </row>
    <row r="58" spans="1:8" x14ac:dyDescent="0.15">
      <c r="A58" s="95">
        <v>5</v>
      </c>
      <c r="B58" s="299" t="s">
        <v>105</v>
      </c>
      <c r="C58" s="9">
        <v>2133</v>
      </c>
      <c r="D58" s="9">
        <v>1094</v>
      </c>
      <c r="E58" s="70">
        <v>110.1</v>
      </c>
      <c r="F58" s="41">
        <f t="shared" si="1"/>
        <v>194.97257769652651</v>
      </c>
      <c r="G58" s="96"/>
    </row>
    <row r="59" spans="1:8" x14ac:dyDescent="0.15">
      <c r="A59" s="95">
        <v>6</v>
      </c>
      <c r="B59" s="299" t="s">
        <v>152</v>
      </c>
      <c r="C59" s="9">
        <v>1887</v>
      </c>
      <c r="D59" s="9">
        <v>1496</v>
      </c>
      <c r="E59" s="109">
        <v>94</v>
      </c>
      <c r="F59" s="41">
        <f t="shared" si="1"/>
        <v>126.13636363636364</v>
      </c>
      <c r="G59" s="96"/>
    </row>
    <row r="60" spans="1:8" x14ac:dyDescent="0.15">
      <c r="A60" s="95">
        <v>7</v>
      </c>
      <c r="B60" s="299" t="s">
        <v>113</v>
      </c>
      <c r="C60" s="9">
        <v>1743</v>
      </c>
      <c r="D60" s="9">
        <v>1913</v>
      </c>
      <c r="E60" s="109">
        <v>100.7</v>
      </c>
      <c r="F60" s="41">
        <f t="shared" si="1"/>
        <v>91.113434396236286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2">
        <v>100</v>
      </c>
      <c r="F61" s="532" t="s">
        <v>231</v>
      </c>
      <c r="G61" s="96"/>
    </row>
    <row r="62" spans="1:8" x14ac:dyDescent="0.15">
      <c r="A62" s="95">
        <v>9</v>
      </c>
      <c r="B62" s="299" t="s">
        <v>208</v>
      </c>
      <c r="C62" s="9">
        <v>900</v>
      </c>
      <c r="D62" s="9">
        <v>779</v>
      </c>
      <c r="E62" s="109">
        <v>111.9</v>
      </c>
      <c r="F62" s="229">
        <f t="shared" si="1"/>
        <v>115.53273427471116</v>
      </c>
      <c r="G62" s="96"/>
    </row>
    <row r="63" spans="1:8" ht="14.25" thickBot="1" x14ac:dyDescent="0.2">
      <c r="A63" s="97">
        <v>10</v>
      </c>
      <c r="B63" s="299" t="s">
        <v>232</v>
      </c>
      <c r="C63" s="98">
        <v>828</v>
      </c>
      <c r="D63" s="98">
        <v>844</v>
      </c>
      <c r="E63" s="110">
        <v>83.6</v>
      </c>
      <c r="F63" s="41">
        <f t="shared" si="1"/>
        <v>98.104265402843609</v>
      </c>
      <c r="G63" s="99"/>
    </row>
    <row r="64" spans="1:8" ht="14.25" thickBot="1" x14ac:dyDescent="0.2">
      <c r="A64" s="80"/>
      <c r="B64" s="81" t="s">
        <v>59</v>
      </c>
      <c r="C64" s="82">
        <v>53363</v>
      </c>
      <c r="D64" s="82">
        <v>61030</v>
      </c>
      <c r="E64" s="83">
        <v>100.4</v>
      </c>
      <c r="F64" s="107">
        <f t="shared" si="1"/>
        <v>87.437325905292482</v>
      </c>
      <c r="G64" s="121">
        <v>89.7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J46" sqref="J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53551</v>
      </c>
      <c r="D21" s="9">
        <v>13319</v>
      </c>
      <c r="E21" s="109">
        <v>195.6</v>
      </c>
      <c r="F21" s="41">
        <f t="shared" ref="F21:F31" si="0">SUM(C21/D21*100)</f>
        <v>402.06471957354159</v>
      </c>
      <c r="G21" s="96"/>
    </row>
    <row r="22" spans="1:7" x14ac:dyDescent="0.15">
      <c r="A22" s="95">
        <v>2</v>
      </c>
      <c r="B22" s="299" t="s">
        <v>186</v>
      </c>
      <c r="C22" s="9">
        <v>19687</v>
      </c>
      <c r="D22" s="9">
        <v>16972</v>
      </c>
      <c r="E22" s="109">
        <v>99.6</v>
      </c>
      <c r="F22" s="41">
        <f t="shared" si="0"/>
        <v>115.99693613009663</v>
      </c>
      <c r="G22" s="96"/>
    </row>
    <row r="23" spans="1:7" ht="13.5" customHeight="1" x14ac:dyDescent="0.15">
      <c r="A23" s="95">
        <v>3</v>
      </c>
      <c r="B23" s="299" t="s">
        <v>105</v>
      </c>
      <c r="C23" s="9">
        <v>11780</v>
      </c>
      <c r="D23" s="9">
        <v>15406</v>
      </c>
      <c r="E23" s="109">
        <v>100.4</v>
      </c>
      <c r="F23" s="41">
        <f t="shared" si="0"/>
        <v>76.463715435544586</v>
      </c>
      <c r="G23" s="96"/>
    </row>
    <row r="24" spans="1:7" ht="13.5" customHeight="1" x14ac:dyDescent="0.15">
      <c r="A24" s="95">
        <v>4</v>
      </c>
      <c r="B24" s="299" t="s">
        <v>109</v>
      </c>
      <c r="C24" s="9">
        <v>11312</v>
      </c>
      <c r="D24" s="9">
        <v>8489</v>
      </c>
      <c r="E24" s="109">
        <v>106.9</v>
      </c>
      <c r="F24" s="41">
        <f t="shared" si="0"/>
        <v>133.25480032983862</v>
      </c>
      <c r="G24" s="96"/>
    </row>
    <row r="25" spans="1:7" ht="13.5" customHeight="1" x14ac:dyDescent="0.15">
      <c r="A25" s="95">
        <v>5</v>
      </c>
      <c r="B25" s="299" t="s">
        <v>108</v>
      </c>
      <c r="C25" s="9">
        <v>8546</v>
      </c>
      <c r="D25" s="9">
        <v>7777</v>
      </c>
      <c r="E25" s="109">
        <v>91.3</v>
      </c>
      <c r="F25" s="41">
        <f t="shared" si="0"/>
        <v>109.88813167030989</v>
      </c>
      <c r="G25" s="96"/>
    </row>
    <row r="26" spans="1:7" ht="13.5" customHeight="1" x14ac:dyDescent="0.15">
      <c r="A26" s="95">
        <v>6</v>
      </c>
      <c r="B26" s="299" t="s">
        <v>115</v>
      </c>
      <c r="C26" s="9">
        <v>8449</v>
      </c>
      <c r="D26" s="9">
        <v>26980</v>
      </c>
      <c r="E26" s="109">
        <v>101</v>
      </c>
      <c r="F26" s="229">
        <f t="shared" si="0"/>
        <v>31.315789473684209</v>
      </c>
      <c r="G26" s="96"/>
    </row>
    <row r="27" spans="1:7" ht="13.5" customHeight="1" x14ac:dyDescent="0.15">
      <c r="A27" s="95">
        <v>7</v>
      </c>
      <c r="B27" s="299" t="s">
        <v>86</v>
      </c>
      <c r="C27" s="9">
        <v>4178</v>
      </c>
      <c r="D27" s="9">
        <v>4146</v>
      </c>
      <c r="E27" s="109">
        <v>100.6</v>
      </c>
      <c r="F27" s="229">
        <f t="shared" si="0"/>
        <v>100.77182826821031</v>
      </c>
      <c r="G27" s="96"/>
    </row>
    <row r="28" spans="1:7" ht="13.5" customHeight="1" x14ac:dyDescent="0.15">
      <c r="A28" s="95">
        <v>8</v>
      </c>
      <c r="B28" s="299" t="s">
        <v>159</v>
      </c>
      <c r="C28" s="9">
        <v>3827</v>
      </c>
      <c r="D28" s="9">
        <v>5004</v>
      </c>
      <c r="E28" s="109">
        <v>101.5</v>
      </c>
      <c r="F28" s="41">
        <f t="shared" si="0"/>
        <v>76.478816946442834</v>
      </c>
      <c r="G28" s="96"/>
    </row>
    <row r="29" spans="1:7" ht="13.5" customHeight="1" x14ac:dyDescent="0.15">
      <c r="A29" s="95">
        <v>9</v>
      </c>
      <c r="B29" s="299" t="s">
        <v>110</v>
      </c>
      <c r="C29" s="111">
        <v>3306</v>
      </c>
      <c r="D29" s="101">
        <v>3638</v>
      </c>
      <c r="E29" s="112">
        <v>99.5</v>
      </c>
      <c r="F29" s="41">
        <f t="shared" si="0"/>
        <v>90.874106652006589</v>
      </c>
      <c r="G29" s="96"/>
    </row>
    <row r="30" spans="1:7" ht="13.5" customHeight="1" thickBot="1" x14ac:dyDescent="0.2">
      <c r="A30" s="100">
        <v>10</v>
      </c>
      <c r="B30" s="299" t="s">
        <v>114</v>
      </c>
      <c r="C30" s="101">
        <v>3217</v>
      </c>
      <c r="D30" s="101">
        <v>5128</v>
      </c>
      <c r="E30" s="112">
        <v>94.8</v>
      </c>
      <c r="F30" s="229">
        <f t="shared" si="0"/>
        <v>62.734009360374408</v>
      </c>
      <c r="G30" s="104"/>
    </row>
    <row r="31" spans="1:7" ht="13.5" customHeight="1" thickBot="1" x14ac:dyDescent="0.2">
      <c r="A31" s="80"/>
      <c r="B31" s="81" t="s">
        <v>65</v>
      </c>
      <c r="C31" s="82">
        <v>141316</v>
      </c>
      <c r="D31" s="82">
        <v>122924</v>
      </c>
      <c r="E31" s="83">
        <v>124</v>
      </c>
      <c r="F31" s="107">
        <f t="shared" si="0"/>
        <v>114.96209039731866</v>
      </c>
      <c r="G31" s="121">
        <v>92.6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57600</v>
      </c>
      <c r="D54" s="9">
        <v>84232</v>
      </c>
      <c r="E54" s="41">
        <v>70.400000000000006</v>
      </c>
      <c r="F54" s="41">
        <f t="shared" ref="F54:F64" si="1">SUM(C54/D54*100)</f>
        <v>68.382562446576117</v>
      </c>
      <c r="G54" s="96"/>
    </row>
    <row r="55" spans="1:7" x14ac:dyDescent="0.15">
      <c r="A55" s="95">
        <v>2</v>
      </c>
      <c r="B55" s="299" t="s">
        <v>110</v>
      </c>
      <c r="C55" s="6">
        <v>42442</v>
      </c>
      <c r="D55" s="9">
        <v>27651</v>
      </c>
      <c r="E55" s="41">
        <v>95.3</v>
      </c>
      <c r="F55" s="41">
        <f t="shared" si="1"/>
        <v>153.49173628440201</v>
      </c>
      <c r="G55" s="96"/>
    </row>
    <row r="56" spans="1:7" x14ac:dyDescent="0.15">
      <c r="A56" s="95">
        <v>3</v>
      </c>
      <c r="B56" s="299" t="s">
        <v>105</v>
      </c>
      <c r="C56" s="6">
        <v>29012</v>
      </c>
      <c r="D56" s="9">
        <v>22288</v>
      </c>
      <c r="E56" s="457">
        <v>105.2</v>
      </c>
      <c r="F56" s="41">
        <f t="shared" si="1"/>
        <v>130.16870064608759</v>
      </c>
      <c r="G56" s="96"/>
    </row>
    <row r="57" spans="1:7" x14ac:dyDescent="0.15">
      <c r="A57" s="95">
        <v>4</v>
      </c>
      <c r="B57" s="299" t="s">
        <v>87</v>
      </c>
      <c r="C57" s="6">
        <v>18973</v>
      </c>
      <c r="D57" s="6">
        <v>23646</v>
      </c>
      <c r="E57" s="41">
        <v>93.6</v>
      </c>
      <c r="F57" s="41">
        <f t="shared" si="1"/>
        <v>80.237672333587071</v>
      </c>
      <c r="G57" s="96"/>
    </row>
    <row r="58" spans="1:7" x14ac:dyDescent="0.15">
      <c r="A58" s="95">
        <v>5</v>
      </c>
      <c r="B58" s="299" t="s">
        <v>114</v>
      </c>
      <c r="C58" s="6">
        <v>17517</v>
      </c>
      <c r="D58" s="9">
        <v>12221</v>
      </c>
      <c r="E58" s="41">
        <v>101.3</v>
      </c>
      <c r="F58" s="41">
        <f t="shared" si="1"/>
        <v>143.33524261517061</v>
      </c>
      <c r="G58" s="96"/>
    </row>
    <row r="59" spans="1:7" x14ac:dyDescent="0.15">
      <c r="A59" s="95">
        <v>6</v>
      </c>
      <c r="B59" s="299" t="s">
        <v>152</v>
      </c>
      <c r="C59" s="6">
        <v>17241</v>
      </c>
      <c r="D59" s="9">
        <v>23200</v>
      </c>
      <c r="E59" s="41">
        <v>93.1</v>
      </c>
      <c r="F59" s="41">
        <f t="shared" si="1"/>
        <v>74.314655172413794</v>
      </c>
      <c r="G59" s="96"/>
    </row>
    <row r="60" spans="1:7" x14ac:dyDescent="0.15">
      <c r="A60" s="95">
        <v>7</v>
      </c>
      <c r="B60" s="299" t="s">
        <v>108</v>
      </c>
      <c r="C60" s="6">
        <v>16927</v>
      </c>
      <c r="D60" s="9">
        <v>20691</v>
      </c>
      <c r="E60" s="41">
        <v>98.7</v>
      </c>
      <c r="F60" s="41">
        <f t="shared" si="1"/>
        <v>81.808515779807649</v>
      </c>
      <c r="G60" s="96"/>
    </row>
    <row r="61" spans="1:7" x14ac:dyDescent="0.15">
      <c r="A61" s="95">
        <v>8</v>
      </c>
      <c r="B61" s="299" t="s">
        <v>84</v>
      </c>
      <c r="C61" s="6">
        <v>13707</v>
      </c>
      <c r="D61" s="101">
        <v>13944</v>
      </c>
      <c r="E61" s="41">
        <v>107.2</v>
      </c>
      <c r="F61" s="41">
        <f t="shared" si="1"/>
        <v>98.300344234079176</v>
      </c>
      <c r="G61" s="96"/>
    </row>
    <row r="62" spans="1:7" x14ac:dyDescent="0.15">
      <c r="A62" s="95">
        <v>9</v>
      </c>
      <c r="B62" s="299" t="s">
        <v>107</v>
      </c>
      <c r="C62" s="111">
        <v>12333</v>
      </c>
      <c r="D62" s="101">
        <v>7434</v>
      </c>
      <c r="E62" s="102">
        <v>127.9</v>
      </c>
      <c r="F62" s="41">
        <f t="shared" si="1"/>
        <v>165.89991928974982</v>
      </c>
      <c r="G62" s="96"/>
    </row>
    <row r="63" spans="1:7" ht="14.25" thickBot="1" x14ac:dyDescent="0.2">
      <c r="A63" s="100">
        <v>10</v>
      </c>
      <c r="B63" s="299" t="s">
        <v>151</v>
      </c>
      <c r="C63" s="111">
        <v>10793</v>
      </c>
      <c r="D63" s="101">
        <v>16079</v>
      </c>
      <c r="E63" s="102">
        <v>91.1</v>
      </c>
      <c r="F63" s="102">
        <f t="shared" si="1"/>
        <v>67.124821195347977</v>
      </c>
      <c r="G63" s="104"/>
    </row>
    <row r="64" spans="1:7" ht="14.25" thickBot="1" x14ac:dyDescent="0.2">
      <c r="A64" s="80"/>
      <c r="B64" s="81" t="s">
        <v>61</v>
      </c>
      <c r="C64" s="82">
        <v>288455</v>
      </c>
      <c r="D64" s="82">
        <v>311618</v>
      </c>
      <c r="E64" s="85">
        <v>91.9</v>
      </c>
      <c r="F64" s="107">
        <f t="shared" si="1"/>
        <v>92.566860707661306</v>
      </c>
      <c r="G64" s="121">
        <v>82</v>
      </c>
    </row>
    <row r="65" spans="4:9" x14ac:dyDescent="0.15">
      <c r="D65" s="525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K71" sqref="K71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>
        <v>65.5</v>
      </c>
      <c r="I21" s="206">
        <v>60</v>
      </c>
      <c r="J21" s="206">
        <v>66</v>
      </c>
      <c r="K21" s="206">
        <v>71.8</v>
      </c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>
        <v>83.1</v>
      </c>
      <c r="I46" s="215">
        <v>74.900000000000006</v>
      </c>
      <c r="J46" s="215">
        <v>72.900000000000006</v>
      </c>
      <c r="K46" s="215">
        <v>81.5</v>
      </c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>
        <v>79.2</v>
      </c>
      <c r="I70" s="206">
        <v>81.2</v>
      </c>
      <c r="J70" s="206">
        <v>90.7</v>
      </c>
      <c r="K70" s="206">
        <v>87.4</v>
      </c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K76" sqref="K76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>
        <v>11.1</v>
      </c>
      <c r="I23" s="215">
        <v>12</v>
      </c>
      <c r="J23" s="215">
        <v>12.5</v>
      </c>
      <c r="K23" s="215">
        <v>11.2</v>
      </c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>
        <v>23.1</v>
      </c>
      <c r="I47" s="215">
        <v>23.2</v>
      </c>
      <c r="J47" s="215">
        <v>22.3</v>
      </c>
      <c r="K47" s="215">
        <v>20.8</v>
      </c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>
        <v>49.6</v>
      </c>
      <c r="I75" s="206">
        <v>51.4</v>
      </c>
      <c r="J75" s="206">
        <v>56.8</v>
      </c>
      <c r="K75" s="206">
        <v>55.7</v>
      </c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K89" sqref="K8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>
        <v>20.3</v>
      </c>
      <c r="I29" s="215">
        <v>18.899999999999999</v>
      </c>
      <c r="J29" s="215">
        <v>18.600000000000001</v>
      </c>
      <c r="K29" s="215">
        <v>20.100000000000001</v>
      </c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7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>
        <v>42.7</v>
      </c>
      <c r="I58" s="215">
        <v>42.3</v>
      </c>
      <c r="J58" s="215">
        <v>41</v>
      </c>
      <c r="K58" s="215">
        <v>40.700000000000003</v>
      </c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>
        <v>47.4</v>
      </c>
      <c r="I88" s="206">
        <v>45</v>
      </c>
      <c r="J88" s="206">
        <v>46.3</v>
      </c>
      <c r="K88" s="206">
        <v>49.6</v>
      </c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K89" sqref="K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8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>
        <v>64.7</v>
      </c>
      <c r="I29" s="220">
        <v>42.3</v>
      </c>
      <c r="J29" s="220">
        <v>49.9</v>
      </c>
      <c r="K29" s="220">
        <v>47.9</v>
      </c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>
        <v>43</v>
      </c>
      <c r="I58" s="220">
        <v>47.8</v>
      </c>
      <c r="J58" s="220">
        <v>53.1</v>
      </c>
      <c r="K58" s="220">
        <v>53.4</v>
      </c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>
        <v>144</v>
      </c>
      <c r="I88" s="15">
        <v>88.1</v>
      </c>
      <c r="J88" s="15">
        <v>93.5</v>
      </c>
      <c r="K88" s="15">
        <v>89.7</v>
      </c>
      <c r="L88" s="15"/>
      <c r="M88" s="15"/>
      <c r="N88" s="287">
        <f>SUM(B88:M88)/12</f>
        <v>77.75833333333334</v>
      </c>
      <c r="O88" s="208">
        <f t="shared" si="2"/>
        <v>81.2</v>
      </c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3"/>
      <c r="D89" s="487"/>
    </row>
    <row r="90" spans="1:26" s="510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K89" sqref="K89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196</v>
      </c>
      <c r="B25" s="482">
        <v>65.8</v>
      </c>
      <c r="C25" s="482">
        <v>77.2</v>
      </c>
      <c r="D25" s="482">
        <v>98.6</v>
      </c>
      <c r="E25" s="482">
        <v>102.1</v>
      </c>
      <c r="F25" s="482">
        <v>107.9</v>
      </c>
      <c r="G25" s="482">
        <v>110.2</v>
      </c>
      <c r="H25" s="482">
        <v>110.1</v>
      </c>
      <c r="I25" s="482">
        <v>92.2</v>
      </c>
      <c r="J25" s="482">
        <v>93.8</v>
      </c>
      <c r="K25" s="482">
        <v>96.7</v>
      </c>
      <c r="L25" s="482">
        <v>111.1</v>
      </c>
      <c r="M25" s="482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203</v>
      </c>
      <c r="B26" s="482">
        <v>86.4</v>
      </c>
      <c r="C26" s="482">
        <v>105.9</v>
      </c>
      <c r="D26" s="482">
        <v>115.8</v>
      </c>
      <c r="E26" s="482">
        <v>124.6</v>
      </c>
      <c r="F26" s="482">
        <v>121.9</v>
      </c>
      <c r="G26" s="482">
        <v>135.4</v>
      </c>
      <c r="H26" s="482">
        <v>137.80000000000001</v>
      </c>
      <c r="I26" s="482">
        <v>127</v>
      </c>
      <c r="J26" s="482">
        <v>126.1</v>
      </c>
      <c r="K26" s="482">
        <v>125.2</v>
      </c>
      <c r="L26" s="482">
        <v>122.8</v>
      </c>
      <c r="M26" s="482">
        <v>110</v>
      </c>
      <c r="N26" s="483">
        <f>SUM(B26:M26)</f>
        <v>1438.8999999999999</v>
      </c>
      <c r="O26" s="484">
        <f>ROUND(N26/N25*100,1)</f>
        <v>123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206</v>
      </c>
      <c r="B27" s="482">
        <v>91</v>
      </c>
      <c r="C27" s="482">
        <v>88.5</v>
      </c>
      <c r="D27" s="482">
        <v>127.1</v>
      </c>
      <c r="E27" s="482">
        <v>123.6</v>
      </c>
      <c r="F27" s="482">
        <v>127.3</v>
      </c>
      <c r="G27" s="482">
        <v>123.9</v>
      </c>
      <c r="H27" s="482">
        <v>147.6</v>
      </c>
      <c r="I27" s="482">
        <v>123.9</v>
      </c>
      <c r="J27" s="482">
        <v>121.8</v>
      </c>
      <c r="K27" s="482">
        <v>131</v>
      </c>
      <c r="L27" s="482">
        <v>110.3</v>
      </c>
      <c r="M27" s="482">
        <v>106.5</v>
      </c>
      <c r="N27" s="483">
        <f>SUM(B27:M27)</f>
        <v>1422.5</v>
      </c>
      <c r="O27" s="484">
        <f t="shared" ref="O27:O28" si="0">ROUND(N27/N26*100,1)</f>
        <v>98.9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215</v>
      </c>
      <c r="B28" s="482">
        <v>96.4</v>
      </c>
      <c r="C28" s="482">
        <v>100.8</v>
      </c>
      <c r="D28" s="482">
        <v>119.9</v>
      </c>
      <c r="E28" s="482">
        <v>122</v>
      </c>
      <c r="F28" s="482">
        <v>123.5</v>
      </c>
      <c r="G28" s="482">
        <v>126.2</v>
      </c>
      <c r="H28" s="482">
        <v>126.9</v>
      </c>
      <c r="I28" s="482">
        <v>97.5</v>
      </c>
      <c r="J28" s="482">
        <v>114.1</v>
      </c>
      <c r="K28" s="482">
        <v>104.1</v>
      </c>
      <c r="L28" s="482">
        <v>95.1</v>
      </c>
      <c r="M28" s="482">
        <v>110</v>
      </c>
      <c r="N28" s="483">
        <f>SUM(B28:M28)</f>
        <v>1336.4999999999998</v>
      </c>
      <c r="O28" s="484">
        <f t="shared" si="0"/>
        <v>94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223</v>
      </c>
      <c r="B29" s="482">
        <v>84.4</v>
      </c>
      <c r="C29" s="482">
        <v>90.2</v>
      </c>
      <c r="D29" s="482">
        <v>113.2</v>
      </c>
      <c r="E29" s="482">
        <v>112.9</v>
      </c>
      <c r="F29" s="482">
        <v>92.8</v>
      </c>
      <c r="G29" s="482">
        <v>100.2</v>
      </c>
      <c r="H29" s="482">
        <v>103</v>
      </c>
      <c r="I29" s="482">
        <v>90.2</v>
      </c>
      <c r="J29" s="482">
        <v>95.8</v>
      </c>
      <c r="K29" s="482">
        <v>131.9</v>
      </c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146</v>
      </c>
      <c r="O53" s="494" t="s">
        <v>148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481" t="s">
        <v>196</v>
      </c>
      <c r="B54" s="482">
        <v>84</v>
      </c>
      <c r="C54" s="482">
        <v>84.8</v>
      </c>
      <c r="D54" s="482">
        <v>92.1</v>
      </c>
      <c r="E54" s="482">
        <v>91.6</v>
      </c>
      <c r="F54" s="482">
        <v>101.2</v>
      </c>
      <c r="G54" s="482">
        <v>98.3</v>
      </c>
      <c r="H54" s="482">
        <v>99.7</v>
      </c>
      <c r="I54" s="482">
        <v>93.7</v>
      </c>
      <c r="J54" s="482">
        <v>97.1</v>
      </c>
      <c r="K54" s="482">
        <v>93.4</v>
      </c>
      <c r="L54" s="482">
        <v>102.6</v>
      </c>
      <c r="M54" s="482">
        <v>94.6</v>
      </c>
      <c r="N54" s="483">
        <f>SUM(B54:M54)/12</f>
        <v>94.424999999999997</v>
      </c>
      <c r="O54" s="484">
        <v>107.6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3">
        <f>SUM(B55:M55)/12</f>
        <v>118.075</v>
      </c>
      <c r="O55" s="484">
        <f t="shared" ref="O55:O57" si="1">ROUND(N55/N54*100,1)</f>
        <v>125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3">
        <f>SUM(B56:M56)/12</f>
        <v>127.89999999999999</v>
      </c>
      <c r="O56" s="484">
        <f t="shared" si="1"/>
        <v>108.3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3">
        <f>SUM(B57:M57)/12</f>
        <v>127.17499999999997</v>
      </c>
      <c r="O57" s="484">
        <f t="shared" si="1"/>
        <v>99.4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>
        <v>114.8</v>
      </c>
      <c r="I58" s="215">
        <v>111.8</v>
      </c>
      <c r="J58" s="215">
        <v>114</v>
      </c>
      <c r="K58" s="215">
        <v>141.30000000000001</v>
      </c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>
        <v>92.6</v>
      </c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K89" sqref="K89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8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>
        <v>10.3</v>
      </c>
      <c r="I29" s="215">
        <v>9</v>
      </c>
      <c r="J29" s="215">
        <v>9.6</v>
      </c>
      <c r="K29" s="215">
        <v>13.2</v>
      </c>
      <c r="L29" s="215"/>
      <c r="M29" s="215"/>
      <c r="N29" s="2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7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>
        <v>11.5</v>
      </c>
      <c r="I58" s="215">
        <v>11.2</v>
      </c>
      <c r="J58" s="215">
        <v>11.4</v>
      </c>
      <c r="K58" s="215">
        <v>14.1</v>
      </c>
      <c r="L58" s="215"/>
      <c r="M58" s="215"/>
      <c r="N58" s="288"/>
      <c r="O58" s="283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>
        <v>92.6</v>
      </c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topLeftCell="A49" workbookViewId="0">
      <selection activeCell="K89" sqref="K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>
        <v>23.6</v>
      </c>
      <c r="I29" s="215">
        <v>19.3</v>
      </c>
      <c r="J29" s="215">
        <v>23.5</v>
      </c>
      <c r="K29" s="215">
        <v>23.4</v>
      </c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>
        <v>31</v>
      </c>
      <c r="I58" s="215">
        <v>30.4</v>
      </c>
      <c r="J58" s="215">
        <v>31.4</v>
      </c>
      <c r="K58" s="215">
        <v>28.8</v>
      </c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>
        <v>77</v>
      </c>
      <c r="I88" s="206">
        <v>64</v>
      </c>
      <c r="J88" s="206">
        <v>74.5</v>
      </c>
      <c r="K88" s="206">
        <v>82</v>
      </c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M37" sqref="M37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1" t="s">
        <v>154</v>
      </c>
      <c r="F1" s="201"/>
      <c r="G1" s="201"/>
      <c r="H1" s="201"/>
    </row>
    <row r="2" spans="1:13" x14ac:dyDescent="0.15">
      <c r="A2" s="555"/>
    </row>
    <row r="3" spans="1:13" ht="17.25" x14ac:dyDescent="0.2">
      <c r="A3" s="555"/>
      <c r="C3" s="201"/>
    </row>
    <row r="4" spans="1:13" ht="17.25" x14ac:dyDescent="0.2">
      <c r="A4" s="555"/>
      <c r="J4" s="201"/>
      <c r="K4" s="201"/>
      <c r="L4" s="201"/>
      <c r="M4" s="201"/>
    </row>
    <row r="5" spans="1:13" x14ac:dyDescent="0.15">
      <c r="A5" s="555"/>
    </row>
    <row r="6" spans="1:13" x14ac:dyDescent="0.15">
      <c r="A6" s="555"/>
    </row>
    <row r="7" spans="1:13" x14ac:dyDescent="0.15">
      <c r="A7" s="555"/>
    </row>
    <row r="8" spans="1:13" x14ac:dyDescent="0.15">
      <c r="A8" s="555"/>
    </row>
    <row r="9" spans="1:13" x14ac:dyDescent="0.15">
      <c r="A9" s="555"/>
    </row>
    <row r="10" spans="1:13" x14ac:dyDescent="0.15">
      <c r="A10" s="555"/>
    </row>
    <row r="11" spans="1:13" x14ac:dyDescent="0.15">
      <c r="A11" s="555"/>
    </row>
    <row r="12" spans="1:13" x14ac:dyDescent="0.15">
      <c r="A12" s="555"/>
    </row>
    <row r="13" spans="1:13" x14ac:dyDescent="0.15">
      <c r="A13" s="555"/>
    </row>
    <row r="14" spans="1:13" x14ac:dyDescent="0.15">
      <c r="A14" s="555"/>
    </row>
    <row r="15" spans="1:13" x14ac:dyDescent="0.15">
      <c r="A15" s="555"/>
    </row>
    <row r="16" spans="1:13" x14ac:dyDescent="0.15">
      <c r="A16" s="555"/>
    </row>
    <row r="17" spans="1:15" x14ac:dyDescent="0.15">
      <c r="A17" s="555"/>
    </row>
    <row r="18" spans="1:15" x14ac:dyDescent="0.15">
      <c r="A18" s="555"/>
    </row>
    <row r="19" spans="1:15" x14ac:dyDescent="0.15">
      <c r="A19" s="555"/>
    </row>
    <row r="20" spans="1:15" x14ac:dyDescent="0.15">
      <c r="A20" s="555"/>
    </row>
    <row r="21" spans="1:15" x14ac:dyDescent="0.15">
      <c r="A21" s="555"/>
    </row>
    <row r="22" spans="1:15" x14ac:dyDescent="0.15">
      <c r="A22" s="555"/>
    </row>
    <row r="23" spans="1:15" x14ac:dyDescent="0.15">
      <c r="A23" s="555"/>
    </row>
    <row r="24" spans="1:15" x14ac:dyDescent="0.15">
      <c r="A24" s="555"/>
    </row>
    <row r="25" spans="1:15" x14ac:dyDescent="0.15">
      <c r="A25" s="555"/>
    </row>
    <row r="26" spans="1:15" x14ac:dyDescent="0.15">
      <c r="A26" s="555"/>
    </row>
    <row r="27" spans="1:15" x14ac:dyDescent="0.15">
      <c r="A27" s="555"/>
    </row>
    <row r="28" spans="1:15" x14ac:dyDescent="0.15">
      <c r="A28" s="555"/>
    </row>
    <row r="29" spans="1:15" x14ac:dyDescent="0.15">
      <c r="A29" s="555"/>
      <c r="O29" s="470"/>
    </row>
    <row r="30" spans="1:15" x14ac:dyDescent="0.15">
      <c r="A30" s="555"/>
    </row>
    <row r="31" spans="1:15" x14ac:dyDescent="0.15">
      <c r="A31" s="555"/>
    </row>
    <row r="32" spans="1:15" x14ac:dyDescent="0.15">
      <c r="A32" s="555"/>
    </row>
    <row r="33" spans="1:15" x14ac:dyDescent="0.15">
      <c r="A33" s="555"/>
    </row>
    <row r="34" spans="1:15" x14ac:dyDescent="0.15">
      <c r="A34" s="555"/>
    </row>
    <row r="35" spans="1:15" s="51" customFormat="1" ht="20.100000000000001" customHeight="1" x14ac:dyDescent="0.15">
      <c r="A35" s="555"/>
      <c r="B35" s="500" t="s">
        <v>204</v>
      </c>
      <c r="C35" s="500" t="s">
        <v>144</v>
      </c>
      <c r="D35" s="500" t="s">
        <v>153</v>
      </c>
      <c r="E35" s="500" t="s">
        <v>184</v>
      </c>
      <c r="F35" s="500" t="s">
        <v>185</v>
      </c>
      <c r="G35" s="501" t="s">
        <v>188</v>
      </c>
      <c r="H35" s="502" t="s">
        <v>191</v>
      </c>
      <c r="I35" s="502" t="s">
        <v>196</v>
      </c>
      <c r="J35" s="502" t="s">
        <v>203</v>
      </c>
      <c r="K35" s="502" t="s">
        <v>206</v>
      </c>
      <c r="L35" s="502" t="s">
        <v>211</v>
      </c>
      <c r="M35" s="503" t="s">
        <v>233</v>
      </c>
      <c r="N35" s="56"/>
      <c r="O35" s="203"/>
    </row>
    <row r="36" spans="1:15" ht="25.5" customHeight="1" x14ac:dyDescent="0.15">
      <c r="A36" s="555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122.7</v>
      </c>
      <c r="N36" s="1"/>
      <c r="O36" s="1"/>
    </row>
    <row r="37" spans="1:15" ht="25.5" customHeight="1" x14ac:dyDescent="0.15">
      <c r="A37" s="555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233.9</v>
      </c>
      <c r="N37" s="1"/>
      <c r="O37" s="1"/>
    </row>
    <row r="38" spans="1:15" ht="24.75" customHeight="1" x14ac:dyDescent="0.15">
      <c r="A38" s="555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169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K31" sqref="K31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2" t="s">
        <v>234</v>
      </c>
      <c r="C1" s="562"/>
      <c r="D1" s="562"/>
      <c r="E1" s="562"/>
      <c r="F1" s="562"/>
      <c r="G1" s="563" t="s">
        <v>155</v>
      </c>
      <c r="H1" s="563"/>
      <c r="I1" s="563"/>
      <c r="J1" s="309" t="s">
        <v>132</v>
      </c>
      <c r="K1" s="5"/>
      <c r="M1" s="5" t="s">
        <v>198</v>
      </c>
    </row>
    <row r="2" spans="1:15" x14ac:dyDescent="0.15">
      <c r="A2" s="306"/>
      <c r="B2" s="562"/>
      <c r="C2" s="562"/>
      <c r="D2" s="562"/>
      <c r="E2" s="562"/>
      <c r="F2" s="562"/>
      <c r="G2" s="563"/>
      <c r="H2" s="563"/>
      <c r="I2" s="563"/>
      <c r="J2" s="462">
        <v>191440</v>
      </c>
      <c r="K2" s="7" t="s">
        <v>134</v>
      </c>
      <c r="L2" s="278">
        <f t="shared" ref="L2:L7" si="0">SUM(J2)</f>
        <v>191440</v>
      </c>
      <c r="M2" s="462">
        <v>130477</v>
      </c>
    </row>
    <row r="3" spans="1:15" x14ac:dyDescent="0.15">
      <c r="J3" s="462">
        <v>418115</v>
      </c>
      <c r="K3" s="5" t="s">
        <v>135</v>
      </c>
      <c r="L3" s="278">
        <f t="shared" si="0"/>
        <v>418115</v>
      </c>
      <c r="M3" s="462">
        <v>270264</v>
      </c>
    </row>
    <row r="4" spans="1:15" x14ac:dyDescent="0.15">
      <c r="J4" s="462">
        <v>504618</v>
      </c>
      <c r="K4" s="5" t="s">
        <v>124</v>
      </c>
      <c r="L4" s="278">
        <f t="shared" si="0"/>
        <v>504618</v>
      </c>
      <c r="M4" s="462">
        <v>323123</v>
      </c>
    </row>
    <row r="5" spans="1:15" x14ac:dyDescent="0.15">
      <c r="J5" s="462">
        <v>151070</v>
      </c>
      <c r="K5" s="5" t="s">
        <v>104</v>
      </c>
      <c r="L5" s="278">
        <f t="shared" si="0"/>
        <v>151070</v>
      </c>
      <c r="M5" s="462">
        <v>119697</v>
      </c>
    </row>
    <row r="6" spans="1:15" x14ac:dyDescent="0.15">
      <c r="J6" s="462">
        <v>246495</v>
      </c>
      <c r="K6" s="5" t="s">
        <v>122</v>
      </c>
      <c r="L6" s="278">
        <f t="shared" si="0"/>
        <v>246495</v>
      </c>
      <c r="M6" s="462">
        <v>146791</v>
      </c>
    </row>
    <row r="7" spans="1:15" x14ac:dyDescent="0.15">
      <c r="J7" s="462">
        <v>827357</v>
      </c>
      <c r="K7" s="5" t="s">
        <v>125</v>
      </c>
      <c r="L7" s="278">
        <f t="shared" si="0"/>
        <v>827357</v>
      </c>
      <c r="M7" s="462">
        <v>569716</v>
      </c>
    </row>
    <row r="8" spans="1:15" x14ac:dyDescent="0.15">
      <c r="J8" s="278">
        <f>SUM(J2:J7)</f>
        <v>2339095</v>
      </c>
      <c r="K8" s="5" t="s">
        <v>111</v>
      </c>
      <c r="L8" s="60">
        <f>SUM(L2:L7)</f>
        <v>2339095</v>
      </c>
      <c r="M8" s="529">
        <f>SUM(M2:M7)</f>
        <v>1560068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130477</v>
      </c>
      <c r="M11" s="278">
        <f t="shared" ref="M11:M17" si="1">SUM(N11-L11)</f>
        <v>60963</v>
      </c>
      <c r="N11" s="278">
        <f t="shared" ref="N11:N17" si="2">SUM(L2)</f>
        <v>191440</v>
      </c>
      <c r="O11" s="463">
        <f>SUM(L11/N11)</f>
        <v>0.68155557877141659</v>
      </c>
    </row>
    <row r="12" spans="1:15" x14ac:dyDescent="0.15">
      <c r="K12" s="5" t="s">
        <v>135</v>
      </c>
      <c r="L12" s="278">
        <f t="shared" ref="L12:L17" si="3">SUM(M3)</f>
        <v>270264</v>
      </c>
      <c r="M12" s="278">
        <f t="shared" si="1"/>
        <v>147851</v>
      </c>
      <c r="N12" s="278">
        <f t="shared" si="2"/>
        <v>418115</v>
      </c>
      <c r="O12" s="463">
        <f t="shared" ref="O12:O17" si="4">SUM(L12/N12)</f>
        <v>0.64638675962354852</v>
      </c>
    </row>
    <row r="13" spans="1:15" x14ac:dyDescent="0.15">
      <c r="K13" s="5" t="s">
        <v>124</v>
      </c>
      <c r="L13" s="278">
        <f t="shared" si="3"/>
        <v>323123</v>
      </c>
      <c r="M13" s="278">
        <f t="shared" si="1"/>
        <v>181495</v>
      </c>
      <c r="N13" s="278">
        <f t="shared" si="2"/>
        <v>504618</v>
      </c>
      <c r="O13" s="463">
        <f t="shared" si="4"/>
        <v>0.64033189462127793</v>
      </c>
    </row>
    <row r="14" spans="1:15" x14ac:dyDescent="0.15">
      <c r="K14" s="5" t="s">
        <v>104</v>
      </c>
      <c r="L14" s="278">
        <f t="shared" si="3"/>
        <v>119697</v>
      </c>
      <c r="M14" s="278">
        <f t="shared" si="1"/>
        <v>31373</v>
      </c>
      <c r="N14" s="278">
        <f t="shared" si="2"/>
        <v>151070</v>
      </c>
      <c r="O14" s="463">
        <f t="shared" si="4"/>
        <v>0.79232805983980936</v>
      </c>
    </row>
    <row r="15" spans="1:15" x14ac:dyDescent="0.15">
      <c r="K15" s="5" t="s">
        <v>122</v>
      </c>
      <c r="L15" s="278">
        <f t="shared" si="3"/>
        <v>146791</v>
      </c>
      <c r="M15" s="278">
        <f t="shared" si="1"/>
        <v>99704</v>
      </c>
      <c r="N15" s="278">
        <f t="shared" si="2"/>
        <v>246495</v>
      </c>
      <c r="O15" s="463">
        <f t="shared" si="4"/>
        <v>0.59551309357187776</v>
      </c>
    </row>
    <row r="16" spans="1:15" x14ac:dyDescent="0.15">
      <c r="K16" s="5" t="s">
        <v>125</v>
      </c>
      <c r="L16" s="278">
        <f t="shared" si="3"/>
        <v>569716</v>
      </c>
      <c r="M16" s="278">
        <f t="shared" si="1"/>
        <v>257641</v>
      </c>
      <c r="N16" s="278">
        <f t="shared" si="2"/>
        <v>827357</v>
      </c>
      <c r="O16" s="463">
        <f t="shared" si="4"/>
        <v>0.68859754616205582</v>
      </c>
    </row>
    <row r="17" spans="11:15" x14ac:dyDescent="0.15">
      <c r="K17" s="5" t="s">
        <v>111</v>
      </c>
      <c r="L17" s="278">
        <f t="shared" si="3"/>
        <v>1560068</v>
      </c>
      <c r="M17" s="278">
        <f t="shared" si="1"/>
        <v>779027</v>
      </c>
      <c r="N17" s="278">
        <f t="shared" si="2"/>
        <v>2339095</v>
      </c>
      <c r="O17" s="530">
        <f t="shared" si="4"/>
        <v>0.66695367225358526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64" t="s">
        <v>132</v>
      </c>
      <c r="D56" s="565"/>
      <c r="E56" s="564" t="s">
        <v>133</v>
      </c>
      <c r="F56" s="565"/>
      <c r="G56" s="568" t="s">
        <v>138</v>
      </c>
      <c r="H56" s="564" t="s">
        <v>139</v>
      </c>
      <c r="I56" s="565"/>
    </row>
    <row r="57" spans="1:11" ht="14.25" x14ac:dyDescent="0.15">
      <c r="A57" s="45" t="s">
        <v>140</v>
      </c>
      <c r="B57" s="46"/>
      <c r="C57" s="566"/>
      <c r="D57" s="567"/>
      <c r="E57" s="566"/>
      <c r="F57" s="567"/>
      <c r="G57" s="569"/>
      <c r="H57" s="566"/>
      <c r="I57" s="567"/>
    </row>
    <row r="58" spans="1:11" ht="19.5" customHeight="1" x14ac:dyDescent="0.15">
      <c r="A58" s="50" t="s">
        <v>141</v>
      </c>
      <c r="B58" s="47"/>
      <c r="C58" s="572" t="s">
        <v>190</v>
      </c>
      <c r="D58" s="571"/>
      <c r="E58" s="573" t="s">
        <v>225</v>
      </c>
      <c r="F58" s="571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70" t="s">
        <v>187</v>
      </c>
      <c r="D59" s="571"/>
      <c r="E59" s="573" t="s">
        <v>235</v>
      </c>
      <c r="F59" s="571"/>
      <c r="G59" s="122">
        <v>31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73" t="s">
        <v>226</v>
      </c>
      <c r="D60" s="574"/>
      <c r="E60" s="570" t="s">
        <v>236</v>
      </c>
      <c r="F60" s="571"/>
      <c r="G60" s="116">
        <v>76.900000000000006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K92" sqref="K92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4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>
        <v>78.3</v>
      </c>
      <c r="I30" s="206">
        <v>69.5</v>
      </c>
      <c r="J30" s="206">
        <v>75.900000000000006</v>
      </c>
      <c r="K30" s="206">
        <v>79.900000000000006</v>
      </c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>
        <v>120.9</v>
      </c>
      <c r="I60" s="206">
        <v>119.3</v>
      </c>
      <c r="J60" s="207">
        <v>118.8</v>
      </c>
      <c r="K60" s="206">
        <v>118</v>
      </c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>
        <v>65.5</v>
      </c>
      <c r="I90" s="206">
        <v>58.5</v>
      </c>
      <c r="J90" s="207">
        <v>63.9</v>
      </c>
      <c r="K90" s="206">
        <v>67.900000000000006</v>
      </c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9" sqref="I49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5" t="s">
        <v>237</v>
      </c>
      <c r="B1" s="576"/>
      <c r="C1" s="576"/>
      <c r="D1" s="576"/>
      <c r="E1" s="576"/>
      <c r="F1" s="576"/>
      <c r="G1" s="576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136906</v>
      </c>
      <c r="K3" s="271">
        <v>1</v>
      </c>
      <c r="L3" s="5">
        <f>SUM(H3)</f>
        <v>33</v>
      </c>
      <c r="M3" s="224" t="s">
        <v>0</v>
      </c>
      <c r="N3" s="17">
        <f>SUM(J3)</f>
        <v>136906</v>
      </c>
      <c r="O3" s="5">
        <f>SUM(H3)</f>
        <v>33</v>
      </c>
      <c r="P3" s="224" t="s">
        <v>0</v>
      </c>
      <c r="Q3" s="272">
        <v>97986</v>
      </c>
    </row>
    <row r="4" spans="1:19" ht="13.5" customHeight="1" x14ac:dyDescent="0.15">
      <c r="H4" s="119">
        <v>26</v>
      </c>
      <c r="I4" s="224" t="s">
        <v>31</v>
      </c>
      <c r="J4" s="17">
        <v>91437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91437</v>
      </c>
      <c r="O4" s="5">
        <f t="shared" ref="O4:O12" si="2">SUM(H4)</f>
        <v>26</v>
      </c>
      <c r="P4" s="224" t="s">
        <v>31</v>
      </c>
      <c r="Q4" s="125">
        <v>102472</v>
      </c>
    </row>
    <row r="5" spans="1:19" ht="13.5" customHeight="1" x14ac:dyDescent="0.15">
      <c r="H5" s="119">
        <v>17</v>
      </c>
      <c r="I5" s="224" t="s">
        <v>22</v>
      </c>
      <c r="J5" s="17">
        <v>81575</v>
      </c>
      <c r="K5" s="271">
        <v>3</v>
      </c>
      <c r="L5" s="5">
        <f t="shared" si="0"/>
        <v>17</v>
      </c>
      <c r="M5" s="224" t="s">
        <v>22</v>
      </c>
      <c r="N5" s="17">
        <f t="shared" si="1"/>
        <v>81575</v>
      </c>
      <c r="O5" s="5">
        <f t="shared" si="2"/>
        <v>17</v>
      </c>
      <c r="P5" s="224" t="s">
        <v>22</v>
      </c>
      <c r="Q5" s="125">
        <v>48100</v>
      </c>
      <c r="S5" s="58"/>
    </row>
    <row r="6" spans="1:19" ht="13.5" customHeight="1" x14ac:dyDescent="0.15">
      <c r="H6" s="119">
        <v>36</v>
      </c>
      <c r="I6" s="225" t="s">
        <v>5</v>
      </c>
      <c r="J6" s="17">
        <v>65944</v>
      </c>
      <c r="K6" s="271">
        <v>4</v>
      </c>
      <c r="L6" s="5">
        <f t="shared" si="0"/>
        <v>36</v>
      </c>
      <c r="M6" s="225" t="s">
        <v>5</v>
      </c>
      <c r="N6" s="17">
        <f t="shared" si="1"/>
        <v>65944</v>
      </c>
      <c r="O6" s="5">
        <f t="shared" si="2"/>
        <v>36</v>
      </c>
      <c r="P6" s="225" t="s">
        <v>5</v>
      </c>
      <c r="Q6" s="125">
        <v>87936</v>
      </c>
    </row>
    <row r="7" spans="1:19" ht="13.5" customHeight="1" x14ac:dyDescent="0.15">
      <c r="H7" s="119">
        <v>16</v>
      </c>
      <c r="I7" s="224" t="s">
        <v>3</v>
      </c>
      <c r="J7" s="126">
        <v>58669</v>
      </c>
      <c r="K7" s="271">
        <v>5</v>
      </c>
      <c r="L7" s="5">
        <f t="shared" si="0"/>
        <v>16</v>
      </c>
      <c r="M7" s="224" t="s">
        <v>3</v>
      </c>
      <c r="N7" s="17">
        <f t="shared" si="1"/>
        <v>58669</v>
      </c>
      <c r="O7" s="5">
        <f t="shared" si="2"/>
        <v>16</v>
      </c>
      <c r="P7" s="224" t="s">
        <v>3</v>
      </c>
      <c r="Q7" s="125">
        <v>76451</v>
      </c>
    </row>
    <row r="8" spans="1:19" ht="13.5" customHeight="1" x14ac:dyDescent="0.15">
      <c r="G8" s="516"/>
      <c r="H8" s="404">
        <v>40</v>
      </c>
      <c r="I8" s="225" t="s">
        <v>2</v>
      </c>
      <c r="J8" s="17">
        <v>49240</v>
      </c>
      <c r="K8" s="271">
        <v>6</v>
      </c>
      <c r="L8" s="5">
        <f t="shared" si="0"/>
        <v>40</v>
      </c>
      <c r="M8" s="225" t="s">
        <v>2</v>
      </c>
      <c r="N8" s="17">
        <f t="shared" si="1"/>
        <v>49240</v>
      </c>
      <c r="O8" s="5">
        <f t="shared" si="2"/>
        <v>40</v>
      </c>
      <c r="P8" s="225" t="s">
        <v>2</v>
      </c>
      <c r="Q8" s="125">
        <v>52857</v>
      </c>
    </row>
    <row r="9" spans="1:19" ht="13.5" customHeight="1" x14ac:dyDescent="0.15">
      <c r="H9" s="194">
        <v>34</v>
      </c>
      <c r="I9" s="227" t="s">
        <v>1</v>
      </c>
      <c r="J9" s="300">
        <v>39805</v>
      </c>
      <c r="K9" s="271">
        <v>7</v>
      </c>
      <c r="L9" s="5">
        <f t="shared" si="0"/>
        <v>34</v>
      </c>
      <c r="M9" s="227" t="s">
        <v>1</v>
      </c>
      <c r="N9" s="17">
        <f t="shared" si="1"/>
        <v>39805</v>
      </c>
      <c r="O9" s="5">
        <f t="shared" si="2"/>
        <v>34</v>
      </c>
      <c r="P9" s="227" t="s">
        <v>1</v>
      </c>
      <c r="Q9" s="125">
        <v>54842</v>
      </c>
    </row>
    <row r="10" spans="1:19" ht="13.5" customHeight="1" x14ac:dyDescent="0.15">
      <c r="G10" s="516"/>
      <c r="H10" s="119">
        <v>38</v>
      </c>
      <c r="I10" s="224" t="s">
        <v>39</v>
      </c>
      <c r="J10" s="17">
        <v>33930</v>
      </c>
      <c r="K10" s="271">
        <v>8</v>
      </c>
      <c r="L10" s="5">
        <f t="shared" si="0"/>
        <v>38</v>
      </c>
      <c r="M10" s="224" t="s">
        <v>39</v>
      </c>
      <c r="N10" s="17">
        <f t="shared" si="1"/>
        <v>33930</v>
      </c>
      <c r="O10" s="5">
        <f t="shared" si="2"/>
        <v>38</v>
      </c>
      <c r="P10" s="224" t="s">
        <v>39</v>
      </c>
      <c r="Q10" s="125">
        <v>31773</v>
      </c>
    </row>
    <row r="11" spans="1:19" ht="13.5" customHeight="1" x14ac:dyDescent="0.15">
      <c r="H11" s="194">
        <v>24</v>
      </c>
      <c r="I11" s="302" t="s">
        <v>29</v>
      </c>
      <c r="J11" s="545">
        <v>32649</v>
      </c>
      <c r="K11" s="271">
        <v>9</v>
      </c>
      <c r="L11" s="5">
        <f t="shared" si="0"/>
        <v>24</v>
      </c>
      <c r="M11" s="302" t="s">
        <v>29</v>
      </c>
      <c r="N11" s="17">
        <f t="shared" si="1"/>
        <v>32649</v>
      </c>
      <c r="O11" s="5">
        <f t="shared" si="2"/>
        <v>24</v>
      </c>
      <c r="P11" s="302" t="s">
        <v>29</v>
      </c>
      <c r="Q11" s="125">
        <v>31047</v>
      </c>
    </row>
    <row r="12" spans="1:19" ht="13.5" customHeight="1" thickBot="1" x14ac:dyDescent="0.2">
      <c r="H12" s="373">
        <v>25</v>
      </c>
      <c r="I12" s="544" t="s">
        <v>30</v>
      </c>
      <c r="J12" s="546">
        <v>31878</v>
      </c>
      <c r="K12" s="270">
        <v>10</v>
      </c>
      <c r="L12" s="5">
        <f t="shared" si="0"/>
        <v>25</v>
      </c>
      <c r="M12" s="544" t="s">
        <v>30</v>
      </c>
      <c r="N12" s="160">
        <f t="shared" si="1"/>
        <v>31878</v>
      </c>
      <c r="O12" s="18">
        <f t="shared" si="2"/>
        <v>25</v>
      </c>
      <c r="P12" s="544" t="s">
        <v>30</v>
      </c>
      <c r="Q12" s="273">
        <v>36924</v>
      </c>
    </row>
    <row r="13" spans="1:19" ht="13.5" customHeight="1" thickTop="1" thickBot="1" x14ac:dyDescent="0.2">
      <c r="H13" s="168">
        <v>13</v>
      </c>
      <c r="I13" s="245" t="s">
        <v>7</v>
      </c>
      <c r="J13" s="547">
        <v>30543</v>
      </c>
      <c r="K13" s="147"/>
      <c r="L13" s="113"/>
      <c r="M13" s="228"/>
      <c r="N13" s="460">
        <f>SUM(J43)</f>
        <v>799317</v>
      </c>
      <c r="O13" s="5"/>
      <c r="P13" s="372" t="s">
        <v>182</v>
      </c>
      <c r="Q13" s="275">
        <v>827566</v>
      </c>
    </row>
    <row r="14" spans="1:19" ht="13.5" customHeight="1" x14ac:dyDescent="0.15">
      <c r="B14" s="24"/>
      <c r="G14" s="1"/>
      <c r="H14" s="119">
        <v>31</v>
      </c>
      <c r="I14" s="224" t="s">
        <v>126</v>
      </c>
      <c r="J14" s="17">
        <v>25719</v>
      </c>
      <c r="K14" s="147"/>
      <c r="L14" s="31"/>
      <c r="N14" t="s">
        <v>66</v>
      </c>
      <c r="O14"/>
    </row>
    <row r="15" spans="1:19" ht="13.5" customHeight="1" x14ac:dyDescent="0.15">
      <c r="H15" s="119">
        <v>2</v>
      </c>
      <c r="I15" s="224" t="s">
        <v>6</v>
      </c>
      <c r="J15" s="17">
        <v>21789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</v>
      </c>
      <c r="I16" s="224" t="s">
        <v>4</v>
      </c>
      <c r="J16" s="17">
        <v>13661</v>
      </c>
      <c r="K16" s="147"/>
      <c r="L16" s="5">
        <f>SUM(L3)</f>
        <v>33</v>
      </c>
      <c r="M16" s="17">
        <f>SUM(N3)</f>
        <v>136906</v>
      </c>
      <c r="N16" s="224" t="s">
        <v>0</v>
      </c>
      <c r="O16" s="5">
        <f>SUM(O3)</f>
        <v>33</v>
      </c>
      <c r="P16" s="17">
        <f>SUM(M16)</f>
        <v>136906</v>
      </c>
      <c r="Q16" s="377">
        <v>113005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14</v>
      </c>
      <c r="I17" s="224" t="s">
        <v>20</v>
      </c>
      <c r="J17" s="17">
        <v>13310</v>
      </c>
      <c r="K17" s="147"/>
      <c r="L17" s="5">
        <f t="shared" ref="L17:L25" si="3">SUM(L4)</f>
        <v>26</v>
      </c>
      <c r="M17" s="17">
        <f t="shared" ref="M17:M25" si="4">SUM(N4)</f>
        <v>91437</v>
      </c>
      <c r="N17" s="224" t="s">
        <v>31</v>
      </c>
      <c r="O17" s="5">
        <f t="shared" ref="O17:O25" si="5">SUM(O4)</f>
        <v>26</v>
      </c>
      <c r="P17" s="17">
        <f t="shared" ref="P17:P25" si="6">SUM(M17)</f>
        <v>91437</v>
      </c>
      <c r="Q17" s="378">
        <v>86203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3</v>
      </c>
      <c r="I18" s="224" t="s">
        <v>11</v>
      </c>
      <c r="J18" s="17">
        <v>12727</v>
      </c>
      <c r="K18" s="147"/>
      <c r="L18" s="5">
        <f t="shared" si="3"/>
        <v>17</v>
      </c>
      <c r="M18" s="17">
        <f t="shared" si="4"/>
        <v>81575</v>
      </c>
      <c r="N18" s="224" t="s">
        <v>22</v>
      </c>
      <c r="O18" s="5">
        <f t="shared" si="5"/>
        <v>17</v>
      </c>
      <c r="P18" s="17">
        <f t="shared" si="6"/>
        <v>81575</v>
      </c>
      <c r="Q18" s="378">
        <v>74683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8"/>
      <c r="H19" s="119">
        <v>9</v>
      </c>
      <c r="I19" s="454" t="s">
        <v>201</v>
      </c>
      <c r="J19" s="17">
        <v>11166</v>
      </c>
      <c r="L19" s="5">
        <f t="shared" si="3"/>
        <v>36</v>
      </c>
      <c r="M19" s="17">
        <f t="shared" si="4"/>
        <v>65944</v>
      </c>
      <c r="N19" s="225" t="s">
        <v>5</v>
      </c>
      <c r="O19" s="5">
        <f t="shared" si="5"/>
        <v>36</v>
      </c>
      <c r="P19" s="17">
        <f t="shared" si="6"/>
        <v>65944</v>
      </c>
      <c r="Q19" s="378">
        <v>89742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15</v>
      </c>
      <c r="I20" s="224" t="s">
        <v>21</v>
      </c>
      <c r="J20" s="17">
        <v>9858</v>
      </c>
      <c r="L20" s="5">
        <f t="shared" si="3"/>
        <v>16</v>
      </c>
      <c r="M20" s="17">
        <f t="shared" si="4"/>
        <v>58669</v>
      </c>
      <c r="N20" s="224" t="s">
        <v>3</v>
      </c>
      <c r="O20" s="5">
        <f t="shared" si="5"/>
        <v>16</v>
      </c>
      <c r="P20" s="17">
        <f t="shared" si="6"/>
        <v>58669</v>
      </c>
      <c r="Q20" s="378">
        <v>54111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21</v>
      </c>
      <c r="I21" s="454" t="s">
        <v>193</v>
      </c>
      <c r="J21" s="17">
        <v>8806</v>
      </c>
      <c r="L21" s="5">
        <f t="shared" si="3"/>
        <v>40</v>
      </c>
      <c r="M21" s="17">
        <f t="shared" si="4"/>
        <v>49240</v>
      </c>
      <c r="N21" s="225" t="s">
        <v>2</v>
      </c>
      <c r="O21" s="5">
        <f t="shared" si="5"/>
        <v>40</v>
      </c>
      <c r="P21" s="17">
        <f t="shared" si="6"/>
        <v>49240</v>
      </c>
      <c r="Q21" s="378">
        <v>41197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37</v>
      </c>
      <c r="I22" s="224" t="s">
        <v>38</v>
      </c>
      <c r="J22" s="17">
        <v>6278</v>
      </c>
      <c r="K22" s="19"/>
      <c r="L22" s="5">
        <f t="shared" si="3"/>
        <v>34</v>
      </c>
      <c r="M22" s="17">
        <f t="shared" si="4"/>
        <v>39805</v>
      </c>
      <c r="N22" s="227" t="s">
        <v>1</v>
      </c>
      <c r="O22" s="5">
        <f t="shared" si="5"/>
        <v>34</v>
      </c>
      <c r="P22" s="17">
        <f t="shared" si="6"/>
        <v>39805</v>
      </c>
      <c r="Q22" s="378">
        <v>38527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11</v>
      </c>
      <c r="I23" s="224" t="s">
        <v>18</v>
      </c>
      <c r="J23" s="300">
        <v>5339</v>
      </c>
      <c r="K23" s="19"/>
      <c r="L23" s="5">
        <f t="shared" si="3"/>
        <v>38</v>
      </c>
      <c r="M23" s="17">
        <f t="shared" si="4"/>
        <v>33930</v>
      </c>
      <c r="N23" s="224" t="s">
        <v>39</v>
      </c>
      <c r="O23" s="5">
        <f t="shared" si="5"/>
        <v>38</v>
      </c>
      <c r="P23" s="17">
        <f t="shared" si="6"/>
        <v>33930</v>
      </c>
      <c r="Q23" s="378">
        <v>28670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12</v>
      </c>
      <c r="I24" s="224" t="s">
        <v>19</v>
      </c>
      <c r="J24" s="17">
        <v>2974</v>
      </c>
      <c r="K24" s="19"/>
      <c r="L24" s="5">
        <f t="shared" si="3"/>
        <v>24</v>
      </c>
      <c r="M24" s="17">
        <f t="shared" si="4"/>
        <v>32649</v>
      </c>
      <c r="N24" s="302" t="s">
        <v>29</v>
      </c>
      <c r="O24" s="5">
        <f t="shared" si="5"/>
        <v>24</v>
      </c>
      <c r="P24" s="17">
        <f t="shared" si="6"/>
        <v>32649</v>
      </c>
      <c r="Q24" s="378">
        <v>29741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30</v>
      </c>
      <c r="I25" s="224" t="s">
        <v>34</v>
      </c>
      <c r="J25" s="17">
        <v>2664</v>
      </c>
      <c r="K25" s="19"/>
      <c r="L25" s="18">
        <f t="shared" si="3"/>
        <v>25</v>
      </c>
      <c r="M25" s="160">
        <f t="shared" si="4"/>
        <v>31878</v>
      </c>
      <c r="N25" s="544" t="s">
        <v>30</v>
      </c>
      <c r="O25" s="18">
        <f t="shared" si="5"/>
        <v>25</v>
      </c>
      <c r="P25" s="160">
        <f t="shared" si="6"/>
        <v>31878</v>
      </c>
      <c r="Q25" s="379">
        <v>38256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39</v>
      </c>
      <c r="I26" s="224" t="s">
        <v>40</v>
      </c>
      <c r="J26" s="17">
        <v>2041</v>
      </c>
      <c r="K26" s="19"/>
      <c r="L26" s="161"/>
      <c r="M26" s="226">
        <f>SUM(J43-(M16+M17+M18+M19+M20+M21+M22+M23+M24+M25))</f>
        <v>177284</v>
      </c>
      <c r="N26" s="301" t="s">
        <v>46</v>
      </c>
      <c r="O26" s="162"/>
      <c r="P26" s="226">
        <f>SUM(M26)</f>
        <v>177284</v>
      </c>
      <c r="Q26" s="226"/>
      <c r="R26" s="246">
        <v>758516</v>
      </c>
      <c r="T26" s="33"/>
    </row>
    <row r="27" spans="2:20" ht="13.5" customHeight="1" x14ac:dyDescent="0.15">
      <c r="H27" s="119">
        <v>22</v>
      </c>
      <c r="I27" s="224" t="s">
        <v>27</v>
      </c>
      <c r="J27" s="300">
        <v>1711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18</v>
      </c>
      <c r="I28" s="224" t="s">
        <v>23</v>
      </c>
      <c r="J28" s="17">
        <v>1649</v>
      </c>
      <c r="K28" s="19"/>
      <c r="M28" s="125">
        <f t="shared" ref="M28:M37" si="7">SUM(Q3)</f>
        <v>97986</v>
      </c>
      <c r="N28" s="224" t="s">
        <v>0</v>
      </c>
      <c r="O28" s="5">
        <f>SUM(L3)</f>
        <v>33</v>
      </c>
      <c r="P28" s="125">
        <f t="shared" ref="P28:P37" si="8">SUM(Q3)</f>
        <v>97986</v>
      </c>
    </row>
    <row r="29" spans="2:20" ht="13.5" customHeight="1" x14ac:dyDescent="0.15">
      <c r="H29" s="119">
        <v>29</v>
      </c>
      <c r="I29" s="224" t="s">
        <v>116</v>
      </c>
      <c r="J29" s="17">
        <v>1461</v>
      </c>
      <c r="K29" s="19"/>
      <c r="M29" s="125">
        <f t="shared" si="7"/>
        <v>102472</v>
      </c>
      <c r="N29" s="224" t="s">
        <v>31</v>
      </c>
      <c r="O29" s="5">
        <f t="shared" ref="O29:O37" si="9">SUM(L4)</f>
        <v>26</v>
      </c>
      <c r="P29" s="125">
        <f t="shared" si="8"/>
        <v>102472</v>
      </c>
    </row>
    <row r="30" spans="2:20" ht="13.5" customHeight="1" x14ac:dyDescent="0.15">
      <c r="H30" s="119">
        <v>27</v>
      </c>
      <c r="I30" s="224" t="s">
        <v>32</v>
      </c>
      <c r="J30" s="193">
        <v>1335</v>
      </c>
      <c r="K30" s="19"/>
      <c r="M30" s="125">
        <f t="shared" si="7"/>
        <v>48100</v>
      </c>
      <c r="N30" s="224" t="s">
        <v>22</v>
      </c>
      <c r="O30" s="5">
        <f t="shared" si="9"/>
        <v>17</v>
      </c>
      <c r="P30" s="125">
        <f t="shared" si="8"/>
        <v>48100</v>
      </c>
    </row>
    <row r="31" spans="2:20" ht="13.5" customHeight="1" x14ac:dyDescent="0.15">
      <c r="H31" s="119">
        <v>35</v>
      </c>
      <c r="I31" s="224" t="s">
        <v>37</v>
      </c>
      <c r="J31" s="193">
        <v>1205</v>
      </c>
      <c r="K31" s="19"/>
      <c r="M31" s="125">
        <f t="shared" si="7"/>
        <v>87936</v>
      </c>
      <c r="N31" s="225" t="s">
        <v>5</v>
      </c>
      <c r="O31" s="5">
        <f t="shared" si="9"/>
        <v>36</v>
      </c>
      <c r="P31" s="125">
        <f t="shared" si="8"/>
        <v>87936</v>
      </c>
    </row>
    <row r="32" spans="2:20" ht="13.5" customHeight="1" x14ac:dyDescent="0.15">
      <c r="H32" s="119">
        <v>6</v>
      </c>
      <c r="I32" s="224" t="s">
        <v>14</v>
      </c>
      <c r="J32" s="17">
        <v>670</v>
      </c>
      <c r="K32" s="19"/>
      <c r="M32" s="125">
        <f t="shared" si="7"/>
        <v>76451</v>
      </c>
      <c r="N32" s="224" t="s">
        <v>3</v>
      </c>
      <c r="O32" s="5">
        <f t="shared" si="9"/>
        <v>16</v>
      </c>
      <c r="P32" s="125">
        <f t="shared" si="8"/>
        <v>76451</v>
      </c>
      <c r="S32" s="14"/>
    </row>
    <row r="33" spans="7:21" ht="13.5" customHeight="1" x14ac:dyDescent="0.15">
      <c r="G33" s="517"/>
      <c r="H33" s="119">
        <v>23</v>
      </c>
      <c r="I33" s="224" t="s">
        <v>28</v>
      </c>
      <c r="J33" s="17">
        <v>632</v>
      </c>
      <c r="K33" s="19"/>
      <c r="M33" s="125">
        <f t="shared" si="7"/>
        <v>52857</v>
      </c>
      <c r="N33" s="225" t="s">
        <v>2</v>
      </c>
      <c r="O33" s="5">
        <f t="shared" si="9"/>
        <v>40</v>
      </c>
      <c r="P33" s="125">
        <f t="shared" si="8"/>
        <v>52857</v>
      </c>
      <c r="S33" s="33"/>
      <c r="T33" s="33"/>
    </row>
    <row r="34" spans="7:21" ht="13.5" customHeight="1" x14ac:dyDescent="0.15">
      <c r="H34" s="119">
        <v>32</v>
      </c>
      <c r="I34" s="224" t="s">
        <v>36</v>
      </c>
      <c r="J34" s="193">
        <v>343</v>
      </c>
      <c r="K34" s="19"/>
      <c r="M34" s="125">
        <f t="shared" si="7"/>
        <v>54842</v>
      </c>
      <c r="N34" s="227" t="s">
        <v>1</v>
      </c>
      <c r="O34" s="5">
        <f t="shared" si="9"/>
        <v>34</v>
      </c>
      <c r="P34" s="125">
        <f t="shared" si="8"/>
        <v>54842</v>
      </c>
      <c r="S34" s="33"/>
      <c r="T34" s="33"/>
    </row>
    <row r="35" spans="7:21" ht="13.5" customHeight="1" x14ac:dyDescent="0.15">
      <c r="H35" s="119">
        <v>4</v>
      </c>
      <c r="I35" s="224" t="s">
        <v>12</v>
      </c>
      <c r="J35" s="300">
        <v>331</v>
      </c>
      <c r="K35" s="19"/>
      <c r="M35" s="125">
        <f t="shared" si="7"/>
        <v>31773</v>
      </c>
      <c r="N35" s="224" t="s">
        <v>39</v>
      </c>
      <c r="O35" s="5">
        <f t="shared" si="9"/>
        <v>38</v>
      </c>
      <c r="P35" s="125">
        <f t="shared" si="8"/>
        <v>31773</v>
      </c>
      <c r="S35" s="33"/>
    </row>
    <row r="36" spans="7:21" ht="13.5" customHeight="1" x14ac:dyDescent="0.15">
      <c r="H36" s="119">
        <v>7</v>
      </c>
      <c r="I36" s="224" t="s">
        <v>15</v>
      </c>
      <c r="J36" s="300">
        <v>265</v>
      </c>
      <c r="K36" s="19"/>
      <c r="M36" s="125">
        <f t="shared" si="7"/>
        <v>31047</v>
      </c>
      <c r="N36" s="302" t="s">
        <v>29</v>
      </c>
      <c r="O36" s="5">
        <f t="shared" si="9"/>
        <v>24</v>
      </c>
      <c r="P36" s="125">
        <f t="shared" si="8"/>
        <v>31047</v>
      </c>
      <c r="S36" s="33"/>
    </row>
    <row r="37" spans="7:21" ht="13.5" customHeight="1" thickBot="1" x14ac:dyDescent="0.2">
      <c r="H37" s="119">
        <v>19</v>
      </c>
      <c r="I37" s="224" t="s">
        <v>24</v>
      </c>
      <c r="J37" s="17">
        <v>217</v>
      </c>
      <c r="K37" s="19"/>
      <c r="M37" s="159">
        <f t="shared" si="7"/>
        <v>36924</v>
      </c>
      <c r="N37" s="544" t="s">
        <v>30</v>
      </c>
      <c r="O37" s="18">
        <f t="shared" si="9"/>
        <v>25</v>
      </c>
      <c r="P37" s="159">
        <f t="shared" si="8"/>
        <v>36924</v>
      </c>
      <c r="S37" s="33"/>
    </row>
    <row r="38" spans="7:21" ht="13.5" customHeight="1" thickTop="1" x14ac:dyDescent="0.15">
      <c r="G38" s="498"/>
      <c r="H38" s="119">
        <v>20</v>
      </c>
      <c r="I38" s="224" t="s">
        <v>25</v>
      </c>
      <c r="J38" s="126">
        <v>213</v>
      </c>
      <c r="K38" s="19"/>
      <c r="M38" s="466">
        <f>SUM(Q13-(Q3+Q4+Q5+Q6+Q7+Q8+Q9+Q10+Q11+Q12))</f>
        <v>207178</v>
      </c>
      <c r="N38" s="467" t="s">
        <v>197</v>
      </c>
      <c r="O38" s="468"/>
      <c r="P38" s="469">
        <f>SUM(M38)</f>
        <v>207178</v>
      </c>
      <c r="U38" s="33"/>
    </row>
    <row r="39" spans="7:21" ht="13.5" customHeight="1" x14ac:dyDescent="0.15">
      <c r="H39" s="119">
        <v>8</v>
      </c>
      <c r="I39" s="224" t="s">
        <v>16</v>
      </c>
      <c r="J39" s="17">
        <v>183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100</v>
      </c>
      <c r="K40" s="19"/>
    </row>
    <row r="41" spans="7:21" ht="13.5" customHeight="1" x14ac:dyDescent="0.15">
      <c r="G41" s="517"/>
      <c r="H41" s="119">
        <v>5</v>
      </c>
      <c r="I41" s="224" t="s">
        <v>13</v>
      </c>
      <c r="J41" s="300">
        <v>79</v>
      </c>
      <c r="K41" s="19"/>
    </row>
    <row r="42" spans="7:21" ht="13.5" customHeight="1" thickBot="1" x14ac:dyDescent="0.2">
      <c r="H42" s="194">
        <v>28</v>
      </c>
      <c r="I42" s="227" t="s">
        <v>33</v>
      </c>
      <c r="J42" s="160">
        <v>15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799317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136906</v>
      </c>
      <c r="D53" s="126">
        <f t="shared" ref="D53:D63" si="11">SUM(Q3)</f>
        <v>97986</v>
      </c>
      <c r="E53" s="123">
        <f t="shared" ref="E53:E62" si="12">SUM(P16/Q16*100)</f>
        <v>121.150391575594</v>
      </c>
      <c r="F53" s="25">
        <f t="shared" ref="F53:F63" si="13">SUM(C53/D53*100)</f>
        <v>139.71995999428489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91437</v>
      </c>
      <c r="D54" s="126">
        <f t="shared" si="11"/>
        <v>102472</v>
      </c>
      <c r="E54" s="123">
        <f t="shared" si="12"/>
        <v>106.07171444149274</v>
      </c>
      <c r="F54" s="25">
        <f t="shared" si="13"/>
        <v>89.231204621750322</v>
      </c>
      <c r="G54" s="26"/>
      <c r="I54" s="223"/>
    </row>
    <row r="55" spans="1:16" ht="13.5" customHeight="1" x14ac:dyDescent="0.15">
      <c r="A55" s="13">
        <v>3</v>
      </c>
      <c r="B55" s="224" t="s">
        <v>22</v>
      </c>
      <c r="C55" s="17">
        <f t="shared" si="10"/>
        <v>81575</v>
      </c>
      <c r="D55" s="126">
        <f t="shared" si="11"/>
        <v>48100</v>
      </c>
      <c r="E55" s="123">
        <f t="shared" si="12"/>
        <v>109.22833844382257</v>
      </c>
      <c r="F55" s="25">
        <f t="shared" si="13"/>
        <v>169.59459459459461</v>
      </c>
      <c r="G55" s="26"/>
      <c r="I55" s="223"/>
    </row>
    <row r="56" spans="1:16" ht="13.5" customHeight="1" x14ac:dyDescent="0.15">
      <c r="A56" s="13">
        <v>4</v>
      </c>
      <c r="B56" s="225" t="s">
        <v>5</v>
      </c>
      <c r="C56" s="17">
        <f t="shared" si="10"/>
        <v>65944</v>
      </c>
      <c r="D56" s="126">
        <f t="shared" si="11"/>
        <v>87936</v>
      </c>
      <c r="E56" s="123">
        <f t="shared" si="12"/>
        <v>73.481758819727659</v>
      </c>
      <c r="F56" s="25">
        <f t="shared" si="13"/>
        <v>74.990902474526933</v>
      </c>
      <c r="G56" s="26"/>
      <c r="I56" s="223"/>
    </row>
    <row r="57" spans="1:16" ht="13.5" customHeight="1" x14ac:dyDescent="0.15">
      <c r="A57" s="13">
        <v>5</v>
      </c>
      <c r="B57" s="224" t="s">
        <v>3</v>
      </c>
      <c r="C57" s="17">
        <f t="shared" si="10"/>
        <v>58669</v>
      </c>
      <c r="D57" s="126">
        <f t="shared" si="11"/>
        <v>76451</v>
      </c>
      <c r="E57" s="123">
        <f t="shared" si="12"/>
        <v>108.42342592079244</v>
      </c>
      <c r="F57" s="25">
        <f t="shared" si="13"/>
        <v>76.740657414553112</v>
      </c>
      <c r="G57" s="26"/>
      <c r="I57" s="223"/>
      <c r="P57" s="33"/>
    </row>
    <row r="58" spans="1:16" ht="13.5" customHeight="1" x14ac:dyDescent="0.15">
      <c r="A58" s="13">
        <v>6</v>
      </c>
      <c r="B58" s="225" t="s">
        <v>2</v>
      </c>
      <c r="C58" s="17">
        <f t="shared" si="10"/>
        <v>49240</v>
      </c>
      <c r="D58" s="126">
        <f t="shared" si="11"/>
        <v>52857</v>
      </c>
      <c r="E58" s="123">
        <f t="shared" si="12"/>
        <v>119.52326625725173</v>
      </c>
      <c r="F58" s="25">
        <f t="shared" si="13"/>
        <v>93.157008532455492</v>
      </c>
      <c r="G58" s="26"/>
    </row>
    <row r="59" spans="1:16" ht="13.5" customHeight="1" x14ac:dyDescent="0.15">
      <c r="A59" s="13">
        <v>7</v>
      </c>
      <c r="B59" s="227" t="s">
        <v>1</v>
      </c>
      <c r="C59" s="17">
        <f t="shared" si="10"/>
        <v>39805</v>
      </c>
      <c r="D59" s="126">
        <f t="shared" si="11"/>
        <v>54842</v>
      </c>
      <c r="E59" s="123">
        <f t="shared" si="12"/>
        <v>103.31715420354557</v>
      </c>
      <c r="F59" s="25">
        <f t="shared" si="13"/>
        <v>72.581233361292448</v>
      </c>
      <c r="G59" s="26"/>
    </row>
    <row r="60" spans="1:16" ht="13.5" customHeight="1" x14ac:dyDescent="0.15">
      <c r="A60" s="13">
        <v>8</v>
      </c>
      <c r="B60" s="224" t="s">
        <v>39</v>
      </c>
      <c r="C60" s="17">
        <f t="shared" si="10"/>
        <v>33930</v>
      </c>
      <c r="D60" s="126">
        <f t="shared" si="11"/>
        <v>31773</v>
      </c>
      <c r="E60" s="123">
        <f t="shared" si="12"/>
        <v>118.34670387164283</v>
      </c>
      <c r="F60" s="25">
        <f t="shared" si="13"/>
        <v>106.78878292890191</v>
      </c>
      <c r="G60" s="26"/>
    </row>
    <row r="61" spans="1:16" ht="13.5" customHeight="1" x14ac:dyDescent="0.15">
      <c r="A61" s="13">
        <v>9</v>
      </c>
      <c r="B61" s="302" t="s">
        <v>29</v>
      </c>
      <c r="C61" s="17">
        <f t="shared" si="10"/>
        <v>32649</v>
      </c>
      <c r="D61" s="126">
        <f t="shared" si="11"/>
        <v>31047</v>
      </c>
      <c r="E61" s="123">
        <f t="shared" si="12"/>
        <v>109.77774789011802</v>
      </c>
      <c r="F61" s="25">
        <f t="shared" si="13"/>
        <v>105.15991883273745</v>
      </c>
      <c r="G61" s="26"/>
    </row>
    <row r="62" spans="1:16" ht="13.5" customHeight="1" thickBot="1" x14ac:dyDescent="0.2">
      <c r="A62" s="179">
        <v>10</v>
      </c>
      <c r="B62" s="544" t="s">
        <v>30</v>
      </c>
      <c r="C62" s="160">
        <f t="shared" si="10"/>
        <v>31878</v>
      </c>
      <c r="D62" s="180">
        <f t="shared" si="11"/>
        <v>36924</v>
      </c>
      <c r="E62" s="181">
        <f t="shared" si="12"/>
        <v>83.328105395232114</v>
      </c>
      <c r="F62" s="182">
        <f t="shared" si="13"/>
        <v>86.334091647708817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799317</v>
      </c>
      <c r="D63" s="185">
        <f t="shared" si="11"/>
        <v>827566</v>
      </c>
      <c r="E63" s="186">
        <f>SUM(C63/R26*100)</f>
        <v>105.37905594608419</v>
      </c>
      <c r="F63" s="187">
        <f t="shared" si="13"/>
        <v>96.586495820272944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139">
        <v>25865</v>
      </c>
      <c r="I4" s="119">
        <v>33</v>
      </c>
      <c r="J4" s="224" t="s">
        <v>0</v>
      </c>
      <c r="K4" s="163">
        <f>SUM(I4)</f>
        <v>33</v>
      </c>
      <c r="L4" s="425">
        <v>22611</v>
      </c>
      <c r="M4" s="54"/>
      <c r="N4" s="130"/>
      <c r="O4" s="130"/>
      <c r="S4" s="31"/>
      <c r="T4" s="31"/>
      <c r="U4" s="31"/>
    </row>
    <row r="5" spans="8:30" x14ac:dyDescent="0.15">
      <c r="H5" s="53">
        <v>13439</v>
      </c>
      <c r="I5" s="119">
        <v>26</v>
      </c>
      <c r="J5" s="224" t="s">
        <v>31</v>
      </c>
      <c r="K5" s="163">
        <f t="shared" ref="K5:K13" si="0">SUM(I5)</f>
        <v>26</v>
      </c>
      <c r="L5" s="426">
        <v>16650</v>
      </c>
      <c r="M5" s="54"/>
      <c r="N5" s="130"/>
      <c r="O5" s="130"/>
      <c r="S5" s="31"/>
      <c r="T5" s="31"/>
      <c r="U5" s="31"/>
    </row>
    <row r="6" spans="8:30" x14ac:dyDescent="0.15">
      <c r="H6" s="127">
        <v>10520</v>
      </c>
      <c r="I6" s="119">
        <v>14</v>
      </c>
      <c r="J6" s="224" t="s">
        <v>20</v>
      </c>
      <c r="K6" s="163">
        <f t="shared" si="0"/>
        <v>14</v>
      </c>
      <c r="L6" s="426">
        <v>7725</v>
      </c>
      <c r="M6" s="54"/>
      <c r="N6" s="256"/>
      <c r="O6" s="130"/>
      <c r="S6" s="31"/>
      <c r="T6" s="31"/>
      <c r="U6" s="31"/>
    </row>
    <row r="7" spans="8:30" x14ac:dyDescent="0.15">
      <c r="H7" s="53">
        <v>4752</v>
      </c>
      <c r="I7" s="119">
        <v>38</v>
      </c>
      <c r="J7" s="224" t="s">
        <v>39</v>
      </c>
      <c r="K7" s="163">
        <f t="shared" si="0"/>
        <v>38</v>
      </c>
      <c r="L7" s="426">
        <v>4917</v>
      </c>
      <c r="M7" s="54"/>
      <c r="N7" s="130"/>
      <c r="O7" s="130"/>
      <c r="S7" s="31"/>
      <c r="T7" s="31"/>
      <c r="U7" s="31"/>
    </row>
    <row r="8" spans="8:30" x14ac:dyDescent="0.15">
      <c r="H8" s="127">
        <v>4231</v>
      </c>
      <c r="I8" s="119">
        <v>15</v>
      </c>
      <c r="J8" s="224" t="s">
        <v>21</v>
      </c>
      <c r="K8" s="163">
        <f t="shared" si="0"/>
        <v>15</v>
      </c>
      <c r="L8" s="426">
        <v>3440</v>
      </c>
      <c r="M8" s="54"/>
      <c r="N8" s="130"/>
      <c r="O8" s="130"/>
      <c r="S8" s="31"/>
      <c r="T8" s="31"/>
      <c r="U8" s="31"/>
    </row>
    <row r="9" spans="8:30" x14ac:dyDescent="0.15">
      <c r="H9" s="53">
        <v>2683</v>
      </c>
      <c r="I9" s="119">
        <v>24</v>
      </c>
      <c r="J9" s="224" t="s">
        <v>29</v>
      </c>
      <c r="K9" s="163">
        <f t="shared" si="0"/>
        <v>24</v>
      </c>
      <c r="L9" s="426">
        <v>2751</v>
      </c>
      <c r="M9" s="54"/>
      <c r="N9" s="130"/>
      <c r="O9" s="130"/>
      <c r="S9" s="31"/>
      <c r="T9" s="31"/>
      <c r="U9" s="31"/>
    </row>
    <row r="10" spans="8:30" x14ac:dyDescent="0.15">
      <c r="H10" s="127">
        <v>2307</v>
      </c>
      <c r="I10" s="194">
        <v>34</v>
      </c>
      <c r="J10" s="227" t="s">
        <v>1</v>
      </c>
      <c r="K10" s="163">
        <f t="shared" si="0"/>
        <v>34</v>
      </c>
      <c r="L10" s="426">
        <v>2439</v>
      </c>
      <c r="S10" s="31"/>
      <c r="T10" s="31"/>
      <c r="U10" s="31"/>
    </row>
    <row r="11" spans="8:30" x14ac:dyDescent="0.15">
      <c r="H11" s="139">
        <v>2287</v>
      </c>
      <c r="I11" s="119">
        <v>36</v>
      </c>
      <c r="J11" s="224" t="s">
        <v>5</v>
      </c>
      <c r="K11" s="163">
        <f t="shared" si="0"/>
        <v>36</v>
      </c>
      <c r="L11" s="426">
        <v>1471</v>
      </c>
      <c r="M11" s="54"/>
      <c r="N11" s="130"/>
      <c r="O11" s="130"/>
      <c r="S11" s="31"/>
      <c r="T11" s="31"/>
      <c r="U11" s="31"/>
    </row>
    <row r="12" spans="8:30" x14ac:dyDescent="0.15">
      <c r="H12" s="447">
        <v>1559</v>
      </c>
      <c r="I12" s="194">
        <v>37</v>
      </c>
      <c r="J12" s="227" t="s">
        <v>38</v>
      </c>
      <c r="K12" s="163">
        <f t="shared" si="0"/>
        <v>37</v>
      </c>
      <c r="L12" s="426">
        <v>2653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8">
        <v>911</v>
      </c>
      <c r="I13" s="527">
        <v>1</v>
      </c>
      <c r="J13" s="528" t="s">
        <v>4</v>
      </c>
      <c r="K13" s="163">
        <f t="shared" si="0"/>
        <v>1</v>
      </c>
      <c r="L13" s="426">
        <v>763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53">
        <v>897</v>
      </c>
      <c r="I14" s="168">
        <v>17</v>
      </c>
      <c r="J14" s="245" t="s">
        <v>22</v>
      </c>
      <c r="K14" s="151" t="s">
        <v>8</v>
      </c>
      <c r="L14" s="427">
        <v>69361</v>
      </c>
      <c r="S14" s="31"/>
      <c r="T14" s="31"/>
      <c r="U14" s="31"/>
    </row>
    <row r="15" spans="8:30" x14ac:dyDescent="0.15">
      <c r="H15" s="267">
        <v>808</v>
      </c>
      <c r="I15" s="119">
        <v>25</v>
      </c>
      <c r="J15" s="224" t="s">
        <v>30</v>
      </c>
      <c r="K15" s="61"/>
      <c r="L15" s="1" t="s">
        <v>67</v>
      </c>
      <c r="M15" s="535" t="s">
        <v>112</v>
      </c>
      <c r="N15" s="51" t="s">
        <v>83</v>
      </c>
      <c r="S15" s="31"/>
      <c r="T15" s="31"/>
      <c r="U15" s="31"/>
    </row>
    <row r="16" spans="8:30" x14ac:dyDescent="0.15">
      <c r="H16" s="267">
        <v>405</v>
      </c>
      <c r="I16" s="404">
        <v>40</v>
      </c>
      <c r="J16" s="225" t="s">
        <v>2</v>
      </c>
      <c r="K16" s="163">
        <f>SUM(I4)</f>
        <v>33</v>
      </c>
      <c r="L16" s="224" t="s">
        <v>0</v>
      </c>
      <c r="M16" s="428">
        <v>25149</v>
      </c>
      <c r="N16" s="128">
        <f>SUM(H4)</f>
        <v>25865</v>
      </c>
      <c r="O16" s="54"/>
      <c r="P16" s="21"/>
      <c r="S16" s="31"/>
      <c r="T16" s="31"/>
      <c r="U16" s="31"/>
    </row>
    <row r="17" spans="1:21" x14ac:dyDescent="0.15">
      <c r="H17" s="127">
        <v>390</v>
      </c>
      <c r="I17" s="119">
        <v>27</v>
      </c>
      <c r="J17" s="224" t="s">
        <v>32</v>
      </c>
      <c r="K17" s="163">
        <f t="shared" ref="K17:K25" si="1">SUM(I5)</f>
        <v>26</v>
      </c>
      <c r="L17" s="224" t="s">
        <v>31</v>
      </c>
      <c r="M17" s="429">
        <v>14992</v>
      </c>
      <c r="N17" s="128">
        <f t="shared" ref="N17:N25" si="2">SUM(H5)</f>
        <v>13439</v>
      </c>
      <c r="O17" s="54"/>
      <c r="P17" s="21"/>
      <c r="S17" s="31"/>
      <c r="T17" s="31"/>
      <c r="U17" s="31"/>
    </row>
    <row r="18" spans="1:21" x14ac:dyDescent="0.15">
      <c r="H18" s="169">
        <v>186</v>
      </c>
      <c r="I18" s="119">
        <v>16</v>
      </c>
      <c r="J18" s="224" t="s">
        <v>3</v>
      </c>
      <c r="K18" s="163">
        <f t="shared" si="1"/>
        <v>14</v>
      </c>
      <c r="L18" s="224" t="s">
        <v>20</v>
      </c>
      <c r="M18" s="429">
        <v>5802</v>
      </c>
      <c r="N18" s="128">
        <f t="shared" si="2"/>
        <v>10520</v>
      </c>
      <c r="O18" s="54"/>
      <c r="P18" s="21"/>
      <c r="S18" s="31"/>
      <c r="T18" s="31"/>
      <c r="U18" s="31"/>
    </row>
    <row r="19" spans="1:21" x14ac:dyDescent="0.15">
      <c r="H19" s="9">
        <v>146</v>
      </c>
      <c r="I19" s="119">
        <v>21</v>
      </c>
      <c r="J19" s="224" t="s">
        <v>26</v>
      </c>
      <c r="K19" s="163">
        <f t="shared" si="1"/>
        <v>38</v>
      </c>
      <c r="L19" s="224" t="s">
        <v>39</v>
      </c>
      <c r="M19" s="429">
        <v>4333</v>
      </c>
      <c r="N19" s="128">
        <f t="shared" si="2"/>
        <v>4752</v>
      </c>
      <c r="O19" s="54"/>
      <c r="P19" s="21"/>
      <c r="S19" s="31"/>
      <c r="T19" s="31"/>
      <c r="U19" s="31"/>
    </row>
    <row r="20" spans="1:21" ht="14.25" thickBot="1" x14ac:dyDescent="0.2">
      <c r="H20" s="267">
        <v>132</v>
      </c>
      <c r="I20" s="119">
        <v>2</v>
      </c>
      <c r="J20" s="224" t="s">
        <v>6</v>
      </c>
      <c r="K20" s="163">
        <f t="shared" si="1"/>
        <v>15</v>
      </c>
      <c r="L20" s="224" t="s">
        <v>21</v>
      </c>
      <c r="M20" s="429">
        <v>3305</v>
      </c>
      <c r="N20" s="128">
        <f t="shared" si="2"/>
        <v>4231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127">
        <v>126</v>
      </c>
      <c r="I21" s="119">
        <v>23</v>
      </c>
      <c r="J21" s="224" t="s">
        <v>28</v>
      </c>
      <c r="K21" s="163">
        <f t="shared" si="1"/>
        <v>24</v>
      </c>
      <c r="L21" s="224" t="s">
        <v>29</v>
      </c>
      <c r="M21" s="429">
        <v>2316</v>
      </c>
      <c r="N21" s="128">
        <f t="shared" si="2"/>
        <v>2683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25865</v>
      </c>
      <c r="D22" s="128">
        <f>SUM(L4)</f>
        <v>22611</v>
      </c>
      <c r="E22" s="66">
        <f t="shared" ref="E22:E32" si="4">SUM(N16/M16*100)</f>
        <v>102.84703169112093</v>
      </c>
      <c r="F22" s="70">
        <f>SUM(C22/D22*100)</f>
        <v>114.39122550970767</v>
      </c>
      <c r="G22" s="5"/>
      <c r="H22" s="533">
        <v>44</v>
      </c>
      <c r="I22" s="119">
        <v>6</v>
      </c>
      <c r="J22" s="224" t="s">
        <v>14</v>
      </c>
      <c r="K22" s="163">
        <f t="shared" si="1"/>
        <v>34</v>
      </c>
      <c r="L22" s="227" t="s">
        <v>1</v>
      </c>
      <c r="M22" s="429">
        <v>2325</v>
      </c>
      <c r="N22" s="128">
        <f t="shared" si="2"/>
        <v>2307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13439</v>
      </c>
      <c r="D23" s="128">
        <f>SUM(L5)</f>
        <v>16650</v>
      </c>
      <c r="E23" s="66">
        <f t="shared" si="4"/>
        <v>89.641141942369259</v>
      </c>
      <c r="F23" s="70">
        <f t="shared" ref="F23:F32" si="5">SUM(C23/D23*100)</f>
        <v>80.714714714714717</v>
      </c>
      <c r="G23" s="5"/>
      <c r="H23" s="176">
        <v>40</v>
      </c>
      <c r="I23" s="119">
        <v>9</v>
      </c>
      <c r="J23" s="454" t="s">
        <v>202</v>
      </c>
      <c r="K23" s="163">
        <f t="shared" si="1"/>
        <v>36</v>
      </c>
      <c r="L23" s="224" t="s">
        <v>5</v>
      </c>
      <c r="M23" s="429">
        <v>2732</v>
      </c>
      <c r="N23" s="128">
        <f t="shared" si="2"/>
        <v>2287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10520</v>
      </c>
      <c r="D24" s="128">
        <f t="shared" ref="D24:D31" si="6">SUM(L6)</f>
        <v>7725</v>
      </c>
      <c r="E24" s="66">
        <f t="shared" si="4"/>
        <v>181.31678731471905</v>
      </c>
      <c r="F24" s="70">
        <f t="shared" si="5"/>
        <v>136.18122977346277</v>
      </c>
      <c r="G24" s="5"/>
      <c r="H24" s="176">
        <v>22</v>
      </c>
      <c r="I24" s="119">
        <v>4</v>
      </c>
      <c r="J24" s="224" t="s">
        <v>12</v>
      </c>
      <c r="K24" s="163">
        <f t="shared" si="1"/>
        <v>37</v>
      </c>
      <c r="L24" s="227" t="s">
        <v>38</v>
      </c>
      <c r="M24" s="429">
        <v>1330</v>
      </c>
      <c r="N24" s="128">
        <f t="shared" si="2"/>
        <v>1559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4752</v>
      </c>
      <c r="D25" s="128">
        <f t="shared" si="6"/>
        <v>4917</v>
      </c>
      <c r="E25" s="66">
        <f t="shared" si="4"/>
        <v>109.6699746134318</v>
      </c>
      <c r="F25" s="70">
        <f t="shared" si="5"/>
        <v>96.644295302013433</v>
      </c>
      <c r="G25" s="5"/>
      <c r="H25" s="176">
        <v>12</v>
      </c>
      <c r="I25" s="119">
        <v>32</v>
      </c>
      <c r="J25" s="224" t="s">
        <v>36</v>
      </c>
      <c r="K25" s="252">
        <f t="shared" si="1"/>
        <v>1</v>
      </c>
      <c r="L25" s="528" t="s">
        <v>4</v>
      </c>
      <c r="M25" s="430">
        <v>736</v>
      </c>
      <c r="N25" s="233">
        <f t="shared" si="2"/>
        <v>911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21</v>
      </c>
      <c r="C26" s="128">
        <f t="shared" si="3"/>
        <v>4231</v>
      </c>
      <c r="D26" s="128">
        <f t="shared" si="6"/>
        <v>3440</v>
      </c>
      <c r="E26" s="538">
        <f t="shared" si="4"/>
        <v>128.01815431164903</v>
      </c>
      <c r="F26" s="543">
        <f t="shared" si="5"/>
        <v>122.99418604651163</v>
      </c>
      <c r="G26" s="16"/>
      <c r="H26" s="131">
        <v>6</v>
      </c>
      <c r="I26" s="119">
        <v>12</v>
      </c>
      <c r="J26" s="224" t="s">
        <v>19</v>
      </c>
      <c r="K26" s="5"/>
      <c r="L26" s="504" t="s">
        <v>192</v>
      </c>
      <c r="M26" s="431">
        <v>66044</v>
      </c>
      <c r="N26" s="265">
        <f>SUM(H44)</f>
        <v>71771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2683</v>
      </c>
      <c r="D27" s="128">
        <f t="shared" si="6"/>
        <v>2751</v>
      </c>
      <c r="E27" s="66">
        <f t="shared" si="4"/>
        <v>115.84628670120898</v>
      </c>
      <c r="F27" s="70">
        <f t="shared" si="5"/>
        <v>97.528171573973097</v>
      </c>
      <c r="G27" s="5"/>
      <c r="H27" s="533">
        <v>3</v>
      </c>
      <c r="I27" s="119">
        <v>3</v>
      </c>
      <c r="J27" s="224" t="s">
        <v>11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1</v>
      </c>
      <c r="C28" s="52">
        <f t="shared" si="3"/>
        <v>2307</v>
      </c>
      <c r="D28" s="128">
        <f t="shared" si="6"/>
        <v>2439</v>
      </c>
      <c r="E28" s="66">
        <f t="shared" si="4"/>
        <v>99.225806451612911</v>
      </c>
      <c r="F28" s="70">
        <f t="shared" si="5"/>
        <v>94.587945879458786</v>
      </c>
      <c r="G28" s="5"/>
      <c r="H28" s="131">
        <v>0</v>
      </c>
      <c r="I28" s="119">
        <v>5</v>
      </c>
      <c r="J28" s="224" t="s">
        <v>13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5</v>
      </c>
      <c r="C29" s="52">
        <f t="shared" si="3"/>
        <v>2287</v>
      </c>
      <c r="D29" s="128">
        <f t="shared" si="6"/>
        <v>1471</v>
      </c>
      <c r="E29" s="66">
        <f t="shared" si="4"/>
        <v>83.711566617862374</v>
      </c>
      <c r="F29" s="70">
        <f t="shared" si="5"/>
        <v>155.47246770904147</v>
      </c>
      <c r="G29" s="15"/>
      <c r="H29" s="176">
        <v>0</v>
      </c>
      <c r="I29" s="119">
        <v>7</v>
      </c>
      <c r="J29" s="224" t="s">
        <v>15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1559</v>
      </c>
      <c r="D30" s="128">
        <f t="shared" si="6"/>
        <v>2653</v>
      </c>
      <c r="E30" s="66">
        <f t="shared" si="4"/>
        <v>117.21804511278195</v>
      </c>
      <c r="F30" s="70">
        <f t="shared" si="5"/>
        <v>58.76366377685639</v>
      </c>
      <c r="G30" s="16"/>
      <c r="H30" s="131">
        <v>0</v>
      </c>
      <c r="I30" s="119">
        <v>8</v>
      </c>
      <c r="J30" s="224" t="s">
        <v>16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28" t="s">
        <v>4</v>
      </c>
      <c r="C31" s="52">
        <f t="shared" si="3"/>
        <v>911</v>
      </c>
      <c r="D31" s="128">
        <f t="shared" si="6"/>
        <v>763</v>
      </c>
      <c r="E31" s="66">
        <f t="shared" si="4"/>
        <v>123.77717391304348</v>
      </c>
      <c r="F31" s="70">
        <f t="shared" si="5"/>
        <v>119.39711664482306</v>
      </c>
      <c r="G31" s="132"/>
      <c r="H31" s="533">
        <v>0</v>
      </c>
      <c r="I31" s="119">
        <v>10</v>
      </c>
      <c r="J31" s="224" t="s">
        <v>17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71771</v>
      </c>
      <c r="D32" s="82">
        <f>SUM(L14)</f>
        <v>69361</v>
      </c>
      <c r="E32" s="85">
        <f t="shared" si="4"/>
        <v>108.6714917327842</v>
      </c>
      <c r="F32" s="83">
        <f t="shared" si="5"/>
        <v>103.47457504937934</v>
      </c>
      <c r="G32" s="84"/>
      <c r="H32" s="549">
        <v>0</v>
      </c>
      <c r="I32" s="119">
        <v>11</v>
      </c>
      <c r="J32" s="224" t="s">
        <v>18</v>
      </c>
      <c r="L32" s="36"/>
      <c r="M32" s="31"/>
      <c r="S32" s="31"/>
      <c r="T32" s="31"/>
      <c r="U32" s="31"/>
    </row>
    <row r="33" spans="1:30" x14ac:dyDescent="0.15">
      <c r="H33" s="6">
        <v>0</v>
      </c>
      <c r="I33" s="119">
        <v>13</v>
      </c>
      <c r="J33" s="224" t="s">
        <v>7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128">
        <v>0</v>
      </c>
      <c r="I34" s="119">
        <v>18</v>
      </c>
      <c r="J34" s="224" t="s">
        <v>23</v>
      </c>
      <c r="L34" s="295"/>
      <c r="M34" s="31"/>
      <c r="S34" s="31"/>
      <c r="T34" s="31"/>
      <c r="U34" s="31"/>
    </row>
    <row r="35" spans="1:30" x14ac:dyDescent="0.15">
      <c r="H35" s="471">
        <v>0</v>
      </c>
      <c r="I35" s="119">
        <v>19</v>
      </c>
      <c r="J35" s="224" t="s">
        <v>24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28">
        <v>0</v>
      </c>
      <c r="I36" s="119">
        <v>20</v>
      </c>
      <c r="J36" s="224" t="s">
        <v>25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127">
        <v>0</v>
      </c>
      <c r="I37" s="119">
        <v>22</v>
      </c>
      <c r="J37" s="224" t="s">
        <v>27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53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243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31</v>
      </c>
      <c r="J41" s="224" t="s">
        <v>126</v>
      </c>
      <c r="L41" s="57"/>
      <c r="M41" s="31"/>
      <c r="S41" s="31"/>
      <c r="T41" s="31"/>
      <c r="U41" s="31"/>
    </row>
    <row r="42" spans="1:30" x14ac:dyDescent="0.15">
      <c r="H42" s="53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26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71771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52">
        <v>48681</v>
      </c>
      <c r="I49" s="119">
        <v>26</v>
      </c>
      <c r="J49" s="224" t="s">
        <v>31</v>
      </c>
      <c r="K49" s="5">
        <f>SUM(I49)</f>
        <v>26</v>
      </c>
      <c r="L49" s="419">
        <v>56501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52">
        <v>12378</v>
      </c>
      <c r="I50" s="119">
        <v>33</v>
      </c>
      <c r="J50" s="224" t="s">
        <v>0</v>
      </c>
      <c r="K50" s="5">
        <f t="shared" ref="K50:K58" si="7">SUM(I50)</f>
        <v>33</v>
      </c>
      <c r="L50" s="419">
        <v>18967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53">
        <v>9934</v>
      </c>
      <c r="I51" s="119">
        <v>40</v>
      </c>
      <c r="J51" s="224" t="s">
        <v>2</v>
      </c>
      <c r="K51" s="5">
        <f t="shared" si="7"/>
        <v>40</v>
      </c>
      <c r="L51" s="419">
        <v>11660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127">
        <v>9314</v>
      </c>
      <c r="I52" s="119">
        <v>13</v>
      </c>
      <c r="J52" s="224" t="s">
        <v>7</v>
      </c>
      <c r="K52" s="5">
        <f t="shared" si="7"/>
        <v>13</v>
      </c>
      <c r="L52" s="419">
        <v>13264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452">
        <v>8593</v>
      </c>
      <c r="I53" s="119">
        <v>25</v>
      </c>
      <c r="J53" s="224" t="s">
        <v>30</v>
      </c>
      <c r="K53" s="5">
        <f t="shared" si="7"/>
        <v>25</v>
      </c>
      <c r="L53" s="419">
        <v>19183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48681</v>
      </c>
      <c r="D54" s="139">
        <f>SUM(L49)</f>
        <v>56501</v>
      </c>
      <c r="E54" s="66">
        <f t="shared" ref="E54:E64" si="9">SUM(N63/M63*100)</f>
        <v>103.20768317503392</v>
      </c>
      <c r="F54" s="66">
        <f>SUM(C54/D54*100)</f>
        <v>86.15953699934515</v>
      </c>
      <c r="G54" s="5"/>
      <c r="H54" s="53">
        <v>5465</v>
      </c>
      <c r="I54" s="119">
        <v>34</v>
      </c>
      <c r="J54" s="224" t="s">
        <v>1</v>
      </c>
      <c r="K54" s="5">
        <f t="shared" si="7"/>
        <v>34</v>
      </c>
      <c r="L54" s="419">
        <v>8506</v>
      </c>
      <c r="M54" s="31"/>
      <c r="N54" s="499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0</v>
      </c>
      <c r="C55" s="52">
        <f t="shared" si="8"/>
        <v>12378</v>
      </c>
      <c r="D55" s="139">
        <f t="shared" ref="D55:D64" si="10">SUM(L50)</f>
        <v>18967</v>
      </c>
      <c r="E55" s="66">
        <f t="shared" si="9"/>
        <v>80.701525622636595</v>
      </c>
      <c r="F55" s="66">
        <f t="shared" ref="F55:F64" si="11">SUM(C55/D55*100)</f>
        <v>65.260715980386991</v>
      </c>
      <c r="G55" s="5"/>
      <c r="H55" s="53">
        <v>5024</v>
      </c>
      <c r="I55" s="119">
        <v>24</v>
      </c>
      <c r="J55" s="224" t="s">
        <v>29</v>
      </c>
      <c r="K55" s="5">
        <f t="shared" si="7"/>
        <v>24</v>
      </c>
      <c r="L55" s="419">
        <v>3399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2</v>
      </c>
      <c r="C56" s="52">
        <f t="shared" si="8"/>
        <v>9934</v>
      </c>
      <c r="D56" s="139">
        <f t="shared" si="10"/>
        <v>11660</v>
      </c>
      <c r="E56" s="66">
        <f t="shared" si="9"/>
        <v>156.83612251341964</v>
      </c>
      <c r="F56" s="66">
        <f t="shared" si="11"/>
        <v>85.197255574614061</v>
      </c>
      <c r="G56" s="5"/>
      <c r="H56" s="53">
        <v>4443</v>
      </c>
      <c r="I56" s="119">
        <v>36</v>
      </c>
      <c r="J56" s="224" t="s">
        <v>5</v>
      </c>
      <c r="K56" s="5">
        <f t="shared" si="7"/>
        <v>36</v>
      </c>
      <c r="L56" s="419">
        <v>2612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7</v>
      </c>
      <c r="C57" s="52">
        <f t="shared" si="8"/>
        <v>9314</v>
      </c>
      <c r="D57" s="139">
        <f t="shared" si="10"/>
        <v>13264</v>
      </c>
      <c r="E57" s="66">
        <f t="shared" si="9"/>
        <v>94.118835893290225</v>
      </c>
      <c r="F57" s="66">
        <f t="shared" si="11"/>
        <v>70.220144752714106</v>
      </c>
      <c r="G57" s="5"/>
      <c r="H57" s="131">
        <v>2734</v>
      </c>
      <c r="I57" s="119">
        <v>16</v>
      </c>
      <c r="J57" s="224" t="s">
        <v>3</v>
      </c>
      <c r="K57" s="5">
        <f t="shared" si="7"/>
        <v>16</v>
      </c>
      <c r="L57" s="419">
        <v>8318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30</v>
      </c>
      <c r="C58" s="52">
        <f t="shared" si="8"/>
        <v>8593</v>
      </c>
      <c r="D58" s="139">
        <f t="shared" si="10"/>
        <v>19183</v>
      </c>
      <c r="E58" s="66">
        <f t="shared" si="9"/>
        <v>46.087422901582194</v>
      </c>
      <c r="F58" s="66">
        <f t="shared" si="11"/>
        <v>44.794870458218213</v>
      </c>
      <c r="G58" s="16"/>
      <c r="H58" s="233">
        <v>1694</v>
      </c>
      <c r="I58" s="194">
        <v>15</v>
      </c>
      <c r="J58" s="227" t="s">
        <v>21</v>
      </c>
      <c r="K58" s="18">
        <f t="shared" si="7"/>
        <v>15</v>
      </c>
      <c r="L58" s="420">
        <v>3587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1</v>
      </c>
      <c r="C59" s="52">
        <f t="shared" si="8"/>
        <v>5465</v>
      </c>
      <c r="D59" s="139">
        <f t="shared" si="10"/>
        <v>8506</v>
      </c>
      <c r="E59" s="66">
        <f t="shared" si="9"/>
        <v>60.420121614151469</v>
      </c>
      <c r="F59" s="66">
        <f t="shared" si="11"/>
        <v>64.248765577239595</v>
      </c>
      <c r="G59" s="5"/>
      <c r="H59" s="550">
        <v>1387</v>
      </c>
      <c r="I59" s="459">
        <v>22</v>
      </c>
      <c r="J59" s="304" t="s">
        <v>27</v>
      </c>
      <c r="K59" s="12" t="s">
        <v>75</v>
      </c>
      <c r="L59" s="421">
        <v>151689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29</v>
      </c>
      <c r="C60" s="52">
        <f t="shared" si="8"/>
        <v>5024</v>
      </c>
      <c r="D60" s="139">
        <f t="shared" si="10"/>
        <v>3399</v>
      </c>
      <c r="E60" s="66">
        <f t="shared" si="9"/>
        <v>116.2962962962963</v>
      </c>
      <c r="F60" s="66">
        <f t="shared" si="11"/>
        <v>147.80817887614003</v>
      </c>
      <c r="G60" s="5"/>
      <c r="H60" s="176">
        <v>750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5</v>
      </c>
      <c r="C61" s="52">
        <f t="shared" si="8"/>
        <v>4443</v>
      </c>
      <c r="D61" s="139">
        <f t="shared" si="10"/>
        <v>2612</v>
      </c>
      <c r="E61" s="66">
        <f t="shared" si="9"/>
        <v>114.95472186287192</v>
      </c>
      <c r="F61" s="66">
        <f t="shared" si="11"/>
        <v>170.09954058192955</v>
      </c>
      <c r="G61" s="15"/>
      <c r="H61" s="176">
        <v>490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3</v>
      </c>
      <c r="C62" s="52">
        <f t="shared" si="8"/>
        <v>2734</v>
      </c>
      <c r="D62" s="139">
        <f t="shared" si="10"/>
        <v>8318</v>
      </c>
      <c r="E62" s="66">
        <f t="shared" si="9"/>
        <v>117.79405428694527</v>
      </c>
      <c r="F62" s="66">
        <f t="shared" si="11"/>
        <v>32.868477999519115</v>
      </c>
      <c r="G62" s="16"/>
      <c r="H62" s="551">
        <v>423</v>
      </c>
      <c r="I62" s="244">
        <v>23</v>
      </c>
      <c r="J62" s="224" t="s">
        <v>28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7">
        <f t="shared" si="8"/>
        <v>1694</v>
      </c>
      <c r="D63" s="195">
        <f t="shared" si="10"/>
        <v>3587</v>
      </c>
      <c r="E63" s="72">
        <f t="shared" si="9"/>
        <v>66.275430359937403</v>
      </c>
      <c r="F63" s="72">
        <f t="shared" si="11"/>
        <v>47.226094229160857</v>
      </c>
      <c r="G63" s="132"/>
      <c r="H63" s="176">
        <v>367</v>
      </c>
      <c r="I63" s="119">
        <v>21</v>
      </c>
      <c r="J63" s="5" t="s">
        <v>189</v>
      </c>
      <c r="K63" s="5">
        <f>SUM(K49)</f>
        <v>26</v>
      </c>
      <c r="L63" s="224" t="s">
        <v>31</v>
      </c>
      <c r="M63" s="236">
        <v>47168</v>
      </c>
      <c r="N63" s="128">
        <f>SUM(H49)</f>
        <v>48681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112278</v>
      </c>
      <c r="D64" s="196">
        <f t="shared" si="10"/>
        <v>151689</v>
      </c>
      <c r="E64" s="85">
        <f t="shared" si="9"/>
        <v>89.837492698773389</v>
      </c>
      <c r="F64" s="85">
        <f t="shared" si="11"/>
        <v>74.018551114451284</v>
      </c>
      <c r="G64" s="84"/>
      <c r="H64" s="176">
        <v>200</v>
      </c>
      <c r="I64" s="119">
        <v>19</v>
      </c>
      <c r="J64" s="224" t="s">
        <v>24</v>
      </c>
      <c r="K64" s="5">
        <f t="shared" ref="K64:K72" si="12">SUM(K50)</f>
        <v>33</v>
      </c>
      <c r="L64" s="224" t="s">
        <v>0</v>
      </c>
      <c r="M64" s="236">
        <v>15338</v>
      </c>
      <c r="N64" s="128">
        <f t="shared" ref="N64:N72" si="13">SUM(H50)</f>
        <v>12378</v>
      </c>
      <c r="O64" s="54"/>
      <c r="S64" s="31"/>
      <c r="T64" s="31"/>
      <c r="U64" s="31"/>
      <c r="V64" s="31"/>
    </row>
    <row r="65" spans="2:22" x14ac:dyDescent="0.15">
      <c r="H65" s="449">
        <v>129</v>
      </c>
      <c r="I65" s="119">
        <v>1</v>
      </c>
      <c r="J65" s="224" t="s">
        <v>4</v>
      </c>
      <c r="K65" s="5">
        <f t="shared" si="12"/>
        <v>40</v>
      </c>
      <c r="L65" s="224" t="s">
        <v>2</v>
      </c>
      <c r="M65" s="236">
        <v>6334</v>
      </c>
      <c r="N65" s="128">
        <f t="shared" si="13"/>
        <v>9934</v>
      </c>
      <c r="O65" s="54"/>
      <c r="S65" s="31"/>
      <c r="T65" s="31"/>
      <c r="U65" s="31"/>
      <c r="V65" s="31"/>
    </row>
    <row r="66" spans="2:22" x14ac:dyDescent="0.15">
      <c r="H66" s="52">
        <v>97</v>
      </c>
      <c r="I66" s="119">
        <v>9</v>
      </c>
      <c r="J66" s="454" t="s">
        <v>199</v>
      </c>
      <c r="K66" s="5">
        <f t="shared" si="12"/>
        <v>13</v>
      </c>
      <c r="L66" s="224" t="s">
        <v>7</v>
      </c>
      <c r="M66" s="236">
        <v>9896</v>
      </c>
      <c r="N66" s="128">
        <f t="shared" si="13"/>
        <v>9314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52">
        <v>41</v>
      </c>
      <c r="I67" s="119">
        <v>27</v>
      </c>
      <c r="J67" s="224" t="s">
        <v>32</v>
      </c>
      <c r="K67" s="5">
        <f t="shared" si="12"/>
        <v>25</v>
      </c>
      <c r="L67" s="224" t="s">
        <v>30</v>
      </c>
      <c r="M67" s="236">
        <v>18645</v>
      </c>
      <c r="N67" s="128">
        <f t="shared" si="13"/>
        <v>8593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127">
        <v>40</v>
      </c>
      <c r="I68" s="119">
        <v>39</v>
      </c>
      <c r="J68" s="224" t="s">
        <v>40</v>
      </c>
      <c r="K68" s="5">
        <f t="shared" si="12"/>
        <v>34</v>
      </c>
      <c r="L68" s="224" t="s">
        <v>1</v>
      </c>
      <c r="M68" s="236">
        <v>9045</v>
      </c>
      <c r="N68" s="128">
        <f t="shared" si="13"/>
        <v>5465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27</v>
      </c>
      <c r="I69" s="119">
        <v>29</v>
      </c>
      <c r="J69" s="224" t="s">
        <v>116</v>
      </c>
      <c r="K69" s="5">
        <f t="shared" si="12"/>
        <v>24</v>
      </c>
      <c r="L69" s="224" t="s">
        <v>29</v>
      </c>
      <c r="M69" s="236">
        <v>4320</v>
      </c>
      <c r="N69" s="128">
        <f t="shared" si="13"/>
        <v>5024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20</v>
      </c>
      <c r="I70" s="119">
        <v>4</v>
      </c>
      <c r="J70" s="224" t="s">
        <v>12</v>
      </c>
      <c r="K70" s="5">
        <f t="shared" si="12"/>
        <v>36</v>
      </c>
      <c r="L70" s="224" t="s">
        <v>5</v>
      </c>
      <c r="M70" s="236">
        <v>3865</v>
      </c>
      <c r="N70" s="128">
        <f t="shared" si="13"/>
        <v>4443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127">
        <v>20</v>
      </c>
      <c r="I71" s="119">
        <v>30</v>
      </c>
      <c r="J71" s="224" t="s">
        <v>34</v>
      </c>
      <c r="K71" s="5">
        <f t="shared" si="12"/>
        <v>16</v>
      </c>
      <c r="L71" s="224" t="s">
        <v>3</v>
      </c>
      <c r="M71" s="236">
        <v>2321</v>
      </c>
      <c r="N71" s="128">
        <f t="shared" si="13"/>
        <v>2734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20</v>
      </c>
      <c r="I72" s="119">
        <v>37</v>
      </c>
      <c r="J72" s="224" t="s">
        <v>38</v>
      </c>
      <c r="K72" s="5">
        <f t="shared" si="12"/>
        <v>15</v>
      </c>
      <c r="L72" s="227" t="s">
        <v>21</v>
      </c>
      <c r="M72" s="237">
        <v>2556</v>
      </c>
      <c r="N72" s="128">
        <f t="shared" si="13"/>
        <v>1694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53">
        <v>7</v>
      </c>
      <c r="I73" s="119">
        <v>35</v>
      </c>
      <c r="J73" s="224" t="s">
        <v>37</v>
      </c>
      <c r="K73" s="52"/>
      <c r="L73" s="383" t="s">
        <v>106</v>
      </c>
      <c r="M73" s="235">
        <v>124979</v>
      </c>
      <c r="N73" s="234">
        <f>SUM(H89)</f>
        <v>112278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0</v>
      </c>
      <c r="I74" s="119">
        <v>2</v>
      </c>
      <c r="J74" s="224" t="s">
        <v>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127">
        <v>0</v>
      </c>
      <c r="I75" s="119">
        <v>3</v>
      </c>
      <c r="J75" s="224" t="s">
        <v>11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452">
        <v>0</v>
      </c>
      <c r="I76" s="119">
        <v>5</v>
      </c>
      <c r="J76" s="224" t="s">
        <v>13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53">
        <v>0</v>
      </c>
      <c r="I77" s="119">
        <v>6</v>
      </c>
      <c r="J77" s="224" t="s">
        <v>14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452">
        <v>0</v>
      </c>
      <c r="I78" s="119">
        <v>7</v>
      </c>
      <c r="J78" s="224" t="s">
        <v>15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8</v>
      </c>
      <c r="J79" s="224" t="s">
        <v>16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53">
        <v>0</v>
      </c>
      <c r="I80" s="119">
        <v>10</v>
      </c>
      <c r="J80" s="224" t="s">
        <v>17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11</v>
      </c>
      <c r="J81" s="224" t="s">
        <v>18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128">
        <v>0</v>
      </c>
      <c r="I82" s="119">
        <v>12</v>
      </c>
      <c r="J82" s="224" t="s">
        <v>19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14</v>
      </c>
      <c r="J83" s="224" t="s">
        <v>20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127">
        <v>0</v>
      </c>
      <c r="I84" s="119">
        <v>18</v>
      </c>
      <c r="J84" s="224" t="s">
        <v>23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20</v>
      </c>
      <c r="J85" s="224" t="s">
        <v>25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452">
        <v>0</v>
      </c>
      <c r="I86" s="119">
        <v>28</v>
      </c>
      <c r="J86" s="224" t="s">
        <v>33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127">
        <v>0</v>
      </c>
      <c r="I87" s="119">
        <v>31</v>
      </c>
      <c r="J87" s="224" t="s">
        <v>117</v>
      </c>
      <c r="L87" s="57"/>
      <c r="M87" s="31"/>
      <c r="N87" s="31"/>
      <c r="O87" s="31"/>
      <c r="S87" s="37"/>
      <c r="T87" s="37"/>
    </row>
    <row r="88" spans="8:22" x14ac:dyDescent="0.15">
      <c r="H88" s="127">
        <v>0</v>
      </c>
      <c r="I88" s="119">
        <v>32</v>
      </c>
      <c r="J88" s="224" t="s">
        <v>36</v>
      </c>
      <c r="L88" s="57"/>
      <c r="M88" s="31"/>
      <c r="N88" s="31"/>
      <c r="O88" s="31"/>
      <c r="Q88" s="31"/>
    </row>
    <row r="89" spans="8:22" x14ac:dyDescent="0.15">
      <c r="H89" s="165">
        <f>SUM(H49:H88)</f>
        <v>112278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H52" sqref="H5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24209</v>
      </c>
      <c r="I4" s="119">
        <v>31</v>
      </c>
      <c r="J4" s="40" t="s">
        <v>71</v>
      </c>
      <c r="K4" s="277">
        <f>SUM(I4)</f>
        <v>31</v>
      </c>
      <c r="L4" s="374">
        <v>23023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21646</v>
      </c>
      <c r="I5" s="119">
        <v>2</v>
      </c>
      <c r="J5" s="40" t="s">
        <v>6</v>
      </c>
      <c r="K5" s="277">
        <f t="shared" ref="K5:K13" si="0">SUM(I5)</f>
        <v>2</v>
      </c>
      <c r="L5" s="374">
        <v>17713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21339</v>
      </c>
      <c r="I6" s="119">
        <v>17</v>
      </c>
      <c r="J6" s="40" t="s">
        <v>22</v>
      </c>
      <c r="K6" s="277">
        <f t="shared" si="0"/>
        <v>17</v>
      </c>
      <c r="L6" s="374">
        <v>19657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16753</v>
      </c>
      <c r="I7" s="119">
        <v>34</v>
      </c>
      <c r="J7" s="40" t="s">
        <v>1</v>
      </c>
      <c r="K7" s="277">
        <f t="shared" si="0"/>
        <v>34</v>
      </c>
      <c r="L7" s="374">
        <v>19016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13330</v>
      </c>
      <c r="I8" s="119">
        <v>16</v>
      </c>
      <c r="J8" s="40" t="s">
        <v>3</v>
      </c>
      <c r="K8" s="277">
        <f t="shared" si="0"/>
        <v>16</v>
      </c>
      <c r="L8" s="374">
        <v>9390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12755</v>
      </c>
      <c r="I9" s="119">
        <v>40</v>
      </c>
      <c r="J9" s="404" t="s">
        <v>2</v>
      </c>
      <c r="K9" s="277">
        <f t="shared" si="0"/>
        <v>40</v>
      </c>
      <c r="L9" s="374">
        <v>12352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12724</v>
      </c>
      <c r="I10" s="119">
        <v>3</v>
      </c>
      <c r="J10" s="40" t="s">
        <v>11</v>
      </c>
      <c r="K10" s="277">
        <f t="shared" si="0"/>
        <v>3</v>
      </c>
      <c r="L10" s="374">
        <v>40012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12474</v>
      </c>
      <c r="I11" s="119">
        <v>33</v>
      </c>
      <c r="J11" s="40" t="s">
        <v>0</v>
      </c>
      <c r="K11" s="277">
        <f t="shared" si="0"/>
        <v>33</v>
      </c>
      <c r="L11" s="374">
        <v>16945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53">
        <v>9933</v>
      </c>
      <c r="I12" s="119">
        <v>13</v>
      </c>
      <c r="J12" s="40" t="s">
        <v>7</v>
      </c>
      <c r="K12" s="277">
        <f t="shared" si="0"/>
        <v>13</v>
      </c>
      <c r="L12" s="375">
        <v>13467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41">
        <v>9885</v>
      </c>
      <c r="I13" s="194">
        <v>38</v>
      </c>
      <c r="J13" s="103" t="s">
        <v>39</v>
      </c>
      <c r="K13" s="277">
        <f t="shared" si="0"/>
        <v>38</v>
      </c>
      <c r="L13" s="375">
        <v>5258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52">
        <v>8175</v>
      </c>
      <c r="I14" s="303">
        <v>1</v>
      </c>
      <c r="J14" s="519" t="s">
        <v>4</v>
      </c>
      <c r="K14" s="151" t="s">
        <v>8</v>
      </c>
      <c r="L14" s="376">
        <v>212491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7230</v>
      </c>
      <c r="I15" s="119">
        <v>26</v>
      </c>
      <c r="J15" s="40" t="s">
        <v>31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7069</v>
      </c>
      <c r="I16" s="119">
        <v>21</v>
      </c>
      <c r="J16" s="454" t="s">
        <v>193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6774</v>
      </c>
      <c r="I17" s="119">
        <v>25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5242</v>
      </c>
      <c r="I18" s="119">
        <v>11</v>
      </c>
      <c r="J18" s="40" t="s">
        <v>18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3008</v>
      </c>
      <c r="I19" s="119">
        <v>24</v>
      </c>
      <c r="J19" s="404" t="s">
        <v>29</v>
      </c>
      <c r="K19" s="163">
        <f>SUM(I4)</f>
        <v>31</v>
      </c>
      <c r="L19" s="40" t="s">
        <v>71</v>
      </c>
      <c r="M19" s="520">
        <v>39753</v>
      </c>
      <c r="N19" s="128">
        <f>SUM(H4)</f>
        <v>24209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2883</v>
      </c>
      <c r="I20" s="119">
        <v>36</v>
      </c>
      <c r="J20" s="40" t="s">
        <v>5</v>
      </c>
      <c r="K20" s="163">
        <f t="shared" ref="K20:K28" si="1">SUM(I5)</f>
        <v>2</v>
      </c>
      <c r="L20" s="40" t="s">
        <v>6</v>
      </c>
      <c r="M20" s="521">
        <v>4645</v>
      </c>
      <c r="N20" s="128">
        <f t="shared" ref="N20:N28" si="2">SUM(H5)</f>
        <v>21646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71</v>
      </c>
      <c r="C21" s="276">
        <f>SUM(H4)</f>
        <v>24209</v>
      </c>
      <c r="D21" s="9">
        <f>SUM(L4)</f>
        <v>23023</v>
      </c>
      <c r="E21" s="66">
        <f t="shared" ref="E21:E30" si="3">SUM(N19/M19*100)</f>
        <v>60.898548537217309</v>
      </c>
      <c r="F21" s="66">
        <f t="shared" ref="F21:F31" si="4">SUM(C21/D21*100)</f>
        <v>105.15137036876168</v>
      </c>
      <c r="G21" s="77"/>
      <c r="H21" s="127">
        <v>2510</v>
      </c>
      <c r="I21" s="119">
        <v>9</v>
      </c>
      <c r="J21" s="454" t="s">
        <v>201</v>
      </c>
      <c r="K21" s="163">
        <f t="shared" si="1"/>
        <v>17</v>
      </c>
      <c r="L21" s="40" t="s">
        <v>22</v>
      </c>
      <c r="M21" s="521">
        <v>24689</v>
      </c>
      <c r="N21" s="128">
        <f t="shared" si="2"/>
        <v>21339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6</v>
      </c>
      <c r="C22" s="276">
        <f t="shared" ref="C22:C30" si="5">SUM(H5)</f>
        <v>21646</v>
      </c>
      <c r="D22" s="9">
        <f t="shared" ref="D22:D30" si="6">SUM(L5)</f>
        <v>17713</v>
      </c>
      <c r="E22" s="66">
        <f t="shared" si="3"/>
        <v>466.00645855758887</v>
      </c>
      <c r="F22" s="66">
        <f t="shared" si="4"/>
        <v>122.20403093772936</v>
      </c>
      <c r="G22" s="77"/>
      <c r="H22" s="127">
        <v>769</v>
      </c>
      <c r="I22" s="119">
        <v>27</v>
      </c>
      <c r="J22" s="40" t="s">
        <v>32</v>
      </c>
      <c r="K22" s="163">
        <f t="shared" si="1"/>
        <v>34</v>
      </c>
      <c r="L22" s="40" t="s">
        <v>1</v>
      </c>
      <c r="M22" s="521">
        <v>14220</v>
      </c>
      <c r="N22" s="128">
        <f t="shared" si="2"/>
        <v>16753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22</v>
      </c>
      <c r="C23" s="537">
        <f t="shared" si="5"/>
        <v>21339</v>
      </c>
      <c r="D23" s="139">
        <f t="shared" si="6"/>
        <v>19657</v>
      </c>
      <c r="E23" s="538">
        <f t="shared" si="3"/>
        <v>86.431204179999185</v>
      </c>
      <c r="F23" s="538">
        <f t="shared" si="4"/>
        <v>108.55674823218192</v>
      </c>
      <c r="G23" s="77"/>
      <c r="H23" s="127">
        <v>714</v>
      </c>
      <c r="I23" s="119">
        <v>14</v>
      </c>
      <c r="J23" s="40" t="s">
        <v>20</v>
      </c>
      <c r="K23" s="163">
        <f t="shared" si="1"/>
        <v>16</v>
      </c>
      <c r="L23" s="40" t="s">
        <v>3</v>
      </c>
      <c r="M23" s="521">
        <v>9750</v>
      </c>
      <c r="N23" s="128">
        <f t="shared" si="2"/>
        <v>13330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1</v>
      </c>
      <c r="C24" s="276">
        <f t="shared" si="5"/>
        <v>16753</v>
      </c>
      <c r="D24" s="9">
        <f t="shared" si="6"/>
        <v>19016</v>
      </c>
      <c r="E24" s="66">
        <f t="shared" si="3"/>
        <v>117.81293952180027</v>
      </c>
      <c r="F24" s="66">
        <f t="shared" si="4"/>
        <v>88.099495161968861</v>
      </c>
      <c r="G24" s="77"/>
      <c r="H24" s="127">
        <v>321</v>
      </c>
      <c r="I24" s="119">
        <v>32</v>
      </c>
      <c r="J24" s="40" t="s">
        <v>36</v>
      </c>
      <c r="K24" s="163">
        <f t="shared" si="1"/>
        <v>40</v>
      </c>
      <c r="L24" s="404" t="s">
        <v>2</v>
      </c>
      <c r="M24" s="521">
        <v>11476</v>
      </c>
      <c r="N24" s="128">
        <f t="shared" si="2"/>
        <v>12755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3</v>
      </c>
      <c r="C25" s="276">
        <f t="shared" si="5"/>
        <v>13330</v>
      </c>
      <c r="D25" s="9">
        <f t="shared" si="6"/>
        <v>9390</v>
      </c>
      <c r="E25" s="66">
        <f t="shared" si="3"/>
        <v>136.7179487179487</v>
      </c>
      <c r="F25" s="66">
        <f t="shared" si="4"/>
        <v>141.95953141640044</v>
      </c>
      <c r="G25" s="87"/>
      <c r="H25" s="127">
        <v>266</v>
      </c>
      <c r="I25" s="119">
        <v>4</v>
      </c>
      <c r="J25" s="40" t="s">
        <v>12</v>
      </c>
      <c r="K25" s="163">
        <f t="shared" si="1"/>
        <v>3</v>
      </c>
      <c r="L25" s="40" t="s">
        <v>11</v>
      </c>
      <c r="M25" s="521">
        <v>16878</v>
      </c>
      <c r="N25" s="128">
        <f t="shared" si="2"/>
        <v>12724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4" t="s">
        <v>2</v>
      </c>
      <c r="C26" s="276">
        <f t="shared" si="5"/>
        <v>12755</v>
      </c>
      <c r="D26" s="9">
        <f t="shared" si="6"/>
        <v>12352</v>
      </c>
      <c r="E26" s="66">
        <f t="shared" si="3"/>
        <v>111.14499825723247</v>
      </c>
      <c r="F26" s="66">
        <f t="shared" si="4"/>
        <v>103.26262953367875</v>
      </c>
      <c r="G26" s="77"/>
      <c r="H26" s="127">
        <v>265</v>
      </c>
      <c r="I26" s="119">
        <v>7</v>
      </c>
      <c r="J26" s="40" t="s">
        <v>15</v>
      </c>
      <c r="K26" s="163">
        <f t="shared" si="1"/>
        <v>33</v>
      </c>
      <c r="L26" s="40" t="s">
        <v>0</v>
      </c>
      <c r="M26" s="521">
        <v>14950</v>
      </c>
      <c r="N26" s="128">
        <f t="shared" si="2"/>
        <v>12474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11</v>
      </c>
      <c r="C27" s="276">
        <f t="shared" si="5"/>
        <v>12724</v>
      </c>
      <c r="D27" s="9">
        <f t="shared" si="6"/>
        <v>40012</v>
      </c>
      <c r="E27" s="66">
        <f t="shared" si="3"/>
        <v>75.388079156298133</v>
      </c>
      <c r="F27" s="66">
        <f t="shared" si="4"/>
        <v>31.800459862041386</v>
      </c>
      <c r="G27" s="77"/>
      <c r="H27" s="53">
        <v>224</v>
      </c>
      <c r="I27" s="119">
        <v>29</v>
      </c>
      <c r="J27" s="40" t="s">
        <v>57</v>
      </c>
      <c r="K27" s="163">
        <f t="shared" si="1"/>
        <v>13</v>
      </c>
      <c r="L27" s="40" t="s">
        <v>7</v>
      </c>
      <c r="M27" s="522">
        <v>8625</v>
      </c>
      <c r="N27" s="128">
        <f t="shared" si="2"/>
        <v>9933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0</v>
      </c>
      <c r="C28" s="276">
        <f t="shared" si="5"/>
        <v>12474</v>
      </c>
      <c r="D28" s="9">
        <f t="shared" si="6"/>
        <v>16945</v>
      </c>
      <c r="E28" s="66">
        <f t="shared" si="3"/>
        <v>83.438127090301009</v>
      </c>
      <c r="F28" s="66">
        <f t="shared" si="4"/>
        <v>73.614635585718503</v>
      </c>
      <c r="G28" s="88"/>
      <c r="H28" s="127">
        <v>145</v>
      </c>
      <c r="I28" s="119">
        <v>20</v>
      </c>
      <c r="J28" s="40" t="s">
        <v>25</v>
      </c>
      <c r="K28" s="252">
        <f t="shared" si="1"/>
        <v>38</v>
      </c>
      <c r="L28" s="103" t="s">
        <v>39</v>
      </c>
      <c r="M28" s="523">
        <v>5080</v>
      </c>
      <c r="N28" s="233">
        <f t="shared" si="2"/>
        <v>9885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7</v>
      </c>
      <c r="C29" s="276">
        <f t="shared" si="5"/>
        <v>9933</v>
      </c>
      <c r="D29" s="9">
        <f t="shared" si="6"/>
        <v>13467</v>
      </c>
      <c r="E29" s="66">
        <f t="shared" si="3"/>
        <v>115.16521739130434</v>
      </c>
      <c r="F29" s="66">
        <f t="shared" si="4"/>
        <v>73.758075295165952</v>
      </c>
      <c r="G29" s="87"/>
      <c r="H29" s="127">
        <v>121</v>
      </c>
      <c r="I29" s="119">
        <v>12</v>
      </c>
      <c r="J29" s="40" t="s">
        <v>19</v>
      </c>
      <c r="K29" s="161"/>
      <c r="L29" s="161" t="s">
        <v>205</v>
      </c>
      <c r="M29" s="524">
        <v>186438</v>
      </c>
      <c r="N29" s="241">
        <f>SUM(H44)</f>
        <v>201171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39</v>
      </c>
      <c r="C30" s="276">
        <f t="shared" si="5"/>
        <v>9885</v>
      </c>
      <c r="D30" s="9">
        <f t="shared" si="6"/>
        <v>5258</v>
      </c>
      <c r="E30" s="72">
        <f t="shared" si="3"/>
        <v>194.58661417322836</v>
      </c>
      <c r="F30" s="78">
        <f t="shared" si="4"/>
        <v>187.99923925446939</v>
      </c>
      <c r="G30" s="90"/>
      <c r="H30" s="127">
        <v>100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201171</v>
      </c>
      <c r="D31" s="82">
        <f>SUM(L14)</f>
        <v>212491</v>
      </c>
      <c r="E31" s="85">
        <f>SUM(N29/M29*100)</f>
        <v>107.90235896115598</v>
      </c>
      <c r="F31" s="78">
        <f t="shared" si="4"/>
        <v>94.672715550305668</v>
      </c>
      <c r="G31" s="86"/>
      <c r="H31" s="397">
        <v>100</v>
      </c>
      <c r="I31" s="119">
        <v>39</v>
      </c>
      <c r="J31" s="40" t="s">
        <v>40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96</v>
      </c>
      <c r="I32" s="119">
        <v>18</v>
      </c>
      <c r="J32" s="40" t="s">
        <v>23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397">
        <v>33</v>
      </c>
      <c r="I33" s="119">
        <v>23</v>
      </c>
      <c r="J33" s="40" t="s">
        <v>28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32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29</v>
      </c>
      <c r="I35" s="119">
        <v>5</v>
      </c>
      <c r="J35" s="40" t="s">
        <v>13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17</v>
      </c>
      <c r="I36" s="119">
        <v>19</v>
      </c>
      <c r="J36" s="40" t="s">
        <v>24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6</v>
      </c>
      <c r="J37" s="40" t="s">
        <v>14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53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452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201171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128">
        <v>21588</v>
      </c>
      <c r="I50" s="119">
        <v>16</v>
      </c>
      <c r="J50" s="40" t="s">
        <v>3</v>
      </c>
      <c r="K50" s="441">
        <f>SUM(I50)</f>
        <v>16</v>
      </c>
      <c r="L50" s="444">
        <v>34605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9094</v>
      </c>
      <c r="I51" s="119">
        <v>38</v>
      </c>
      <c r="J51" s="40" t="s">
        <v>39</v>
      </c>
      <c r="K51" s="441">
        <f t="shared" ref="K51:K59" si="7">SUM(I51)</f>
        <v>38</v>
      </c>
      <c r="L51" s="445">
        <v>7651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3626</v>
      </c>
      <c r="I52" s="119">
        <v>34</v>
      </c>
      <c r="J52" s="40" t="s">
        <v>1</v>
      </c>
      <c r="K52" s="441">
        <f t="shared" si="7"/>
        <v>34</v>
      </c>
      <c r="L52" s="445">
        <v>4284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53">
        <v>3603</v>
      </c>
      <c r="I53" s="119">
        <v>33</v>
      </c>
      <c r="J53" s="40" t="s">
        <v>0</v>
      </c>
      <c r="K53" s="441">
        <f t="shared" si="7"/>
        <v>33</v>
      </c>
      <c r="L53" s="445">
        <v>3852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21588</v>
      </c>
      <c r="D54" s="139">
        <f>SUM(L50)</f>
        <v>34605</v>
      </c>
      <c r="E54" s="66">
        <f t="shared" ref="E54:E63" si="8">SUM(N67/M67*100)</f>
        <v>106.49696610922005</v>
      </c>
      <c r="F54" s="66">
        <f t="shared" ref="F54:F61" si="9">SUM(C54/D54*100)</f>
        <v>62.384048547897706</v>
      </c>
      <c r="G54" s="77"/>
      <c r="H54" s="127">
        <v>3474</v>
      </c>
      <c r="I54" s="119">
        <v>26</v>
      </c>
      <c r="J54" s="40" t="s">
        <v>31</v>
      </c>
      <c r="K54" s="441">
        <f t="shared" si="7"/>
        <v>26</v>
      </c>
      <c r="L54" s="445">
        <v>3389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9094</v>
      </c>
      <c r="D55" s="139">
        <f t="shared" ref="D55:D63" si="11">SUM(L51)</f>
        <v>7651</v>
      </c>
      <c r="E55" s="66">
        <f t="shared" si="8"/>
        <v>120.14797199101599</v>
      </c>
      <c r="F55" s="66">
        <f t="shared" si="9"/>
        <v>118.86027970199974</v>
      </c>
      <c r="G55" s="77"/>
      <c r="H55" s="53">
        <v>2098</v>
      </c>
      <c r="I55" s="119">
        <v>25</v>
      </c>
      <c r="J55" s="40" t="s">
        <v>30</v>
      </c>
      <c r="K55" s="441">
        <f t="shared" si="7"/>
        <v>25</v>
      </c>
      <c r="L55" s="445">
        <v>3848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1</v>
      </c>
      <c r="C56" s="52">
        <f t="shared" si="10"/>
        <v>3626</v>
      </c>
      <c r="D56" s="139">
        <f t="shared" si="11"/>
        <v>4284</v>
      </c>
      <c r="E56" s="66">
        <f t="shared" si="8"/>
        <v>135.75439910146011</v>
      </c>
      <c r="F56" s="66">
        <f t="shared" si="9"/>
        <v>84.640522875816998</v>
      </c>
      <c r="G56" s="77"/>
      <c r="H56" s="53">
        <v>1320</v>
      </c>
      <c r="I56" s="119">
        <v>40</v>
      </c>
      <c r="J56" s="40" t="s">
        <v>2</v>
      </c>
      <c r="K56" s="441">
        <f t="shared" si="7"/>
        <v>40</v>
      </c>
      <c r="L56" s="445">
        <v>380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0</v>
      </c>
      <c r="C57" s="52">
        <f t="shared" si="10"/>
        <v>3603</v>
      </c>
      <c r="D57" s="139">
        <f t="shared" si="11"/>
        <v>3852</v>
      </c>
      <c r="E57" s="66">
        <f t="shared" si="8"/>
        <v>33.534996276991805</v>
      </c>
      <c r="F57" s="66">
        <f t="shared" si="9"/>
        <v>93.535825545171335</v>
      </c>
      <c r="G57" s="77"/>
      <c r="H57" s="127">
        <v>721</v>
      </c>
      <c r="I57" s="119">
        <v>31</v>
      </c>
      <c r="J57" s="40" t="s">
        <v>128</v>
      </c>
      <c r="K57" s="441">
        <f t="shared" si="7"/>
        <v>31</v>
      </c>
      <c r="L57" s="445">
        <v>775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31</v>
      </c>
      <c r="C58" s="52">
        <f t="shared" si="10"/>
        <v>3474</v>
      </c>
      <c r="D58" s="139">
        <f t="shared" si="11"/>
        <v>3389</v>
      </c>
      <c r="E58" s="66">
        <f t="shared" si="8"/>
        <v>126.32727272727273</v>
      </c>
      <c r="F58" s="66">
        <f t="shared" si="9"/>
        <v>102.50811448804957</v>
      </c>
      <c r="G58" s="87"/>
      <c r="H58" s="53">
        <v>692</v>
      </c>
      <c r="I58" s="119">
        <v>14</v>
      </c>
      <c r="J58" s="40" t="s">
        <v>20</v>
      </c>
      <c r="K58" s="441">
        <f t="shared" si="7"/>
        <v>14</v>
      </c>
      <c r="L58" s="445">
        <v>747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2098</v>
      </c>
      <c r="D59" s="139">
        <f t="shared" si="11"/>
        <v>3848</v>
      </c>
      <c r="E59" s="66">
        <f t="shared" si="8"/>
        <v>155.17751479289942</v>
      </c>
      <c r="F59" s="66">
        <f t="shared" si="9"/>
        <v>54.521829521829524</v>
      </c>
      <c r="G59" s="77"/>
      <c r="H59" s="534">
        <v>485</v>
      </c>
      <c r="I59" s="194">
        <v>36</v>
      </c>
      <c r="J59" s="103" t="s">
        <v>5</v>
      </c>
      <c r="K59" s="442">
        <f t="shared" si="7"/>
        <v>36</v>
      </c>
      <c r="L59" s="446">
        <v>1611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5">
        <v>7</v>
      </c>
      <c r="B60" s="40" t="s">
        <v>2</v>
      </c>
      <c r="C60" s="128">
        <f t="shared" si="10"/>
        <v>1320</v>
      </c>
      <c r="D60" s="139">
        <f t="shared" si="11"/>
        <v>380</v>
      </c>
      <c r="E60" s="66">
        <f t="shared" si="8"/>
        <v>101.53846153846153</v>
      </c>
      <c r="F60" s="66">
        <f t="shared" si="9"/>
        <v>347.36842105263162</v>
      </c>
      <c r="G60" s="506"/>
      <c r="H60" s="539">
        <v>340</v>
      </c>
      <c r="I60" s="303">
        <v>1</v>
      </c>
      <c r="J60" s="519" t="s">
        <v>4</v>
      </c>
      <c r="K60" s="507" t="s">
        <v>8</v>
      </c>
      <c r="L60" s="531">
        <v>62560</v>
      </c>
      <c r="M60" s="508"/>
      <c r="N60" s="130"/>
      <c r="Q60" s="129"/>
      <c r="R60" s="508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71</v>
      </c>
      <c r="C61" s="52">
        <f t="shared" si="10"/>
        <v>721</v>
      </c>
      <c r="D61" s="139">
        <f t="shared" si="11"/>
        <v>775</v>
      </c>
      <c r="E61" s="66">
        <f t="shared" si="8"/>
        <v>88.141809290953546</v>
      </c>
      <c r="F61" s="66">
        <f t="shared" si="9"/>
        <v>93.032258064516128</v>
      </c>
      <c r="G61" s="88"/>
      <c r="H61" s="53">
        <v>262</v>
      </c>
      <c r="I61" s="119">
        <v>24</v>
      </c>
      <c r="J61" s="404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20</v>
      </c>
      <c r="C62" s="52">
        <f t="shared" si="10"/>
        <v>692</v>
      </c>
      <c r="D62" s="139">
        <f t="shared" si="11"/>
        <v>747</v>
      </c>
      <c r="E62" s="66">
        <f t="shared" si="8"/>
        <v>134.89278752436647</v>
      </c>
      <c r="F62" s="66">
        <f>SUM(C62/D62*100)</f>
        <v>92.637215528781795</v>
      </c>
      <c r="G62" s="87"/>
      <c r="H62" s="53">
        <v>227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5</v>
      </c>
      <c r="C63" s="52">
        <f t="shared" si="10"/>
        <v>485</v>
      </c>
      <c r="D63" s="139">
        <f t="shared" si="11"/>
        <v>1611</v>
      </c>
      <c r="E63" s="72">
        <f t="shared" si="8"/>
        <v>85.237258347978909</v>
      </c>
      <c r="F63" s="66">
        <f>SUM(C63/D63*100)</f>
        <v>30.105524518932341</v>
      </c>
      <c r="G63" s="90"/>
      <c r="H63" s="53">
        <v>120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47886</v>
      </c>
      <c r="D64" s="82">
        <f>SUM(L60)</f>
        <v>62560</v>
      </c>
      <c r="E64" s="85">
        <f>SUM(N77/M77*100)</f>
        <v>96.029358681265791</v>
      </c>
      <c r="F64" s="85">
        <f>SUM(C64/D64*100)</f>
        <v>76.544117647058812</v>
      </c>
      <c r="G64" s="86"/>
      <c r="H64" s="169">
        <v>111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201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38</v>
      </c>
      <c r="I66" s="119">
        <v>17</v>
      </c>
      <c r="J66" s="40" t="s">
        <v>22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7</v>
      </c>
      <c r="I67" s="119">
        <v>23</v>
      </c>
      <c r="J67" s="40" t="s">
        <v>28</v>
      </c>
      <c r="K67" s="5">
        <f>SUM(I50)</f>
        <v>16</v>
      </c>
      <c r="L67" s="40" t="s">
        <v>3</v>
      </c>
      <c r="M67" s="238">
        <v>20271</v>
      </c>
      <c r="N67" s="128">
        <f>SUM(H50)</f>
        <v>21588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0</v>
      </c>
      <c r="I68" s="119">
        <v>2</v>
      </c>
      <c r="J68" s="40" t="s">
        <v>6</v>
      </c>
      <c r="K68" s="5">
        <f t="shared" ref="K68:K76" si="12">SUM(I51)</f>
        <v>38</v>
      </c>
      <c r="L68" s="40" t="s">
        <v>39</v>
      </c>
      <c r="M68" s="239">
        <v>7569</v>
      </c>
      <c r="N68" s="128">
        <f t="shared" ref="N68:N76" si="13">SUM(H51)</f>
        <v>9094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3</v>
      </c>
      <c r="J69" s="40" t="s">
        <v>11</v>
      </c>
      <c r="K69" s="5">
        <f t="shared" si="12"/>
        <v>34</v>
      </c>
      <c r="L69" s="40" t="s">
        <v>1</v>
      </c>
      <c r="M69" s="239">
        <v>2671</v>
      </c>
      <c r="N69" s="128">
        <f t="shared" si="13"/>
        <v>3626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4</v>
      </c>
      <c r="J70" s="40" t="s">
        <v>12</v>
      </c>
      <c r="K70" s="5">
        <f t="shared" si="12"/>
        <v>33</v>
      </c>
      <c r="L70" s="40" t="s">
        <v>0</v>
      </c>
      <c r="M70" s="239">
        <v>10744</v>
      </c>
      <c r="N70" s="128">
        <f t="shared" si="13"/>
        <v>3603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5</v>
      </c>
      <c r="J71" s="40" t="s">
        <v>13</v>
      </c>
      <c r="K71" s="5">
        <f t="shared" si="12"/>
        <v>26</v>
      </c>
      <c r="L71" s="40" t="s">
        <v>31</v>
      </c>
      <c r="M71" s="239">
        <v>2750</v>
      </c>
      <c r="N71" s="128">
        <f t="shared" si="13"/>
        <v>3474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6</v>
      </c>
      <c r="J72" s="40" t="s">
        <v>14</v>
      </c>
      <c r="K72" s="5">
        <f t="shared" si="12"/>
        <v>25</v>
      </c>
      <c r="L72" s="40" t="s">
        <v>30</v>
      </c>
      <c r="M72" s="239">
        <v>1352</v>
      </c>
      <c r="N72" s="128">
        <f t="shared" si="13"/>
        <v>2098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7</v>
      </c>
      <c r="J73" s="40" t="s">
        <v>15</v>
      </c>
      <c r="K73" s="5">
        <f t="shared" si="12"/>
        <v>40</v>
      </c>
      <c r="L73" s="40" t="s">
        <v>2</v>
      </c>
      <c r="M73" s="239">
        <v>1300</v>
      </c>
      <c r="N73" s="128">
        <f t="shared" si="13"/>
        <v>1320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397">
        <v>0</v>
      </c>
      <c r="I74" s="119">
        <v>8</v>
      </c>
      <c r="J74" s="40" t="s">
        <v>16</v>
      </c>
      <c r="K74" s="5">
        <f t="shared" si="12"/>
        <v>31</v>
      </c>
      <c r="L74" s="40" t="s">
        <v>71</v>
      </c>
      <c r="M74" s="239">
        <v>818</v>
      </c>
      <c r="N74" s="128">
        <f t="shared" si="13"/>
        <v>721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10</v>
      </c>
      <c r="J75" s="40" t="s">
        <v>17</v>
      </c>
      <c r="K75" s="5">
        <f t="shared" si="12"/>
        <v>14</v>
      </c>
      <c r="L75" s="40" t="s">
        <v>20</v>
      </c>
      <c r="M75" s="239">
        <v>513</v>
      </c>
      <c r="N75" s="128">
        <f t="shared" si="13"/>
        <v>692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11</v>
      </c>
      <c r="J76" s="40" t="s">
        <v>18</v>
      </c>
      <c r="K76" s="18">
        <f t="shared" si="12"/>
        <v>36</v>
      </c>
      <c r="L76" s="103" t="s">
        <v>5</v>
      </c>
      <c r="M76" s="240">
        <v>569</v>
      </c>
      <c r="N76" s="233">
        <f t="shared" si="13"/>
        <v>485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53">
        <v>0</v>
      </c>
      <c r="I77" s="119">
        <v>12</v>
      </c>
      <c r="J77" s="40" t="s">
        <v>19</v>
      </c>
      <c r="K77" s="5"/>
      <c r="L77" s="161" t="s">
        <v>69</v>
      </c>
      <c r="M77" s="409">
        <v>49866</v>
      </c>
      <c r="N77" s="241">
        <f>SUM(H90)</f>
        <v>47886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128">
        <v>0</v>
      </c>
      <c r="I78" s="119">
        <v>18</v>
      </c>
      <c r="J78" s="40" t="s">
        <v>23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19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127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127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127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47886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0" sqref="L40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449">
        <v>66466</v>
      </c>
      <c r="I4" s="119">
        <v>33</v>
      </c>
      <c r="J4" s="225" t="s">
        <v>0</v>
      </c>
      <c r="K4" s="167">
        <f>SUM(I4)</f>
        <v>33</v>
      </c>
      <c r="L4" s="425">
        <v>27820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11711</v>
      </c>
      <c r="I5" s="119">
        <v>40</v>
      </c>
      <c r="J5" s="225" t="s">
        <v>2</v>
      </c>
      <c r="K5" s="167">
        <f t="shared" ref="K5:K13" si="0">SUM(I5)</f>
        <v>40</v>
      </c>
      <c r="L5" s="426">
        <v>16781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10914</v>
      </c>
      <c r="I6" s="119">
        <v>13</v>
      </c>
      <c r="J6" s="225" t="s">
        <v>7</v>
      </c>
      <c r="K6" s="167">
        <f t="shared" si="0"/>
        <v>13</v>
      </c>
      <c r="L6" s="426">
        <v>7822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9396</v>
      </c>
      <c r="I7" s="119">
        <v>34</v>
      </c>
      <c r="J7" s="225" t="s">
        <v>1</v>
      </c>
      <c r="K7" s="167">
        <f t="shared" si="0"/>
        <v>34</v>
      </c>
      <c r="L7" s="426">
        <v>17488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8437</v>
      </c>
      <c r="I8" s="119">
        <v>9</v>
      </c>
      <c r="J8" s="472" t="s">
        <v>200</v>
      </c>
      <c r="K8" s="167">
        <f t="shared" si="0"/>
        <v>9</v>
      </c>
      <c r="L8" s="426">
        <v>8488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7652</v>
      </c>
      <c r="I9" s="119">
        <v>24</v>
      </c>
      <c r="J9" s="225" t="s">
        <v>29</v>
      </c>
      <c r="K9" s="167">
        <f t="shared" si="0"/>
        <v>24</v>
      </c>
      <c r="L9" s="426">
        <v>7237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3542</v>
      </c>
      <c r="I10" s="119">
        <v>25</v>
      </c>
      <c r="J10" s="225" t="s">
        <v>30</v>
      </c>
      <c r="K10" s="167">
        <f t="shared" si="0"/>
        <v>25</v>
      </c>
      <c r="L10" s="426">
        <v>3987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3330</v>
      </c>
      <c r="I11" s="119">
        <v>36</v>
      </c>
      <c r="J11" s="225" t="s">
        <v>5</v>
      </c>
      <c r="K11" s="167">
        <f t="shared" si="0"/>
        <v>36</v>
      </c>
      <c r="L11" s="426">
        <v>4625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2847</v>
      </c>
      <c r="I12" s="119">
        <v>12</v>
      </c>
      <c r="J12" s="225" t="s">
        <v>19</v>
      </c>
      <c r="K12" s="167">
        <f t="shared" si="0"/>
        <v>12</v>
      </c>
      <c r="L12" s="426">
        <v>2000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1430</v>
      </c>
      <c r="I13" s="194">
        <v>1</v>
      </c>
      <c r="J13" s="302" t="s">
        <v>4</v>
      </c>
      <c r="K13" s="253">
        <f t="shared" si="0"/>
        <v>1</v>
      </c>
      <c r="L13" s="434">
        <v>736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6">
        <v>1037</v>
      </c>
      <c r="I14" s="303">
        <v>17</v>
      </c>
      <c r="J14" s="526" t="s">
        <v>22</v>
      </c>
      <c r="K14" s="117" t="s">
        <v>8</v>
      </c>
      <c r="L14" s="435">
        <v>104115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814</v>
      </c>
      <c r="I15" s="119">
        <v>38</v>
      </c>
      <c r="J15" s="225" t="s">
        <v>39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789</v>
      </c>
      <c r="I16" s="119">
        <v>31</v>
      </c>
      <c r="J16" s="119" t="s">
        <v>183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397">
        <v>726</v>
      </c>
      <c r="I17" s="119">
        <v>16</v>
      </c>
      <c r="J17" s="225" t="s">
        <v>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626</v>
      </c>
      <c r="I18" s="119">
        <v>6</v>
      </c>
      <c r="J18" s="225" t="s">
        <v>14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612</v>
      </c>
      <c r="I19" s="119">
        <v>21</v>
      </c>
      <c r="J19" s="225" t="s">
        <v>26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476</v>
      </c>
      <c r="I20" s="119">
        <v>26</v>
      </c>
      <c r="J20" s="225" t="s">
        <v>31</v>
      </c>
      <c r="K20" s="167">
        <f>SUM(I4)</f>
        <v>33</v>
      </c>
      <c r="L20" s="225" t="s">
        <v>0</v>
      </c>
      <c r="M20" s="436">
        <v>34949</v>
      </c>
      <c r="N20" s="128">
        <f>SUM(H4)</f>
        <v>66466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397">
        <v>317</v>
      </c>
      <c r="I21" s="119">
        <v>22</v>
      </c>
      <c r="J21" s="225" t="s">
        <v>27</v>
      </c>
      <c r="K21" s="167">
        <f t="shared" ref="K21:K29" si="1">SUM(I5)</f>
        <v>40</v>
      </c>
      <c r="L21" s="225" t="s">
        <v>2</v>
      </c>
      <c r="M21" s="437">
        <v>11725</v>
      </c>
      <c r="N21" s="128">
        <f t="shared" ref="N21:N29" si="2">SUM(H5)</f>
        <v>11711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66466</v>
      </c>
      <c r="D22" s="139">
        <f>SUM(L4)</f>
        <v>27820</v>
      </c>
      <c r="E22" s="70">
        <f t="shared" ref="E22:E31" si="3">SUM(N20/M20*100)</f>
        <v>190.17997653723998</v>
      </c>
      <c r="F22" s="66">
        <f t="shared" ref="F22:F32" si="4">SUM(C22/D22*100)</f>
        <v>238.91445003594538</v>
      </c>
      <c r="G22" s="77"/>
      <c r="H22" s="127">
        <v>287</v>
      </c>
      <c r="I22" s="119">
        <v>14</v>
      </c>
      <c r="J22" s="225" t="s">
        <v>20</v>
      </c>
      <c r="K22" s="167">
        <f t="shared" si="1"/>
        <v>13</v>
      </c>
      <c r="L22" s="225" t="s">
        <v>7</v>
      </c>
      <c r="M22" s="437">
        <v>8175</v>
      </c>
      <c r="N22" s="128">
        <f t="shared" si="2"/>
        <v>10914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11711</v>
      </c>
      <c r="D23" s="139">
        <f t="shared" ref="D23:D31" si="6">SUM(L5)</f>
        <v>16781</v>
      </c>
      <c r="E23" s="70">
        <f t="shared" si="3"/>
        <v>99.880597014925371</v>
      </c>
      <c r="F23" s="66">
        <f t="shared" si="4"/>
        <v>69.787259400512482</v>
      </c>
      <c r="G23" s="77"/>
      <c r="H23" s="127">
        <v>180</v>
      </c>
      <c r="I23" s="119">
        <v>18</v>
      </c>
      <c r="J23" s="225" t="s">
        <v>23</v>
      </c>
      <c r="K23" s="167">
        <f t="shared" si="1"/>
        <v>34</v>
      </c>
      <c r="L23" s="225" t="s">
        <v>1</v>
      </c>
      <c r="M23" s="437">
        <v>8383</v>
      </c>
      <c r="N23" s="128">
        <f t="shared" si="2"/>
        <v>9396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7</v>
      </c>
      <c r="C24" s="52">
        <f t="shared" si="5"/>
        <v>10914</v>
      </c>
      <c r="D24" s="139">
        <f t="shared" si="6"/>
        <v>7822</v>
      </c>
      <c r="E24" s="70">
        <f t="shared" si="3"/>
        <v>133.50458715596329</v>
      </c>
      <c r="F24" s="66">
        <f t="shared" si="4"/>
        <v>139.52953208897981</v>
      </c>
      <c r="G24" s="77"/>
      <c r="H24" s="127">
        <v>85</v>
      </c>
      <c r="I24" s="119">
        <v>11</v>
      </c>
      <c r="J24" s="225" t="s">
        <v>18</v>
      </c>
      <c r="K24" s="167">
        <f t="shared" si="1"/>
        <v>9</v>
      </c>
      <c r="L24" s="472" t="s">
        <v>199</v>
      </c>
      <c r="M24" s="437">
        <v>8627</v>
      </c>
      <c r="N24" s="128">
        <f t="shared" si="2"/>
        <v>8437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1</v>
      </c>
      <c r="C25" s="52">
        <f t="shared" si="5"/>
        <v>9396</v>
      </c>
      <c r="D25" s="139">
        <f t="shared" si="6"/>
        <v>17488</v>
      </c>
      <c r="E25" s="70">
        <f t="shared" si="3"/>
        <v>112.08397948228557</v>
      </c>
      <c r="F25" s="66">
        <f t="shared" si="4"/>
        <v>53.728270814272648</v>
      </c>
      <c r="G25" s="77"/>
      <c r="H25" s="127">
        <v>58</v>
      </c>
      <c r="I25" s="119">
        <v>20</v>
      </c>
      <c r="J25" s="225" t="s">
        <v>25</v>
      </c>
      <c r="K25" s="167">
        <f t="shared" si="1"/>
        <v>24</v>
      </c>
      <c r="L25" s="225" t="s">
        <v>29</v>
      </c>
      <c r="M25" s="437">
        <v>6874</v>
      </c>
      <c r="N25" s="128">
        <f t="shared" si="2"/>
        <v>7652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72" t="s">
        <v>199</v>
      </c>
      <c r="C26" s="52">
        <f t="shared" si="5"/>
        <v>8437</v>
      </c>
      <c r="D26" s="139">
        <f t="shared" si="6"/>
        <v>8488</v>
      </c>
      <c r="E26" s="70">
        <f t="shared" si="3"/>
        <v>97.797612147907728</v>
      </c>
      <c r="F26" s="66">
        <f t="shared" si="4"/>
        <v>99.399151743638086</v>
      </c>
      <c r="G26" s="87"/>
      <c r="H26" s="127">
        <v>50</v>
      </c>
      <c r="I26" s="119">
        <v>5</v>
      </c>
      <c r="J26" s="225" t="s">
        <v>13</v>
      </c>
      <c r="K26" s="167">
        <f t="shared" si="1"/>
        <v>25</v>
      </c>
      <c r="L26" s="225" t="s">
        <v>30</v>
      </c>
      <c r="M26" s="437">
        <v>3327</v>
      </c>
      <c r="N26" s="128">
        <f t="shared" si="2"/>
        <v>3542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7652</v>
      </c>
      <c r="D27" s="139">
        <f t="shared" si="6"/>
        <v>7237</v>
      </c>
      <c r="E27" s="70">
        <f t="shared" si="3"/>
        <v>111.31800989234797</v>
      </c>
      <c r="F27" s="66">
        <f t="shared" si="4"/>
        <v>105.73442033991986</v>
      </c>
      <c r="G27" s="91"/>
      <c r="H27" s="127">
        <v>30</v>
      </c>
      <c r="I27" s="119">
        <v>29</v>
      </c>
      <c r="J27" s="225" t="s">
        <v>116</v>
      </c>
      <c r="K27" s="167">
        <f t="shared" si="1"/>
        <v>36</v>
      </c>
      <c r="L27" s="225" t="s">
        <v>5</v>
      </c>
      <c r="M27" s="437">
        <v>4400</v>
      </c>
      <c r="N27" s="128">
        <f t="shared" si="2"/>
        <v>3330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30</v>
      </c>
      <c r="C28" s="52">
        <f t="shared" si="5"/>
        <v>3542</v>
      </c>
      <c r="D28" s="139">
        <f t="shared" si="6"/>
        <v>3987</v>
      </c>
      <c r="E28" s="70">
        <f t="shared" si="3"/>
        <v>106.46227832882478</v>
      </c>
      <c r="F28" s="66">
        <f t="shared" si="4"/>
        <v>88.838725859041887</v>
      </c>
      <c r="G28" s="77"/>
      <c r="H28" s="127">
        <v>15</v>
      </c>
      <c r="I28" s="119">
        <v>23</v>
      </c>
      <c r="J28" s="225" t="s">
        <v>28</v>
      </c>
      <c r="K28" s="167">
        <f t="shared" si="1"/>
        <v>12</v>
      </c>
      <c r="L28" s="225" t="s">
        <v>19</v>
      </c>
      <c r="M28" s="437">
        <v>1419</v>
      </c>
      <c r="N28" s="128">
        <f t="shared" si="2"/>
        <v>2847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5</v>
      </c>
      <c r="C29" s="52">
        <f t="shared" si="5"/>
        <v>3330</v>
      </c>
      <c r="D29" s="139">
        <f t="shared" si="6"/>
        <v>4625</v>
      </c>
      <c r="E29" s="70">
        <f t="shared" si="3"/>
        <v>75.681818181818187</v>
      </c>
      <c r="F29" s="66">
        <f t="shared" si="4"/>
        <v>72</v>
      </c>
      <c r="G29" s="88"/>
      <c r="H29" s="127">
        <v>10</v>
      </c>
      <c r="I29" s="119">
        <v>32</v>
      </c>
      <c r="J29" s="225" t="s">
        <v>36</v>
      </c>
      <c r="K29" s="253">
        <f t="shared" si="1"/>
        <v>1</v>
      </c>
      <c r="L29" s="302" t="s">
        <v>4</v>
      </c>
      <c r="M29" s="438">
        <v>1141</v>
      </c>
      <c r="N29" s="128">
        <f t="shared" si="2"/>
        <v>1430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2847</v>
      </c>
      <c r="D30" s="139">
        <f t="shared" si="6"/>
        <v>2000</v>
      </c>
      <c r="E30" s="70">
        <f t="shared" si="3"/>
        <v>200.63424947145876</v>
      </c>
      <c r="F30" s="66">
        <f t="shared" si="4"/>
        <v>142.35</v>
      </c>
      <c r="G30" s="87"/>
      <c r="H30" s="397">
        <v>9</v>
      </c>
      <c r="I30" s="119">
        <v>27</v>
      </c>
      <c r="J30" s="225" t="s">
        <v>32</v>
      </c>
      <c r="K30" s="161"/>
      <c r="L30" s="451" t="s">
        <v>129</v>
      </c>
      <c r="M30" s="439">
        <v>95811</v>
      </c>
      <c r="N30" s="128">
        <f>SUM(H44)</f>
        <v>131851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4</v>
      </c>
      <c r="C31" s="52">
        <f t="shared" si="5"/>
        <v>1430</v>
      </c>
      <c r="D31" s="139">
        <f t="shared" si="6"/>
        <v>736</v>
      </c>
      <c r="E31" s="71">
        <f t="shared" si="3"/>
        <v>125.32865907099035</v>
      </c>
      <c r="F31" s="78">
        <f t="shared" si="4"/>
        <v>194.29347826086956</v>
      </c>
      <c r="G31" s="90"/>
      <c r="H31" s="127">
        <v>3</v>
      </c>
      <c r="I31" s="119">
        <v>4</v>
      </c>
      <c r="J31" s="225" t="s">
        <v>12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131851</v>
      </c>
      <c r="D32" s="82">
        <f>SUM(L14)</f>
        <v>104115</v>
      </c>
      <c r="E32" s="83">
        <f>SUM(N30/M30*100)</f>
        <v>137.61572262057592</v>
      </c>
      <c r="F32" s="78">
        <f t="shared" si="4"/>
        <v>126.63977332757048</v>
      </c>
      <c r="G32" s="86"/>
      <c r="H32" s="128">
        <v>2</v>
      </c>
      <c r="I32" s="119">
        <v>15</v>
      </c>
      <c r="J32" s="225" t="s">
        <v>21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0</v>
      </c>
      <c r="I33" s="119">
        <v>2</v>
      </c>
      <c r="J33" s="225" t="s">
        <v>6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3</v>
      </c>
      <c r="J34" s="225" t="s">
        <v>11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7</v>
      </c>
      <c r="J35" s="225" t="s">
        <v>15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8</v>
      </c>
      <c r="J36" s="225" t="s">
        <v>16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28</v>
      </c>
      <c r="J39" s="225" t="s">
        <v>33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397">
        <v>0</v>
      </c>
      <c r="I40" s="119">
        <v>30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35</v>
      </c>
      <c r="J41" s="225" t="s">
        <v>37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37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39</v>
      </c>
      <c r="J43" s="225" t="s">
        <v>40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131851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57774</v>
      </c>
      <c r="I50" s="225">
        <v>17</v>
      </c>
      <c r="J50" s="224" t="s">
        <v>22</v>
      </c>
      <c r="K50" s="170">
        <f>SUM(I50)</f>
        <v>17</v>
      </c>
      <c r="L50" s="412">
        <v>25423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52516</v>
      </c>
      <c r="I51" s="225">
        <v>36</v>
      </c>
      <c r="J51" s="225" t="s">
        <v>5</v>
      </c>
      <c r="K51" s="170">
        <f t="shared" ref="K51:K59" si="7">SUM(I51)</f>
        <v>36</v>
      </c>
      <c r="L51" s="412">
        <v>75960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20105</v>
      </c>
      <c r="I52" s="225">
        <v>16</v>
      </c>
      <c r="J52" s="224" t="s">
        <v>3</v>
      </c>
      <c r="K52" s="170">
        <f t="shared" si="7"/>
        <v>16</v>
      </c>
      <c r="L52" s="412">
        <v>22361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18137</v>
      </c>
      <c r="I53" s="225">
        <v>26</v>
      </c>
      <c r="J53" s="224" t="s">
        <v>31</v>
      </c>
      <c r="K53" s="170">
        <f t="shared" si="7"/>
        <v>26</v>
      </c>
      <c r="L53" s="412">
        <v>17975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16120</v>
      </c>
      <c r="I54" s="225">
        <v>33</v>
      </c>
      <c r="J54" s="224" t="s">
        <v>0</v>
      </c>
      <c r="K54" s="170">
        <f t="shared" si="7"/>
        <v>33</v>
      </c>
      <c r="L54" s="412">
        <v>7791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4" t="s">
        <v>22</v>
      </c>
      <c r="C55" s="52">
        <f>SUM(H50)</f>
        <v>57774</v>
      </c>
      <c r="D55" s="9">
        <f t="shared" ref="D55:D64" si="8">SUM(L50)</f>
        <v>25423</v>
      </c>
      <c r="E55" s="66">
        <f>SUM(N66/M66*100)</f>
        <v>121.82182393252504</v>
      </c>
      <c r="F55" s="66">
        <f t="shared" ref="F55:F65" si="9">SUM(C55/D55*100)</f>
        <v>227.25091452621641</v>
      </c>
      <c r="G55" s="77"/>
      <c r="H55" s="127">
        <v>14020</v>
      </c>
      <c r="I55" s="225">
        <v>24</v>
      </c>
      <c r="J55" s="224" t="s">
        <v>29</v>
      </c>
      <c r="K55" s="170">
        <f t="shared" si="7"/>
        <v>24</v>
      </c>
      <c r="L55" s="412">
        <v>15073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5" t="s">
        <v>5</v>
      </c>
      <c r="C56" s="52">
        <f t="shared" ref="C56:C64" si="10">SUM(H51)</f>
        <v>52516</v>
      </c>
      <c r="D56" s="9">
        <f t="shared" si="8"/>
        <v>75960</v>
      </c>
      <c r="E56" s="66">
        <f t="shared" ref="E56:E65" si="11">SUM(N67/M67*100)</f>
        <v>68.514918655168373</v>
      </c>
      <c r="F56" s="66">
        <f t="shared" si="9"/>
        <v>69.136387572406534</v>
      </c>
      <c r="G56" s="77"/>
      <c r="H56" s="127">
        <v>13115</v>
      </c>
      <c r="I56" s="225">
        <v>40</v>
      </c>
      <c r="J56" s="224" t="s">
        <v>2</v>
      </c>
      <c r="K56" s="170">
        <f t="shared" si="7"/>
        <v>40</v>
      </c>
      <c r="L56" s="412">
        <v>11325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</v>
      </c>
      <c r="C57" s="52">
        <f t="shared" si="10"/>
        <v>20105</v>
      </c>
      <c r="D57" s="9">
        <f t="shared" si="8"/>
        <v>22361</v>
      </c>
      <c r="E57" s="66">
        <f t="shared" si="11"/>
        <v>94.553919954851153</v>
      </c>
      <c r="F57" s="66">
        <f t="shared" si="9"/>
        <v>89.911005768972757</v>
      </c>
      <c r="G57" s="77"/>
      <c r="H57" s="127">
        <v>10063</v>
      </c>
      <c r="I57" s="224">
        <v>25</v>
      </c>
      <c r="J57" s="224" t="s">
        <v>30</v>
      </c>
      <c r="K57" s="170">
        <f t="shared" si="7"/>
        <v>25</v>
      </c>
      <c r="L57" s="412">
        <v>6440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31</v>
      </c>
      <c r="C58" s="52">
        <f t="shared" si="10"/>
        <v>18137</v>
      </c>
      <c r="D58" s="9">
        <f t="shared" si="8"/>
        <v>17975</v>
      </c>
      <c r="E58" s="66">
        <f t="shared" si="11"/>
        <v>113.00311526479751</v>
      </c>
      <c r="F58" s="66">
        <f t="shared" si="9"/>
        <v>100.90125173852573</v>
      </c>
      <c r="G58" s="77"/>
      <c r="H58" s="540">
        <v>8635</v>
      </c>
      <c r="I58" s="302">
        <v>38</v>
      </c>
      <c r="J58" s="227" t="s">
        <v>39</v>
      </c>
      <c r="K58" s="170">
        <f t="shared" si="7"/>
        <v>38</v>
      </c>
      <c r="L58" s="410">
        <v>10921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0</v>
      </c>
      <c r="C59" s="52">
        <f t="shared" si="10"/>
        <v>16120</v>
      </c>
      <c r="D59" s="9">
        <f t="shared" si="8"/>
        <v>7791</v>
      </c>
      <c r="E59" s="66">
        <f t="shared" si="11"/>
        <v>135.74736842105264</v>
      </c>
      <c r="F59" s="66">
        <f t="shared" si="9"/>
        <v>206.90540367090233</v>
      </c>
      <c r="G59" s="87"/>
      <c r="H59" s="540">
        <v>4579</v>
      </c>
      <c r="I59" s="302">
        <v>37</v>
      </c>
      <c r="J59" s="227" t="s">
        <v>38</v>
      </c>
      <c r="K59" s="170">
        <f t="shared" si="7"/>
        <v>37</v>
      </c>
      <c r="L59" s="410">
        <v>6856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29</v>
      </c>
      <c r="C60" s="52">
        <f t="shared" si="10"/>
        <v>14020</v>
      </c>
      <c r="D60" s="9">
        <f t="shared" si="8"/>
        <v>15073</v>
      </c>
      <c r="E60" s="66">
        <f t="shared" si="11"/>
        <v>118.83370062722496</v>
      </c>
      <c r="F60" s="66">
        <f t="shared" si="9"/>
        <v>93.013998540436532</v>
      </c>
      <c r="G60" s="77"/>
      <c r="H60" s="542">
        <v>3672</v>
      </c>
      <c r="I60" s="304">
        <v>15</v>
      </c>
      <c r="J60" s="304" t="s">
        <v>21</v>
      </c>
      <c r="K60" s="117" t="s">
        <v>8</v>
      </c>
      <c r="L60" s="414">
        <v>227350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2</v>
      </c>
      <c r="C61" s="52">
        <f t="shared" si="10"/>
        <v>13115</v>
      </c>
      <c r="D61" s="9">
        <f t="shared" si="8"/>
        <v>11325</v>
      </c>
      <c r="E61" s="66">
        <f t="shared" si="11"/>
        <v>134.23746161719549</v>
      </c>
      <c r="F61" s="66">
        <f t="shared" si="9"/>
        <v>115.80573951434879</v>
      </c>
      <c r="G61" s="77"/>
      <c r="H61" s="127">
        <v>2676</v>
      </c>
      <c r="I61" s="224">
        <v>1</v>
      </c>
      <c r="J61" s="224" t="s">
        <v>4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30</v>
      </c>
      <c r="C62" s="52">
        <f t="shared" si="10"/>
        <v>10063</v>
      </c>
      <c r="D62" s="9">
        <f t="shared" si="8"/>
        <v>6440</v>
      </c>
      <c r="E62" s="66">
        <f t="shared" si="11"/>
        <v>127.3152834008097</v>
      </c>
      <c r="F62" s="66">
        <f t="shared" si="9"/>
        <v>156.25776397515529</v>
      </c>
      <c r="G62" s="88"/>
      <c r="H62" s="127">
        <v>2644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39</v>
      </c>
      <c r="C63" s="52">
        <f t="shared" si="10"/>
        <v>8635</v>
      </c>
      <c r="D63" s="9">
        <f t="shared" si="8"/>
        <v>10921</v>
      </c>
      <c r="E63" s="66">
        <f t="shared" si="11"/>
        <v>96.837501401816752</v>
      </c>
      <c r="F63" s="66">
        <f t="shared" si="9"/>
        <v>79.06785092940207</v>
      </c>
      <c r="G63" s="87"/>
      <c r="H63" s="127">
        <v>2258</v>
      </c>
      <c r="I63" s="225">
        <v>34</v>
      </c>
      <c r="J63" s="224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4579</v>
      </c>
      <c r="D64" s="9">
        <f t="shared" si="8"/>
        <v>6856</v>
      </c>
      <c r="E64" s="72">
        <f t="shared" si="11"/>
        <v>120.46829781636413</v>
      </c>
      <c r="F64" s="66">
        <f t="shared" si="9"/>
        <v>66.788214702450404</v>
      </c>
      <c r="G64" s="90"/>
      <c r="H64" s="169">
        <v>1901</v>
      </c>
      <c r="I64" s="224">
        <v>39</v>
      </c>
      <c r="J64" s="224" t="s">
        <v>40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234360</v>
      </c>
      <c r="D65" s="82">
        <f>SUM(L60)</f>
        <v>227350</v>
      </c>
      <c r="E65" s="85">
        <f t="shared" si="11"/>
        <v>99.567504184758135</v>
      </c>
      <c r="F65" s="85">
        <f t="shared" si="9"/>
        <v>103.08335166043545</v>
      </c>
      <c r="G65" s="86"/>
      <c r="H65" s="449">
        <v>1373</v>
      </c>
      <c r="I65" s="224">
        <v>18</v>
      </c>
      <c r="J65" s="224" t="s">
        <v>23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97">
        <v>1198</v>
      </c>
      <c r="I66" s="225">
        <v>35</v>
      </c>
      <c r="J66" s="224" t="s">
        <v>37</v>
      </c>
      <c r="K66" s="163">
        <f>SUM(I50)</f>
        <v>17</v>
      </c>
      <c r="L66" s="224" t="s">
        <v>22</v>
      </c>
      <c r="M66" s="424">
        <v>47425</v>
      </c>
      <c r="N66" s="128">
        <f>SUM(H50)</f>
        <v>57774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97">
        <v>1180</v>
      </c>
      <c r="I67" s="225">
        <v>29</v>
      </c>
      <c r="J67" s="224" t="s">
        <v>116</v>
      </c>
      <c r="K67" s="163">
        <f t="shared" ref="K67:K75" si="12">SUM(I51)</f>
        <v>36</v>
      </c>
      <c r="L67" s="225" t="s">
        <v>5</v>
      </c>
      <c r="M67" s="422">
        <v>76649</v>
      </c>
      <c r="N67" s="128">
        <f t="shared" ref="N67:N75" si="13">SUM(H51)</f>
        <v>52516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397">
        <v>1097</v>
      </c>
      <c r="I68" s="225">
        <v>14</v>
      </c>
      <c r="J68" s="224" t="s">
        <v>20</v>
      </c>
      <c r="K68" s="163">
        <f t="shared" si="12"/>
        <v>16</v>
      </c>
      <c r="L68" s="224" t="s">
        <v>3</v>
      </c>
      <c r="M68" s="422">
        <v>21263</v>
      </c>
      <c r="N68" s="128">
        <f t="shared" si="13"/>
        <v>20105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612</v>
      </c>
      <c r="I69" s="224">
        <v>21</v>
      </c>
      <c r="J69" s="224" t="s">
        <v>26</v>
      </c>
      <c r="K69" s="163">
        <f t="shared" si="12"/>
        <v>26</v>
      </c>
      <c r="L69" s="224" t="s">
        <v>31</v>
      </c>
      <c r="M69" s="422">
        <v>16050</v>
      </c>
      <c r="N69" s="128">
        <f t="shared" si="13"/>
        <v>18137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271</v>
      </c>
      <c r="I70" s="224">
        <v>13</v>
      </c>
      <c r="J70" s="224" t="s">
        <v>7</v>
      </c>
      <c r="K70" s="163">
        <f t="shared" si="12"/>
        <v>33</v>
      </c>
      <c r="L70" s="224" t="s">
        <v>0</v>
      </c>
      <c r="M70" s="422">
        <v>11875</v>
      </c>
      <c r="N70" s="128">
        <f t="shared" si="13"/>
        <v>16120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183</v>
      </c>
      <c r="I71" s="224">
        <v>8</v>
      </c>
      <c r="J71" s="224" t="s">
        <v>16</v>
      </c>
      <c r="K71" s="163">
        <f t="shared" si="12"/>
        <v>24</v>
      </c>
      <c r="L71" s="224" t="s">
        <v>29</v>
      </c>
      <c r="M71" s="422">
        <v>11798</v>
      </c>
      <c r="N71" s="128">
        <f t="shared" si="13"/>
        <v>14020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126</v>
      </c>
      <c r="I72" s="224">
        <v>27</v>
      </c>
      <c r="J72" s="224" t="s">
        <v>32</v>
      </c>
      <c r="K72" s="163">
        <f t="shared" si="12"/>
        <v>40</v>
      </c>
      <c r="L72" s="224" t="s">
        <v>2</v>
      </c>
      <c r="M72" s="422">
        <v>9770</v>
      </c>
      <c r="N72" s="128">
        <f t="shared" si="13"/>
        <v>13115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28</v>
      </c>
      <c r="I73" s="224">
        <v>23</v>
      </c>
      <c r="J73" s="224" t="s">
        <v>28</v>
      </c>
      <c r="K73" s="163">
        <f t="shared" si="12"/>
        <v>25</v>
      </c>
      <c r="L73" s="224" t="s">
        <v>30</v>
      </c>
      <c r="M73" s="422">
        <v>7904</v>
      </c>
      <c r="N73" s="128">
        <f t="shared" si="13"/>
        <v>10063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20</v>
      </c>
      <c r="I74" s="224">
        <v>4</v>
      </c>
      <c r="J74" s="224" t="s">
        <v>12</v>
      </c>
      <c r="K74" s="163">
        <f t="shared" si="12"/>
        <v>38</v>
      </c>
      <c r="L74" s="227" t="s">
        <v>39</v>
      </c>
      <c r="M74" s="423">
        <v>8917</v>
      </c>
      <c r="N74" s="128">
        <f t="shared" si="13"/>
        <v>8635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15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423">
        <v>3801</v>
      </c>
      <c r="N75" s="233">
        <f t="shared" si="13"/>
        <v>4579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12</v>
      </c>
      <c r="I76" s="224">
        <v>11</v>
      </c>
      <c r="J76" s="224" t="s">
        <v>18</v>
      </c>
      <c r="K76" s="5"/>
      <c r="L76" s="451" t="s">
        <v>129</v>
      </c>
      <c r="M76" s="461">
        <v>235378</v>
      </c>
      <c r="N76" s="241">
        <f>SUM(H90)</f>
        <v>234360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267">
        <v>11</v>
      </c>
      <c r="I77" s="224">
        <v>2</v>
      </c>
      <c r="J77" s="224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10</v>
      </c>
      <c r="I78" s="224">
        <v>20</v>
      </c>
      <c r="J78" s="224" t="s">
        <v>25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7</v>
      </c>
      <c r="I79" s="224">
        <v>22</v>
      </c>
      <c r="J79" s="224" t="s">
        <v>27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2</v>
      </c>
      <c r="I80" s="224">
        <v>9</v>
      </c>
      <c r="J80" s="454" t="s">
        <v>200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3</v>
      </c>
      <c r="J81" s="224" t="s">
        <v>11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5</v>
      </c>
      <c r="J82" s="224" t="s">
        <v>13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6</v>
      </c>
      <c r="J83" s="224" t="s">
        <v>14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4">
        <v>7</v>
      </c>
      <c r="J84" s="224" t="s">
        <v>15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10</v>
      </c>
      <c r="J85" s="224" t="s">
        <v>17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9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234360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I55" sqref="I55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5" t="s">
        <v>238</v>
      </c>
      <c r="B1" s="576"/>
      <c r="C1" s="576"/>
      <c r="D1" s="576"/>
      <c r="E1" s="576"/>
      <c r="F1" s="576"/>
      <c r="G1" s="576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150266</v>
      </c>
      <c r="K3" s="40" t="s">
        <v>84</v>
      </c>
      <c r="L3" s="406">
        <v>173601</v>
      </c>
    </row>
    <row r="4" spans="1:12" x14ac:dyDescent="0.15">
      <c r="I4" s="18" t="s">
        <v>107</v>
      </c>
      <c r="J4" s="402">
        <v>124267</v>
      </c>
      <c r="K4" s="18" t="s">
        <v>107</v>
      </c>
      <c r="L4" s="406">
        <v>81314</v>
      </c>
    </row>
    <row r="5" spans="1:12" x14ac:dyDescent="0.15">
      <c r="I5" s="18" t="s">
        <v>113</v>
      </c>
      <c r="J5" s="402">
        <v>92927</v>
      </c>
      <c r="K5" s="18" t="s">
        <v>113</v>
      </c>
      <c r="L5" s="406">
        <v>80673</v>
      </c>
    </row>
    <row r="6" spans="1:12" x14ac:dyDescent="0.15">
      <c r="I6" s="18" t="s">
        <v>86</v>
      </c>
      <c r="J6" s="402">
        <v>92636</v>
      </c>
      <c r="K6" s="18" t="s">
        <v>86</v>
      </c>
      <c r="L6" s="406">
        <v>121206</v>
      </c>
    </row>
    <row r="7" spans="1:12" x14ac:dyDescent="0.15">
      <c r="I7" s="18" t="s">
        <v>105</v>
      </c>
      <c r="J7" s="402">
        <v>88378</v>
      </c>
      <c r="K7" s="18" t="s">
        <v>105</v>
      </c>
      <c r="L7" s="406">
        <v>82462</v>
      </c>
    </row>
    <row r="8" spans="1:12" x14ac:dyDescent="0.15">
      <c r="I8" s="18" t="s">
        <v>115</v>
      </c>
      <c r="J8" s="402">
        <v>71240</v>
      </c>
      <c r="K8" s="18" t="s">
        <v>115</v>
      </c>
      <c r="L8" s="406">
        <v>86912</v>
      </c>
    </row>
    <row r="9" spans="1:12" x14ac:dyDescent="0.15">
      <c r="I9" s="18" t="s">
        <v>110</v>
      </c>
      <c r="J9" s="402">
        <v>68214</v>
      </c>
      <c r="K9" s="18" t="s">
        <v>110</v>
      </c>
      <c r="L9" s="406">
        <v>47470</v>
      </c>
    </row>
    <row r="10" spans="1:12" x14ac:dyDescent="0.15">
      <c r="I10" s="18" t="s">
        <v>87</v>
      </c>
      <c r="J10" s="402">
        <v>62191</v>
      </c>
      <c r="K10" s="18" t="s">
        <v>87</v>
      </c>
      <c r="L10" s="406">
        <v>95345</v>
      </c>
    </row>
    <row r="11" spans="1:12" x14ac:dyDescent="0.15">
      <c r="I11" s="18" t="s">
        <v>209</v>
      </c>
      <c r="J11" s="402">
        <v>48231</v>
      </c>
      <c r="K11" s="18" t="s">
        <v>209</v>
      </c>
      <c r="L11" s="406">
        <v>44007</v>
      </c>
    </row>
    <row r="12" spans="1:12" ht="14.25" thickBot="1" x14ac:dyDescent="0.2">
      <c r="I12" s="18" t="s">
        <v>114</v>
      </c>
      <c r="J12" s="403">
        <v>45916</v>
      </c>
      <c r="K12" s="18" t="s">
        <v>114</v>
      </c>
      <c r="L12" s="407">
        <v>39993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1179599</v>
      </c>
      <c r="K13" s="35" t="s">
        <v>8</v>
      </c>
      <c r="L13" s="174">
        <v>1239404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5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150266</v>
      </c>
      <c r="J24" s="40" t="s">
        <v>84</v>
      </c>
      <c r="K24" s="402">
        <f>SUM(I24)</f>
        <v>150266</v>
      </c>
      <c r="L24" s="511">
        <v>158022</v>
      </c>
      <c r="M24" s="141"/>
      <c r="N24" s="1"/>
    </row>
    <row r="25" spans="9:14" x14ac:dyDescent="0.15">
      <c r="I25" s="402">
        <f t="shared" si="0"/>
        <v>124267</v>
      </c>
      <c r="J25" s="18" t="s">
        <v>107</v>
      </c>
      <c r="K25" s="402">
        <f t="shared" ref="K25:K33" si="1">SUM(I25)</f>
        <v>124267</v>
      </c>
      <c r="L25" s="511">
        <v>91430</v>
      </c>
      <c r="M25" s="177"/>
      <c r="N25" s="1"/>
    </row>
    <row r="26" spans="9:14" x14ac:dyDescent="0.15">
      <c r="I26" s="402">
        <f t="shared" si="0"/>
        <v>92927</v>
      </c>
      <c r="J26" s="18" t="s">
        <v>113</v>
      </c>
      <c r="K26" s="402">
        <f t="shared" si="1"/>
        <v>92927</v>
      </c>
      <c r="L26" s="511">
        <v>96039</v>
      </c>
      <c r="M26" s="141"/>
      <c r="N26" s="1"/>
    </row>
    <row r="27" spans="9:14" x14ac:dyDescent="0.15">
      <c r="I27" s="402">
        <f t="shared" si="0"/>
        <v>92636</v>
      </c>
      <c r="J27" s="18" t="s">
        <v>86</v>
      </c>
      <c r="K27" s="402">
        <f t="shared" si="1"/>
        <v>92636</v>
      </c>
      <c r="L27" s="511">
        <v>118408</v>
      </c>
      <c r="M27" s="141"/>
      <c r="N27" s="1"/>
    </row>
    <row r="28" spans="9:14" x14ac:dyDescent="0.15">
      <c r="I28" s="402">
        <f t="shared" si="0"/>
        <v>88378</v>
      </c>
      <c r="J28" s="18" t="s">
        <v>105</v>
      </c>
      <c r="K28" s="402">
        <f t="shared" si="1"/>
        <v>88378</v>
      </c>
      <c r="L28" s="511">
        <v>88493</v>
      </c>
      <c r="M28" s="141"/>
      <c r="N28" s="2"/>
    </row>
    <row r="29" spans="9:14" x14ac:dyDescent="0.15">
      <c r="I29" s="402">
        <f t="shared" si="0"/>
        <v>71240</v>
      </c>
      <c r="J29" s="18" t="s">
        <v>115</v>
      </c>
      <c r="K29" s="402">
        <f t="shared" si="1"/>
        <v>71240</v>
      </c>
      <c r="L29" s="511">
        <v>72056</v>
      </c>
      <c r="M29" s="141"/>
      <c r="N29" s="1"/>
    </row>
    <row r="30" spans="9:14" x14ac:dyDescent="0.15">
      <c r="I30" s="402">
        <f t="shared" si="0"/>
        <v>68214</v>
      </c>
      <c r="J30" s="18" t="s">
        <v>110</v>
      </c>
      <c r="K30" s="402">
        <f t="shared" si="1"/>
        <v>68214</v>
      </c>
      <c r="L30" s="511">
        <v>69356</v>
      </c>
      <c r="M30" s="141"/>
      <c r="N30" s="1"/>
    </row>
    <row r="31" spans="9:14" x14ac:dyDescent="0.15">
      <c r="I31" s="402">
        <f t="shared" si="0"/>
        <v>62191</v>
      </c>
      <c r="J31" s="18" t="s">
        <v>87</v>
      </c>
      <c r="K31" s="402">
        <f t="shared" si="1"/>
        <v>62191</v>
      </c>
      <c r="L31" s="511">
        <v>61060</v>
      </c>
      <c r="M31" s="141"/>
      <c r="N31" s="1"/>
    </row>
    <row r="32" spans="9:14" x14ac:dyDescent="0.15">
      <c r="I32" s="402">
        <f t="shared" si="0"/>
        <v>48231</v>
      </c>
      <c r="J32" s="18" t="s">
        <v>209</v>
      </c>
      <c r="K32" s="402">
        <f t="shared" si="1"/>
        <v>48231</v>
      </c>
      <c r="L32" s="511">
        <v>44654</v>
      </c>
      <c r="M32" s="141"/>
      <c r="N32" s="37"/>
    </row>
    <row r="33" spans="8:14" x14ac:dyDescent="0.15">
      <c r="I33" s="402">
        <f t="shared" si="0"/>
        <v>45916</v>
      </c>
      <c r="J33" s="18" t="s">
        <v>114</v>
      </c>
      <c r="K33" s="402">
        <f t="shared" si="1"/>
        <v>45916</v>
      </c>
      <c r="L33" s="512">
        <v>45606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335333</v>
      </c>
      <c r="J34" s="108" t="s">
        <v>131</v>
      </c>
      <c r="K34" s="171">
        <f>SUM(I34)</f>
        <v>335333</v>
      </c>
      <c r="L34" s="171" t="s">
        <v>85</v>
      </c>
    </row>
    <row r="35" spans="8:14" ht="15.75" thickTop="1" thickBot="1" x14ac:dyDescent="0.2">
      <c r="H35" s="8"/>
      <c r="I35" s="456">
        <f>SUM(I24:I34)</f>
        <v>1179599</v>
      </c>
      <c r="J35" s="190" t="s">
        <v>8</v>
      </c>
      <c r="K35" s="172">
        <f>SUM(J13)</f>
        <v>1179599</v>
      </c>
      <c r="L35" s="192">
        <v>1187798</v>
      </c>
    </row>
    <row r="36" spans="8:14" ht="14.25" thickTop="1" x14ac:dyDescent="0.15"/>
    <row r="37" spans="8:14" x14ac:dyDescent="0.15">
      <c r="I37" s="453" t="s">
        <v>207</v>
      </c>
      <c r="J37" s="65"/>
      <c r="K37" s="475" t="s">
        <v>207</v>
      </c>
    </row>
    <row r="38" spans="8:14" x14ac:dyDescent="0.15">
      <c r="I38" s="406">
        <f>SUM(L3)</f>
        <v>173601</v>
      </c>
      <c r="J38" s="40" t="s">
        <v>84</v>
      </c>
      <c r="K38" s="406">
        <f>SUM(I38)</f>
        <v>173601</v>
      </c>
    </row>
    <row r="39" spans="8:14" x14ac:dyDescent="0.15">
      <c r="I39" s="406">
        <f t="shared" ref="I39:I47" si="2">SUM(L4)</f>
        <v>81314</v>
      </c>
      <c r="J39" s="18" t="s">
        <v>107</v>
      </c>
      <c r="K39" s="406">
        <f t="shared" ref="K39:K47" si="3">SUM(I39)</f>
        <v>81314</v>
      </c>
    </row>
    <row r="40" spans="8:14" x14ac:dyDescent="0.15">
      <c r="I40" s="406">
        <f t="shared" si="2"/>
        <v>80673</v>
      </c>
      <c r="J40" s="18" t="s">
        <v>113</v>
      </c>
      <c r="K40" s="406">
        <f t="shared" si="3"/>
        <v>80673</v>
      </c>
    </row>
    <row r="41" spans="8:14" x14ac:dyDescent="0.15">
      <c r="I41" s="406">
        <f t="shared" si="2"/>
        <v>121206</v>
      </c>
      <c r="J41" s="18" t="s">
        <v>86</v>
      </c>
      <c r="K41" s="406">
        <f t="shared" si="3"/>
        <v>121206</v>
      </c>
    </row>
    <row r="42" spans="8:14" x14ac:dyDescent="0.15">
      <c r="I42" s="406">
        <f t="shared" si="2"/>
        <v>82462</v>
      </c>
      <c r="J42" s="18" t="s">
        <v>105</v>
      </c>
      <c r="K42" s="406">
        <f t="shared" si="3"/>
        <v>82462</v>
      </c>
    </row>
    <row r="43" spans="8:14" x14ac:dyDescent="0.15">
      <c r="I43" s="406">
        <f>SUM(L8)</f>
        <v>86912</v>
      </c>
      <c r="J43" s="18" t="s">
        <v>115</v>
      </c>
      <c r="K43" s="406">
        <f t="shared" si="3"/>
        <v>86912</v>
      </c>
    </row>
    <row r="44" spans="8:14" x14ac:dyDescent="0.15">
      <c r="I44" s="406">
        <f t="shared" si="2"/>
        <v>47470</v>
      </c>
      <c r="J44" s="18" t="s">
        <v>110</v>
      </c>
      <c r="K44" s="406">
        <f t="shared" si="3"/>
        <v>47470</v>
      </c>
    </row>
    <row r="45" spans="8:14" x14ac:dyDescent="0.15">
      <c r="I45" s="406">
        <f>SUM(L10)</f>
        <v>95345</v>
      </c>
      <c r="J45" s="18" t="s">
        <v>87</v>
      </c>
      <c r="K45" s="406">
        <f t="shared" si="3"/>
        <v>95345</v>
      </c>
    </row>
    <row r="46" spans="8:14" x14ac:dyDescent="0.15">
      <c r="I46" s="406">
        <f t="shared" si="2"/>
        <v>44007</v>
      </c>
      <c r="J46" s="18" t="s">
        <v>209</v>
      </c>
      <c r="K46" s="406">
        <f t="shared" si="3"/>
        <v>44007</v>
      </c>
      <c r="M46" s="8"/>
    </row>
    <row r="47" spans="8:14" x14ac:dyDescent="0.15">
      <c r="I47" s="406">
        <f t="shared" si="2"/>
        <v>39993</v>
      </c>
      <c r="J47" s="18" t="s">
        <v>114</v>
      </c>
      <c r="K47" s="515">
        <f t="shared" si="3"/>
        <v>39993</v>
      </c>
      <c r="M47" s="8"/>
    </row>
    <row r="48" spans="8:14" ht="14.25" thickBot="1" x14ac:dyDescent="0.2">
      <c r="I48" s="157">
        <f>SUM(L13-(I38+I39+I40+I41+I42+I43+I44+I45+I46+I47))</f>
        <v>386421</v>
      </c>
      <c r="J48" s="103" t="s">
        <v>131</v>
      </c>
      <c r="K48" s="157">
        <f>SUM(I48)</f>
        <v>386421</v>
      </c>
    </row>
    <row r="49" spans="1:12" ht="15" thickTop="1" thickBot="1" x14ac:dyDescent="0.2">
      <c r="I49" s="509">
        <f>SUM(I38:I48)</f>
        <v>1239404</v>
      </c>
      <c r="J49" s="455" t="s">
        <v>194</v>
      </c>
      <c r="K49" s="173">
        <f>SUM(L13)</f>
        <v>1239404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150266</v>
      </c>
      <c r="D52" s="6">
        <f t="shared" ref="D52:D61" si="5">SUM(I38)</f>
        <v>173601</v>
      </c>
      <c r="E52" s="41">
        <f t="shared" ref="E52:E61" si="6">SUM(K24/L24*100)</f>
        <v>95.091822657604638</v>
      </c>
      <c r="F52" s="41">
        <f t="shared" ref="F52:F62" si="7">SUM(C52/D52*100)</f>
        <v>86.558257152896587</v>
      </c>
      <c r="G52" s="40"/>
      <c r="I52" s="8"/>
      <c r="K52" s="8"/>
    </row>
    <row r="53" spans="1:12" x14ac:dyDescent="0.15">
      <c r="A53" s="28">
        <v>2</v>
      </c>
      <c r="B53" s="18" t="s">
        <v>107</v>
      </c>
      <c r="C53" s="6">
        <f t="shared" si="4"/>
        <v>124267</v>
      </c>
      <c r="D53" s="6">
        <f t="shared" si="5"/>
        <v>81314</v>
      </c>
      <c r="E53" s="41">
        <f t="shared" si="6"/>
        <v>135.91490757956907</v>
      </c>
      <c r="F53" s="41">
        <f t="shared" si="7"/>
        <v>152.82362200851023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92927</v>
      </c>
      <c r="D54" s="6">
        <f t="shared" si="5"/>
        <v>80673</v>
      </c>
      <c r="E54" s="41">
        <f t="shared" si="6"/>
        <v>96.759649725632286</v>
      </c>
      <c r="F54" s="41">
        <f t="shared" si="7"/>
        <v>115.1897165098608</v>
      </c>
      <c r="G54" s="40"/>
      <c r="I54" s="8"/>
    </row>
    <row r="55" spans="1:12" s="58" customFormat="1" x14ac:dyDescent="0.15">
      <c r="A55" s="248">
        <v>4</v>
      </c>
      <c r="B55" s="18" t="s">
        <v>86</v>
      </c>
      <c r="C55" s="449">
        <f t="shared" si="4"/>
        <v>92636</v>
      </c>
      <c r="D55" s="449">
        <f t="shared" si="5"/>
        <v>121206</v>
      </c>
      <c r="E55" s="229">
        <f t="shared" si="6"/>
        <v>78.234578744679411</v>
      </c>
      <c r="F55" s="229">
        <f t="shared" si="7"/>
        <v>76.428559642261945</v>
      </c>
      <c r="G55" s="404"/>
    </row>
    <row r="56" spans="1:12" x14ac:dyDescent="0.15">
      <c r="A56" s="28">
        <v>5</v>
      </c>
      <c r="B56" s="18" t="s">
        <v>105</v>
      </c>
      <c r="C56" s="6">
        <f t="shared" si="4"/>
        <v>88378</v>
      </c>
      <c r="D56" s="449">
        <f t="shared" si="5"/>
        <v>82462</v>
      </c>
      <c r="E56" s="41">
        <f t="shared" si="6"/>
        <v>99.870046218344953</v>
      </c>
      <c r="F56" s="41">
        <f t="shared" si="7"/>
        <v>107.17421357716282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71240</v>
      </c>
      <c r="D57" s="6">
        <f t="shared" si="5"/>
        <v>86912</v>
      </c>
      <c r="E57" s="41">
        <f t="shared" si="6"/>
        <v>98.867547463084264</v>
      </c>
      <c r="F57" s="41">
        <f t="shared" si="7"/>
        <v>81.967967599410898</v>
      </c>
      <c r="G57" s="40"/>
    </row>
    <row r="58" spans="1:12" s="58" customFormat="1" x14ac:dyDescent="0.15">
      <c r="A58" s="248">
        <v>7</v>
      </c>
      <c r="B58" s="18" t="s">
        <v>110</v>
      </c>
      <c r="C58" s="449">
        <f t="shared" si="4"/>
        <v>68214</v>
      </c>
      <c r="D58" s="449">
        <f t="shared" si="5"/>
        <v>47470</v>
      </c>
      <c r="E58" s="229">
        <f t="shared" si="6"/>
        <v>98.353422919430187</v>
      </c>
      <c r="F58" s="229">
        <f t="shared" si="7"/>
        <v>143.69917842848113</v>
      </c>
      <c r="G58" s="404"/>
    </row>
    <row r="59" spans="1:12" x14ac:dyDescent="0.15">
      <c r="A59" s="28">
        <v>8</v>
      </c>
      <c r="B59" s="18" t="s">
        <v>87</v>
      </c>
      <c r="C59" s="6">
        <f t="shared" si="4"/>
        <v>62191</v>
      </c>
      <c r="D59" s="6">
        <f t="shared" si="5"/>
        <v>95345</v>
      </c>
      <c r="E59" s="41">
        <f t="shared" si="6"/>
        <v>101.85227644939403</v>
      </c>
      <c r="F59" s="41">
        <f t="shared" si="7"/>
        <v>65.227332319471401</v>
      </c>
      <c r="G59" s="40"/>
    </row>
    <row r="60" spans="1:12" x14ac:dyDescent="0.15">
      <c r="A60" s="28">
        <v>9</v>
      </c>
      <c r="B60" s="18" t="s">
        <v>209</v>
      </c>
      <c r="C60" s="6">
        <f t="shared" si="4"/>
        <v>48231</v>
      </c>
      <c r="D60" s="6">
        <v>44007</v>
      </c>
      <c r="E60" s="41">
        <f t="shared" si="6"/>
        <v>108.01048058404623</v>
      </c>
      <c r="F60" s="41">
        <f t="shared" si="7"/>
        <v>109.59847297020929</v>
      </c>
      <c r="G60" s="40"/>
    </row>
    <row r="61" spans="1:12" ht="14.25" thickBot="1" x14ac:dyDescent="0.2">
      <c r="A61" s="108">
        <v>10</v>
      </c>
      <c r="B61" s="18" t="s">
        <v>114</v>
      </c>
      <c r="C61" s="111">
        <f t="shared" si="4"/>
        <v>45916</v>
      </c>
      <c r="D61" s="111">
        <f t="shared" si="5"/>
        <v>39993</v>
      </c>
      <c r="E61" s="41">
        <f t="shared" si="6"/>
        <v>100.6797351225716</v>
      </c>
      <c r="F61" s="102">
        <f t="shared" si="7"/>
        <v>114.81009176605906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1179599</v>
      </c>
      <c r="D62" s="189">
        <f>SUM(L13)</f>
        <v>1239404</v>
      </c>
      <c r="E62" s="191">
        <f>SUM(C62/L35)*100</f>
        <v>99.30973111589681</v>
      </c>
      <c r="F62" s="191">
        <f t="shared" si="7"/>
        <v>95.174696870431276</v>
      </c>
      <c r="G62" s="198">
        <v>67.900000000000006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2020-12-08T06:53:52Z</cp:lastPrinted>
  <dcterms:created xsi:type="dcterms:W3CDTF">2004-08-12T01:21:30Z</dcterms:created>
  <dcterms:modified xsi:type="dcterms:W3CDTF">2020-12-09T08:24:34Z</dcterms:modified>
</cp:coreProperties>
</file>