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15C54758-174A-40C7-B7F1-5B4FEDD208E6}" xr6:coauthVersionLast="36" xr6:coauthVersionMax="36" xr10:uidLastSave="{00000000-0000-0000-0000-000000000000}"/>
  <bookViews>
    <workbookView xWindow="0" yWindow="0" windowWidth="28800" windowHeight="11760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 " sheetId="62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 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H90" i="62" l="1"/>
  <c r="N76" i="62" s="1"/>
  <c r="E65" i="62" s="1"/>
  <c r="N75" i="62"/>
  <c r="K75" i="62"/>
  <c r="N74" i="62"/>
  <c r="K74" i="62"/>
  <c r="N73" i="62"/>
  <c r="K73" i="62"/>
  <c r="N72" i="62"/>
  <c r="K72" i="62"/>
  <c r="N71" i="62"/>
  <c r="K71" i="62"/>
  <c r="N70" i="62"/>
  <c r="K70" i="62"/>
  <c r="N69" i="62"/>
  <c r="K69" i="62"/>
  <c r="N68" i="62"/>
  <c r="K68" i="62"/>
  <c r="N67" i="62"/>
  <c r="E56" i="62" s="1"/>
  <c r="K67" i="62"/>
  <c r="N66" i="62"/>
  <c r="K66" i="62"/>
  <c r="D65" i="62"/>
  <c r="E64" i="62"/>
  <c r="D64" i="62"/>
  <c r="C64" i="62"/>
  <c r="F64" i="62" s="1"/>
  <c r="F63" i="62"/>
  <c r="E63" i="62"/>
  <c r="D63" i="62"/>
  <c r="C63" i="62"/>
  <c r="E62" i="62"/>
  <c r="D62" i="62"/>
  <c r="C62" i="62"/>
  <c r="F62" i="62" s="1"/>
  <c r="F61" i="62"/>
  <c r="E61" i="62"/>
  <c r="D61" i="62"/>
  <c r="C61" i="62"/>
  <c r="F60" i="62"/>
  <c r="E60" i="62"/>
  <c r="D60" i="62"/>
  <c r="C60" i="62"/>
  <c r="K59" i="62"/>
  <c r="F59" i="62"/>
  <c r="E59" i="62"/>
  <c r="D59" i="62"/>
  <c r="C59" i="62"/>
  <c r="K58" i="62"/>
  <c r="E58" i="62"/>
  <c r="D58" i="62"/>
  <c r="C58" i="62"/>
  <c r="F58" i="62" s="1"/>
  <c r="K57" i="62"/>
  <c r="E57" i="62"/>
  <c r="D57" i="62"/>
  <c r="C57" i="62"/>
  <c r="F57" i="62" s="1"/>
  <c r="K56" i="62"/>
  <c r="F56" i="62"/>
  <c r="D56" i="62"/>
  <c r="C56" i="62"/>
  <c r="K55" i="62"/>
  <c r="F55" i="62"/>
  <c r="E55" i="62"/>
  <c r="D55" i="62"/>
  <c r="C55" i="62"/>
  <c r="K54" i="62"/>
  <c r="K53" i="62"/>
  <c r="K52" i="62"/>
  <c r="K51" i="62"/>
  <c r="K50" i="62"/>
  <c r="H44" i="62"/>
  <c r="C32" i="62" s="1"/>
  <c r="F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F29" i="62" s="1"/>
  <c r="N28" i="62"/>
  <c r="E30" i="62" s="1"/>
  <c r="K28" i="62"/>
  <c r="D28" i="62"/>
  <c r="C28" i="62"/>
  <c r="N27" i="62"/>
  <c r="E29" i="62" s="1"/>
  <c r="K27" i="62"/>
  <c r="D27" i="62"/>
  <c r="C27" i="62"/>
  <c r="F27" i="62" s="1"/>
  <c r="N26" i="62"/>
  <c r="E28" i="62" s="1"/>
  <c r="K26" i="62"/>
  <c r="D26" i="62"/>
  <c r="C26" i="62"/>
  <c r="N25" i="62"/>
  <c r="E27" i="62" s="1"/>
  <c r="K25" i="62"/>
  <c r="D25" i="62"/>
  <c r="C25" i="62"/>
  <c r="F25" i="62" s="1"/>
  <c r="N24" i="62"/>
  <c r="E26" i="62" s="1"/>
  <c r="K24" i="62"/>
  <c r="D24" i="62"/>
  <c r="C24" i="62"/>
  <c r="N23" i="62"/>
  <c r="E25" i="62" s="1"/>
  <c r="K23" i="62"/>
  <c r="D23" i="62"/>
  <c r="C23" i="62"/>
  <c r="F23" i="62" s="1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F26" i="15" s="1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22" i="62" l="1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H44" i="15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<sst xmlns="http://schemas.openxmlformats.org/spreadsheetml/2006/main" count="1676" uniqueCount="218">
  <si>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</si>
  <si>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</si>
  <si>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</si>
  <si>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</si>
  <si>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</si>
  <si>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</si>
  <si>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</si>
  <si>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</si>
  <si>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</si>
  <si>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</si>
  <si>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</si>
  <si>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</si>
  <si>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</si>
  <si>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</si>
  <si>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</si>
  <si>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</si>
  <si>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</si>
  <si>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</si>
  <si>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</si>
  <si>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</si>
  <si>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</si>
  <si>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</si>
  <si>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</si>
  <si>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</si>
  <si>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</si>
  <si>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</si>
  <si>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</si>
  <si>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</si>
  <si>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</si>
  <si>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</si>
  <si>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</si>
  <si>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</si>
  <si>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</si>
  <si>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</si>
  <si>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</si>
  <si>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</si>
  <si>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</si>
  <si>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</si>
  <si>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</si>
  <si>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</si>
  <si>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</si>
  <si>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</si>
  <si>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</si>
  <si>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</si>
  <si>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</si>
  <si>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</si>
  <si>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</si>
  <si>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</si>
  <si>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</si>
  <si>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</si>
  <si>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</si>
  <si>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</si>
  <si>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</si>
  <si>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</si>
  <si>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</si>
  <si>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</si>
  <si>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</si>
  <si>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</si>
  <si>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</si>
  <si>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</si>
  <si>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</si>
  <si>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</si>
  <si>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</si>
  <si>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</si>
  <si>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</si>
  <si>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</si>
  <si>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</si>
  <si>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</si>
  <si>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</si>
  <si>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</si>
  <si>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</si>
  <si>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</si>
  <si>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</si>
  <si>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</si>
  <si>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</si>
  <si>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</si>
  <si>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</si>
  <si>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</si>
  <si>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</si>
  <si>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</si>
  <si>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</si>
  <si>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</si>
  <si>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</si>
  <si>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</si>
  <si>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</si>
  <si>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</si>
  <si>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</si>
  <si>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</si>
  <si>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</si>
  <si>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</si>
  <si>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</si>
  <si>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</si>
  <si>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</si>
  <si>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</si>
  <si>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</si>
  <si>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</si>
  <si>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</si>
  <si>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</si>
  <si>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</si>
  <si>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</si>
  <si>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</si>
  <si>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</si>
  <si>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</si>
  <si>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</si>
  <si>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</si>
  <si>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</si>
  <si>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</si>
  <si>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</si>
  <si>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</si>
  <si>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</si>
  <si>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</si>
  <si>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</si>
  <si>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</si>
  <si>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</si>
  <si>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</si>
  <si>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</si>
  <si>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</si>
  <si>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</si>
  <si>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</si>
  <si>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</si>
  <si>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</si>
  <si>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</si>
  <si>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</si>
  <si>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</si>
  <si>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</si>
  <si>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</si>
  <si>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</si>
  <si>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</si>
  <si>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</si>
  <si>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</si>
  <si>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</si>
  <si>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</si>
  <si>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</si>
  <si>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</si>
  <si>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</si>
  <si>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</si>
  <si>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</si>
  <si>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</si>
  <si>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</si>
  <si>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</si>
  <si>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</si>
  <si>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</si>
  <si>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</si>
  <si>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</si>
  <si>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</si>
  <si>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</si>
  <si>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</si>
  <si>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</si>
  <si>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</si>
  <si>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</si>
  <si>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</si>
  <si>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</si>
  <si>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</si>
  <si>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</si>
  <si>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</si>
  <si>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</si>
  <si>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</si>
  <si>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</si>
  <si>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</si>
  <si>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</si>
  <si>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</si>
  <si>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</si>
  <si>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</si>
  <si>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</si>
  <si>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</si>
  <si>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</si>
  <si>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</si>
  <si>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</si>
  <si>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</si>
  <si>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</si>
  <si>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</si>
  <si>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</si>
  <si>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</si>
  <si>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</si>
  <si>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</si>
  <si>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</si>
  <si>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</si>
  <si>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</si>
  <si>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</si>
  <si>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</si>
  <si>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</si>
  <si>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</si>
  <si>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保管残高</t>
    <rPh sb="0" eb="4">
      <t>ホカンザンダカ</t>
    </rPh>
    <phoneticPr fontId="2"/>
  </si>
  <si>
    <t>前月保管残高</t>
    <rPh sb="0" eb="2">
      <t>ゼンゲツ</t>
    </rPh>
    <rPh sb="2" eb="6">
      <t>ホカンザンダカ</t>
    </rPh>
    <phoneticPr fontId="2"/>
  </si>
  <si>
    <t>前月保管残高</t>
    <rPh sb="0" eb="1">
      <t>マエ</t>
    </rPh>
    <rPh sb="1" eb="2">
      <t>８ガツ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</si>
  <si>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</si>
  <si>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</si>
  <si>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</si>
  <si>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</si>
  <si>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</si>
  <si>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</si>
  <si>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</si>
  <si>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</si>
  <si>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</si>
  <si>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</si>
  <si>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</si>
  <si>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</si>
  <si>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</si>
  <si>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</si>
  <si>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</si>
  <si>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</si>
  <si>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</si>
  <si>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</si>
  <si>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</si>
  <si>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</si>
  <si>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</si>
  <si>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</si>
  <si>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</si>
  <si>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</si>
  <si>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</si>
  <si>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令和5年4月</t>
    <rPh sb="5" eb="6">
      <t>ガツ</t>
    </rPh>
    <phoneticPr fontId="2"/>
  </si>
  <si>
    <t>18，609 ㎡</t>
    <phoneticPr fontId="2"/>
  </si>
  <si>
    <t>3，197　㎡</t>
    <phoneticPr fontId="2"/>
  </si>
  <si>
    <r>
      <t>84，121  m</t>
    </r>
    <r>
      <rPr>
        <sz val="8"/>
        <rFont val="ＭＳ Ｐゴシック"/>
        <family val="3"/>
        <charset val="128"/>
      </rPr>
      <t>3</t>
    </r>
    <phoneticPr fontId="2"/>
  </si>
  <si>
    <t xml:space="preserve">                       令和5年4月所管面（1～3類）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</si>
  <si>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　　　　　　　　　　　　　　　　令和5年4月末上位10品目入庫高(県合計）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</si>
  <si>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令和5年4月末上位10品目保管残高(県合計）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</si>
  <si>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14，620　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</si>
</sst>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8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38" xfId="1" applyFill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179" fontId="0" fillId="0" borderId="37" xfId="1" applyNumberFormat="1" applyFont="1" applyFill="1" applyBorder="1"/>
    <xf numFmtId="38" fontId="0" fillId="0" borderId="8" xfId="1" applyFont="1" applyFill="1" applyBorder="1"/>
    <xf numFmtId="38" fontId="1" fillId="0" borderId="8" xfId="1" applyFont="1" applyBorder="1"/>
    <xf numFmtId="38" fontId="1" fillId="0" borderId="9" xfId="1" applyFill="1" applyBorder="1"/>
    <xf numFmtId="179" fontId="1" fillId="0" borderId="10" xfId="1" applyNumberFormat="1" applyFont="1" applyBorder="1"/>
    <xf numFmtId="38" fontId="1" fillId="0" borderId="10" xfId="1" applyFont="1" applyBorder="1"/>
    <xf numFmtId="38" fontId="1" fillId="0" borderId="11" xfId="1" applyFont="1" applyFill="1" applyBorder="1"/>
    <xf numFmtId="38" fontId="1" fillId="0" borderId="33" xfId="1" applyFill="1" applyBorder="1"/>
    <xf numFmtId="38" fontId="0" fillId="0" borderId="2" xfId="1" applyFont="1" applyFill="1" applyBorder="1"/>
    <xf numFmtId="38" fontId="0" fillId="0" borderId="1" xfId="1" applyFont="1" applyBorder="1"/>
    <xf numFmtId="38" fontId="1" fillId="0" borderId="20" xfId="1" applyBorder="1"/>
    <xf numFmtId="38" fontId="1" fillId="0" borderId="9" xfId="1" applyFont="1" applyFill="1" applyBorder="1"/>
    <xf numFmtId="38" fontId="1" fillId="0" borderId="33" xfId="1" applyBorder="1"/>
    <xf numFmtId="38" fontId="1" fillId="0" borderId="34" xfId="1" applyBorder="1"/>
    <xf numFmtId="38" fontId="0" fillId="0" borderId="11" xfId="1" applyFont="1" applyBorder="1"/>
    <xf numFmtId="0" fontId="20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00CC66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令和5年4月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99FF"/>
              </a:solidFill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令和5年4月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令和5年4月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1.0956736087926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1.1080335632381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化学繊維糸</c:v>
                </c:pt>
                <c:pt idx="8">
                  <c:v>ゴム製品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18247</c:v>
                </c:pt>
                <c:pt idx="1">
                  <c:v>15759</c:v>
                </c:pt>
                <c:pt idx="2">
                  <c:v>5907</c:v>
                </c:pt>
                <c:pt idx="3">
                  <c:v>5657</c:v>
                </c:pt>
                <c:pt idx="4">
                  <c:v>4418</c:v>
                </c:pt>
                <c:pt idx="5">
                  <c:v>4403</c:v>
                </c:pt>
                <c:pt idx="6">
                  <c:v>3868</c:v>
                </c:pt>
                <c:pt idx="7">
                  <c:v>2019</c:v>
                </c:pt>
                <c:pt idx="8">
                  <c:v>1427</c:v>
                </c:pt>
                <c:pt idx="9">
                  <c:v>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3.69373603325147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-5.276755549159488E-3"/>
                  <c:y val="-1.4804608023675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-1.8412450401924301E-3"/>
                  <c:y val="-1.11114536353389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化学繊維糸</c:v>
                </c:pt>
                <c:pt idx="8">
                  <c:v>ゴム製品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17106</c:v>
                </c:pt>
                <c:pt idx="1">
                  <c:v>23608</c:v>
                </c:pt>
                <c:pt idx="2">
                  <c:v>8067</c:v>
                </c:pt>
                <c:pt idx="3">
                  <c:v>5514</c:v>
                </c:pt>
                <c:pt idx="4">
                  <c:v>4496</c:v>
                </c:pt>
                <c:pt idx="5">
                  <c:v>4841</c:v>
                </c:pt>
                <c:pt idx="6">
                  <c:v>3687</c:v>
                </c:pt>
                <c:pt idx="7">
                  <c:v>1215</c:v>
                </c:pt>
                <c:pt idx="8">
                  <c:v>2027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48559</c:v>
                </c:pt>
                <c:pt idx="1">
                  <c:v>16996</c:v>
                </c:pt>
                <c:pt idx="2">
                  <c:v>15825</c:v>
                </c:pt>
                <c:pt idx="3">
                  <c:v>12084</c:v>
                </c:pt>
                <c:pt idx="4">
                  <c:v>11735</c:v>
                </c:pt>
                <c:pt idx="5">
                  <c:v>5907</c:v>
                </c:pt>
                <c:pt idx="6">
                  <c:v>3508</c:v>
                </c:pt>
                <c:pt idx="7">
                  <c:v>2879</c:v>
                </c:pt>
                <c:pt idx="8">
                  <c:v>1853</c:v>
                </c:pt>
                <c:pt idx="9">
                  <c:v>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1.0448458648551285E-2"/>
                  <c:y val="3.78787878787871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6.9716775599128538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-6.3678314720399951E-5"/>
                  <c:y val="1.515062037699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-6.971677559912918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52966</c:v>
                </c:pt>
                <c:pt idx="1">
                  <c:v>14726</c:v>
                </c:pt>
                <c:pt idx="2">
                  <c:v>10488</c:v>
                </c:pt>
                <c:pt idx="3">
                  <c:v>8605</c:v>
                </c:pt>
                <c:pt idx="4">
                  <c:v>15593</c:v>
                </c:pt>
                <c:pt idx="5">
                  <c:v>5269</c:v>
                </c:pt>
                <c:pt idx="6">
                  <c:v>2775</c:v>
                </c:pt>
                <c:pt idx="7">
                  <c:v>3932</c:v>
                </c:pt>
                <c:pt idx="8">
                  <c:v>2691</c:v>
                </c:pt>
                <c:pt idx="9">
                  <c:v>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730496453900709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6.50110693175489E-17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4184397163120567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雑穀</c:v>
                </c:pt>
                <c:pt idx="8">
                  <c:v>雑品</c:v>
                </c:pt>
                <c:pt idx="9">
                  <c:v>鉄鋼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42183</c:v>
                </c:pt>
                <c:pt idx="1">
                  <c:v>25562</c:v>
                </c:pt>
                <c:pt idx="2">
                  <c:v>24073</c:v>
                </c:pt>
                <c:pt idx="3">
                  <c:v>19133</c:v>
                </c:pt>
                <c:pt idx="4">
                  <c:v>15177</c:v>
                </c:pt>
                <c:pt idx="5">
                  <c:v>12041</c:v>
                </c:pt>
                <c:pt idx="6">
                  <c:v>10672</c:v>
                </c:pt>
                <c:pt idx="7">
                  <c:v>10290</c:v>
                </c:pt>
                <c:pt idx="8">
                  <c:v>10259</c:v>
                </c:pt>
                <c:pt idx="9">
                  <c:v>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5957446808510623E-2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0638297872340425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1.7730496453900058E-3"/>
                  <c:y val="-1.9380150155649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7.0921985815602835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-2.3256424342306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その他の化学工業品</c:v>
                </c:pt>
                <c:pt idx="7">
                  <c:v>雑穀</c:v>
                </c:pt>
                <c:pt idx="8">
                  <c:v>雑品</c:v>
                </c:pt>
                <c:pt idx="9">
                  <c:v>鉄鋼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15053</c:v>
                </c:pt>
                <c:pt idx="1">
                  <c:v>31197</c:v>
                </c:pt>
                <c:pt idx="2">
                  <c:v>12705</c:v>
                </c:pt>
                <c:pt idx="3">
                  <c:v>11080</c:v>
                </c:pt>
                <c:pt idx="4">
                  <c:v>15892</c:v>
                </c:pt>
                <c:pt idx="5">
                  <c:v>14389</c:v>
                </c:pt>
                <c:pt idx="6">
                  <c:v>6107</c:v>
                </c:pt>
                <c:pt idx="7">
                  <c:v>43493</c:v>
                </c:pt>
                <c:pt idx="8">
                  <c:v>7486</c:v>
                </c:pt>
                <c:pt idx="9">
                  <c:v>10437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42739</c:v>
                </c:pt>
                <c:pt idx="1">
                  <c:v>8912</c:v>
                </c:pt>
                <c:pt idx="2">
                  <c:v>8850</c:v>
                </c:pt>
                <c:pt idx="3">
                  <c:v>6493</c:v>
                </c:pt>
                <c:pt idx="4">
                  <c:v>3206</c:v>
                </c:pt>
                <c:pt idx="5">
                  <c:v>1872</c:v>
                </c:pt>
                <c:pt idx="6">
                  <c:v>1703</c:v>
                </c:pt>
                <c:pt idx="7">
                  <c:v>1364</c:v>
                </c:pt>
                <c:pt idx="8">
                  <c:v>965</c:v>
                </c:pt>
                <c:pt idx="9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1.7777777777777779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1.777777777777745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26168</c:v>
                </c:pt>
                <c:pt idx="1">
                  <c:v>7680</c:v>
                </c:pt>
                <c:pt idx="2">
                  <c:v>8653</c:v>
                </c:pt>
                <c:pt idx="3">
                  <c:v>5895</c:v>
                </c:pt>
                <c:pt idx="4">
                  <c:v>3501</c:v>
                </c:pt>
                <c:pt idx="5">
                  <c:v>2959</c:v>
                </c:pt>
                <c:pt idx="6">
                  <c:v>1971</c:v>
                </c:pt>
                <c:pt idx="7">
                  <c:v>1007</c:v>
                </c:pt>
                <c:pt idx="8">
                  <c:v>726</c:v>
                </c:pt>
                <c:pt idx="9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 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4031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9.161736138914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 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 '!$C$22:$C$31</c:f>
              <c:numCache>
                <c:formatCode>#,##0_);[Red]\(#,##0\)</c:formatCode>
                <c:ptCount val="10"/>
                <c:pt idx="0">
                  <c:v>50943</c:v>
                </c:pt>
                <c:pt idx="1">
                  <c:v>10363</c:v>
                </c:pt>
                <c:pt idx="2">
                  <c:v>10346</c:v>
                </c:pt>
                <c:pt idx="3">
                  <c:v>10001</c:v>
                </c:pt>
                <c:pt idx="4">
                  <c:v>6228</c:v>
                </c:pt>
                <c:pt idx="5">
                  <c:v>3945</c:v>
                </c:pt>
                <c:pt idx="6">
                  <c:v>1424</c:v>
                </c:pt>
                <c:pt idx="7">
                  <c:v>1419</c:v>
                </c:pt>
                <c:pt idx="8">
                  <c:v>1402</c:v>
                </c:pt>
                <c:pt idx="9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 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 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 '!$D$22:$D$31</c:f>
              <c:numCache>
                <c:formatCode>#,##0_);[Red]\(#,##0\)</c:formatCode>
                <c:ptCount val="10"/>
                <c:pt idx="0">
                  <c:v>37475</c:v>
                </c:pt>
                <c:pt idx="1">
                  <c:v>11079</c:v>
                </c:pt>
                <c:pt idx="2">
                  <c:v>6554</c:v>
                </c:pt>
                <c:pt idx="3">
                  <c:v>9364</c:v>
                </c:pt>
                <c:pt idx="4">
                  <c:v>6300</c:v>
                </c:pt>
                <c:pt idx="5">
                  <c:v>3304</c:v>
                </c:pt>
                <c:pt idx="6">
                  <c:v>1244</c:v>
                </c:pt>
                <c:pt idx="7">
                  <c:v>2941</c:v>
                </c:pt>
                <c:pt idx="8">
                  <c:v>3304</c:v>
                </c:pt>
                <c:pt idx="9">
                  <c:v>9920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 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484929358820443E-2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3.4949764529401419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223241758529049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 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合成樹脂</c:v>
                </c:pt>
                <c:pt idx="5">
                  <c:v>紙・パルプ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 '!$C$55:$C$64</c:f>
              <c:numCache>
                <c:formatCode>#,##0_);[Red]\(#,##0\)</c:formatCode>
                <c:ptCount val="10"/>
                <c:pt idx="0">
                  <c:v>233725</c:v>
                </c:pt>
                <c:pt idx="1">
                  <c:v>85421</c:v>
                </c:pt>
                <c:pt idx="2">
                  <c:v>23694</c:v>
                </c:pt>
                <c:pt idx="3">
                  <c:v>17314</c:v>
                </c:pt>
                <c:pt idx="4">
                  <c:v>16008</c:v>
                </c:pt>
                <c:pt idx="5">
                  <c:v>14826</c:v>
                </c:pt>
                <c:pt idx="6">
                  <c:v>14373</c:v>
                </c:pt>
                <c:pt idx="7">
                  <c:v>11229</c:v>
                </c:pt>
                <c:pt idx="8">
                  <c:v>10874</c:v>
                </c:pt>
                <c:pt idx="9">
                  <c:v>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 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74882264700709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 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合成樹脂</c:v>
                </c:pt>
                <c:pt idx="5">
                  <c:v>紙・パルプ</c:v>
                </c:pt>
                <c:pt idx="6">
                  <c:v>飲料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 '!$D$55:$D$64</c:f>
              <c:numCache>
                <c:formatCode>#,##0_);[Red]\(#,##0\)</c:formatCode>
                <c:ptCount val="10"/>
                <c:pt idx="0">
                  <c:v>273636</c:v>
                </c:pt>
                <c:pt idx="1">
                  <c:v>83754</c:v>
                </c:pt>
                <c:pt idx="2">
                  <c:v>31980</c:v>
                </c:pt>
                <c:pt idx="3">
                  <c:v>21145</c:v>
                </c:pt>
                <c:pt idx="4">
                  <c:v>13489</c:v>
                </c:pt>
                <c:pt idx="5">
                  <c:v>16216</c:v>
                </c:pt>
                <c:pt idx="6">
                  <c:v>20629</c:v>
                </c:pt>
                <c:pt idx="7">
                  <c:v>9204</c:v>
                </c:pt>
                <c:pt idx="8">
                  <c:v>11378</c:v>
                </c:pt>
                <c:pt idx="9">
                  <c:v>10555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3.1746258990353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6064259285858709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337150</c:v>
                </c:pt>
                <c:pt idx="1">
                  <c:v>140721</c:v>
                </c:pt>
                <c:pt idx="2">
                  <c:v>129846</c:v>
                </c:pt>
                <c:pt idx="3">
                  <c:v>85206</c:v>
                </c:pt>
                <c:pt idx="4">
                  <c:v>84116</c:v>
                </c:pt>
                <c:pt idx="5">
                  <c:v>68440</c:v>
                </c:pt>
                <c:pt idx="6">
                  <c:v>67978</c:v>
                </c:pt>
                <c:pt idx="7">
                  <c:v>63405</c:v>
                </c:pt>
                <c:pt idx="8">
                  <c:v>54134</c:v>
                </c:pt>
                <c:pt idx="9">
                  <c:v>51942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3.569694852156813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4279341587429906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3.5698353968574115E-3"/>
                  <c:y val="-3.4632489120678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3.569835396857476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-1.7849176984288692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鉄鋼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319572</c:v>
                </c:pt>
                <c:pt idx="1">
                  <c:v>137625</c:v>
                </c:pt>
                <c:pt idx="2">
                  <c:v>126116</c:v>
                </c:pt>
                <c:pt idx="3">
                  <c:v>79374</c:v>
                </c:pt>
                <c:pt idx="4">
                  <c:v>73538</c:v>
                </c:pt>
                <c:pt idx="5">
                  <c:v>76981</c:v>
                </c:pt>
                <c:pt idx="6">
                  <c:v>68612</c:v>
                </c:pt>
                <c:pt idx="7">
                  <c:v>68097</c:v>
                </c:pt>
                <c:pt idx="8">
                  <c:v>39199</c:v>
                </c:pt>
                <c:pt idx="9">
                  <c:v>56918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9.984640808787805E-2"/>
                  <c:y val="-0.135320498928459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4094308724229984"/>
                  <c:y val="-6.978689590406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3.2483268651247656E-2"/>
                  <c:y val="-4.88499602687279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9921394441079479"/>
                  <c:y val="-0.149908256880733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7.6788777471192157E-2"/>
                  <c:y val="-7.75843386549159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7.387464181656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3.88990825688074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2.9910791065693893E-7"/>
                  <c:y val="-1.0455826049266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05451241671713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337150</c:v>
                </c:pt>
                <c:pt idx="1">
                  <c:v>140721</c:v>
                </c:pt>
                <c:pt idx="2">
                  <c:v>129846</c:v>
                </c:pt>
                <c:pt idx="3">
                  <c:v>85206</c:v>
                </c:pt>
                <c:pt idx="4">
                  <c:v>84116</c:v>
                </c:pt>
                <c:pt idx="5">
                  <c:v>68440</c:v>
                </c:pt>
                <c:pt idx="6">
                  <c:v>67978</c:v>
                </c:pt>
                <c:pt idx="7">
                  <c:v>63405</c:v>
                </c:pt>
                <c:pt idx="8">
                  <c:v>54134</c:v>
                </c:pt>
                <c:pt idx="9">
                  <c:v>51942</c:v>
                </c:pt>
                <c:pt idx="10">
                  <c:v>344895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337150</c:v>
                </c:pt>
                <c:pt idx="1">
                  <c:v>140721</c:v>
                </c:pt>
                <c:pt idx="2">
                  <c:v>129846</c:v>
                </c:pt>
                <c:pt idx="3">
                  <c:v>85206</c:v>
                </c:pt>
                <c:pt idx="4">
                  <c:v>84116</c:v>
                </c:pt>
                <c:pt idx="5">
                  <c:v>68440</c:v>
                </c:pt>
                <c:pt idx="6">
                  <c:v>67978</c:v>
                </c:pt>
                <c:pt idx="7">
                  <c:v>63405</c:v>
                </c:pt>
                <c:pt idx="8">
                  <c:v>54134</c:v>
                </c:pt>
                <c:pt idx="9">
                  <c:v>51942</c:v>
                </c:pt>
                <c:pt idx="10">
                  <c:v>344895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2112039430185724"/>
                  <c:y val="-6.3402057501433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1.7059432456439129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7852737873414679"/>
                  <c:y val="-0.15437994388632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5128822637628311"/>
                  <c:y val="-7.0233324282740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544970046683094"/>
                  <c:y val="-0.10968570308021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電気機械</c:v>
                </c:pt>
                <c:pt idx="6">
                  <c:v>雑品</c:v>
                </c:pt>
                <c:pt idx="7">
                  <c:v>その他の食料工業品</c:v>
                </c:pt>
                <c:pt idx="8">
                  <c:v>その他の化学工業品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319572</c:v>
                </c:pt>
                <c:pt idx="1">
                  <c:v>137625</c:v>
                </c:pt>
                <c:pt idx="2">
                  <c:v>126116</c:v>
                </c:pt>
                <c:pt idx="3">
                  <c:v>79374</c:v>
                </c:pt>
                <c:pt idx="4">
                  <c:v>73538</c:v>
                </c:pt>
                <c:pt idx="5">
                  <c:v>76981</c:v>
                </c:pt>
                <c:pt idx="6">
                  <c:v>68612</c:v>
                </c:pt>
                <c:pt idx="7">
                  <c:v>68097</c:v>
                </c:pt>
                <c:pt idx="8">
                  <c:v>39199</c:v>
                </c:pt>
                <c:pt idx="9">
                  <c:v>56918</c:v>
                </c:pt>
                <c:pt idx="10" formatCode="#,##0_);[Red]\(#,##0\)">
                  <c:v>355247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化学繊維糸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21503</c:v>
                </c:pt>
                <c:pt idx="1">
                  <c:v>10788</c:v>
                </c:pt>
                <c:pt idx="2">
                  <c:v>9198</c:v>
                </c:pt>
                <c:pt idx="3">
                  <c:v>9027</c:v>
                </c:pt>
                <c:pt idx="4">
                  <c:v>5883</c:v>
                </c:pt>
                <c:pt idx="5">
                  <c:v>5440</c:v>
                </c:pt>
                <c:pt idx="6">
                  <c:v>5174</c:v>
                </c:pt>
                <c:pt idx="7">
                  <c:v>4982</c:v>
                </c:pt>
                <c:pt idx="8">
                  <c:v>3484</c:v>
                </c:pt>
                <c:pt idx="9">
                  <c:v>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761545472612108E-3"/>
                  <c:y val="-2.908224575766856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1.47429536626761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7.4177176020874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化学繊維糸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21676</c:v>
                </c:pt>
                <c:pt idx="1">
                  <c:v>10588</c:v>
                </c:pt>
                <c:pt idx="2">
                  <c:v>6613</c:v>
                </c:pt>
                <c:pt idx="3">
                  <c:v>11101</c:v>
                </c:pt>
                <c:pt idx="4">
                  <c:v>6210</c:v>
                </c:pt>
                <c:pt idx="5">
                  <c:v>7428</c:v>
                </c:pt>
                <c:pt idx="6">
                  <c:v>5280</c:v>
                </c:pt>
                <c:pt idx="7">
                  <c:v>4428</c:v>
                </c:pt>
                <c:pt idx="8">
                  <c:v>2186</c:v>
                </c:pt>
                <c:pt idx="9">
                  <c:v>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2,427,533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2,427,533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392277</c:v>
                </c:pt>
                <c:pt idx="2">
                  <c:v>513843</c:v>
                </c:pt>
                <c:pt idx="3">
                  <c:v>153912</c:v>
                </c:pt>
                <c:pt idx="4">
                  <c:v>274743</c:v>
                </c:pt>
                <c:pt idx="5">
                  <c:v>872418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6.9716775599128538E-3"/>
                  <c:y val="-1.136423287998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化学肥料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80256</c:v>
                </c:pt>
                <c:pt idx="1">
                  <c:v>20097</c:v>
                </c:pt>
                <c:pt idx="2">
                  <c:v>14874</c:v>
                </c:pt>
                <c:pt idx="3">
                  <c:v>13871</c:v>
                </c:pt>
                <c:pt idx="4">
                  <c:v>12673</c:v>
                </c:pt>
                <c:pt idx="5">
                  <c:v>9988</c:v>
                </c:pt>
                <c:pt idx="6">
                  <c:v>9692</c:v>
                </c:pt>
                <c:pt idx="7">
                  <c:v>9518</c:v>
                </c:pt>
                <c:pt idx="8">
                  <c:v>5608</c:v>
                </c:pt>
                <c:pt idx="9">
                  <c:v>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-7.5760558339298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6436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その他の化学工業品</c:v>
                </c:pt>
                <c:pt idx="3">
                  <c:v>化学肥料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86191</c:v>
                </c:pt>
                <c:pt idx="1">
                  <c:v>22027</c:v>
                </c:pt>
                <c:pt idx="2">
                  <c:v>10370</c:v>
                </c:pt>
                <c:pt idx="3">
                  <c:v>10659</c:v>
                </c:pt>
                <c:pt idx="4">
                  <c:v>11256</c:v>
                </c:pt>
                <c:pt idx="5">
                  <c:v>10177</c:v>
                </c:pt>
                <c:pt idx="6">
                  <c:v>7180</c:v>
                </c:pt>
                <c:pt idx="7">
                  <c:v>10476</c:v>
                </c:pt>
                <c:pt idx="8">
                  <c:v>5760</c:v>
                </c:pt>
                <c:pt idx="9">
                  <c:v>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3.5460992907801418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41843971631206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0638297872340555E-2"/>
                  <c:y val="3.8759689922479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その他の機械</c:v>
                </c:pt>
                <c:pt idx="4">
                  <c:v>雑穀</c:v>
                </c:pt>
                <c:pt idx="5">
                  <c:v>雑品</c:v>
                </c:pt>
                <c:pt idx="6">
                  <c:v>飲料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83346</c:v>
                </c:pt>
                <c:pt idx="1">
                  <c:v>49845</c:v>
                </c:pt>
                <c:pt idx="2">
                  <c:v>27418</c:v>
                </c:pt>
                <c:pt idx="3">
                  <c:v>22224</c:v>
                </c:pt>
                <c:pt idx="4">
                  <c:v>17408</c:v>
                </c:pt>
                <c:pt idx="5">
                  <c:v>17196</c:v>
                </c:pt>
                <c:pt idx="6">
                  <c:v>15739</c:v>
                </c:pt>
                <c:pt idx="7">
                  <c:v>15524</c:v>
                </c:pt>
                <c:pt idx="8">
                  <c:v>14878</c:v>
                </c:pt>
                <c:pt idx="9">
                  <c:v>12741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8.8652482269503553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-6.50110693175489E-17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その他の食料工業品</c:v>
                </c:pt>
                <c:pt idx="3">
                  <c:v>その他の機械</c:v>
                </c:pt>
                <c:pt idx="4">
                  <c:v>雑穀</c:v>
                </c:pt>
                <c:pt idx="5">
                  <c:v>雑品</c:v>
                </c:pt>
                <c:pt idx="6">
                  <c:v>飲料</c:v>
                </c:pt>
                <c:pt idx="7">
                  <c:v>鉄鋼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77288</c:v>
                </c:pt>
                <c:pt idx="1">
                  <c:v>38197</c:v>
                </c:pt>
                <c:pt idx="2">
                  <c:v>33306</c:v>
                </c:pt>
                <c:pt idx="3">
                  <c:v>15689</c:v>
                </c:pt>
                <c:pt idx="4">
                  <c:v>42732</c:v>
                </c:pt>
                <c:pt idx="5">
                  <c:v>19850</c:v>
                </c:pt>
                <c:pt idx="6">
                  <c:v>10050</c:v>
                </c:pt>
                <c:pt idx="7">
                  <c:v>18188</c:v>
                </c:pt>
                <c:pt idx="8">
                  <c:v>18528</c:v>
                </c:pt>
                <c:pt idx="9">
                  <c:v>13807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14679</c:v>
                </c:pt>
                <c:pt idx="1">
                  <c:v>8189</c:v>
                </c:pt>
                <c:pt idx="2">
                  <c:v>7125</c:v>
                </c:pt>
                <c:pt idx="3">
                  <c:v>2086</c:v>
                </c:pt>
                <c:pt idx="4">
                  <c:v>1621</c:v>
                </c:pt>
                <c:pt idx="5">
                  <c:v>1371</c:v>
                </c:pt>
                <c:pt idx="6">
                  <c:v>1334</c:v>
                </c:pt>
                <c:pt idx="7">
                  <c:v>1179</c:v>
                </c:pt>
                <c:pt idx="8">
                  <c:v>1000</c:v>
                </c:pt>
                <c:pt idx="9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-7.1306862043314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化学肥料</c:v>
                </c:pt>
                <c:pt idx="6">
                  <c:v>その他の化学工業品</c:v>
                </c:pt>
                <c:pt idx="7">
                  <c:v>非鉄金属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15212</c:v>
                </c:pt>
                <c:pt idx="1">
                  <c:v>8103</c:v>
                </c:pt>
                <c:pt idx="2">
                  <c:v>3527</c:v>
                </c:pt>
                <c:pt idx="3">
                  <c:v>1427</c:v>
                </c:pt>
                <c:pt idx="4">
                  <c:v>2780</c:v>
                </c:pt>
                <c:pt idx="5">
                  <c:v>1371</c:v>
                </c:pt>
                <c:pt idx="6">
                  <c:v>882</c:v>
                </c:pt>
                <c:pt idx="7">
                  <c:v>1006</c:v>
                </c:pt>
                <c:pt idx="8">
                  <c:v>1145</c:v>
                </c:pt>
                <c:pt idx="9">
                  <c:v>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25506</c:v>
                </c:pt>
                <c:pt idx="1">
                  <c:v>15174</c:v>
                </c:pt>
                <c:pt idx="2">
                  <c:v>14812</c:v>
                </c:pt>
                <c:pt idx="3">
                  <c:v>7899</c:v>
                </c:pt>
                <c:pt idx="4">
                  <c:v>6618</c:v>
                </c:pt>
                <c:pt idx="5">
                  <c:v>5620</c:v>
                </c:pt>
                <c:pt idx="6">
                  <c:v>3829</c:v>
                </c:pt>
                <c:pt idx="7">
                  <c:v>3188</c:v>
                </c:pt>
                <c:pt idx="8">
                  <c:v>2171</c:v>
                </c:pt>
                <c:pt idx="9">
                  <c:v>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677E-3"/>
                  <c:y val="1.129943502824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24770</c:v>
                </c:pt>
                <c:pt idx="1">
                  <c:v>15714</c:v>
                </c:pt>
                <c:pt idx="2">
                  <c:v>16427</c:v>
                </c:pt>
                <c:pt idx="3">
                  <c:v>6755</c:v>
                </c:pt>
                <c:pt idx="4">
                  <c:v>7728</c:v>
                </c:pt>
                <c:pt idx="5">
                  <c:v>5122</c:v>
                </c:pt>
                <c:pt idx="6">
                  <c:v>3851</c:v>
                </c:pt>
                <c:pt idx="7">
                  <c:v>3103</c:v>
                </c:pt>
                <c:pt idx="8">
                  <c:v>1748</c:v>
                </c:pt>
                <c:pt idx="9">
                  <c:v>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-2.822227866842230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306858</c:v>
                </c:pt>
                <c:pt idx="1">
                  <c:v>110811</c:v>
                </c:pt>
                <c:pt idx="2">
                  <c:v>32593</c:v>
                </c:pt>
                <c:pt idx="3">
                  <c:v>29055</c:v>
                </c:pt>
                <c:pt idx="4">
                  <c:v>24751</c:v>
                </c:pt>
                <c:pt idx="5">
                  <c:v>23083</c:v>
                </c:pt>
                <c:pt idx="6">
                  <c:v>19049</c:v>
                </c:pt>
                <c:pt idx="7">
                  <c:v>18039</c:v>
                </c:pt>
                <c:pt idx="8">
                  <c:v>12922</c:v>
                </c:pt>
                <c:pt idx="9">
                  <c:v>12811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293119</c:v>
                </c:pt>
                <c:pt idx="1">
                  <c:v>98214</c:v>
                </c:pt>
                <c:pt idx="2">
                  <c:v>30907</c:v>
                </c:pt>
                <c:pt idx="3">
                  <c:v>23393</c:v>
                </c:pt>
                <c:pt idx="4">
                  <c:v>29036</c:v>
                </c:pt>
                <c:pt idx="5">
                  <c:v>20291</c:v>
                </c:pt>
                <c:pt idx="6">
                  <c:v>13204</c:v>
                </c:pt>
                <c:pt idx="7">
                  <c:v>13867</c:v>
                </c:pt>
                <c:pt idx="8">
                  <c:v>17557</c:v>
                </c:pt>
                <c:pt idx="9">
                  <c:v>12746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4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153271</c:v>
                </c:pt>
                <c:pt idx="1">
                  <c:v>250144</c:v>
                </c:pt>
                <c:pt idx="2">
                  <c:v>332702</c:v>
                </c:pt>
                <c:pt idx="3">
                  <c:v>128035</c:v>
                </c:pt>
                <c:pt idx="4">
                  <c:v>168368</c:v>
                </c:pt>
                <c:pt idx="5">
                  <c:v>628754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67069</c:v>
                </c:pt>
                <c:pt idx="1">
                  <c:v>142133</c:v>
                </c:pt>
                <c:pt idx="2">
                  <c:v>181141</c:v>
                </c:pt>
                <c:pt idx="3">
                  <c:v>25877</c:v>
                </c:pt>
                <c:pt idx="4">
                  <c:v>106375</c:v>
                </c:pt>
                <c:pt idx="5">
                  <c:v>243664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0.69561132794771718</c:v>
                </c:pt>
                <c:pt idx="1">
                  <c:v>0.63767184922898867</c:v>
                </c:pt>
                <c:pt idx="2">
                  <c:v>0.64747792613697175</c:v>
                </c:pt>
                <c:pt idx="3">
                  <c:v>0.83187145901554138</c:v>
                </c:pt>
                <c:pt idx="4">
                  <c:v>0.61281998085483524</c:v>
                </c:pt>
                <c:pt idx="5">
                  <c:v>0.72070269068267734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070950619057243E-2"/>
                  <c:y val="1.154378429968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606425928585864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8.924588492143691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2494423889001299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263221</c:v>
                </c:pt>
                <c:pt idx="1">
                  <c:v>129823</c:v>
                </c:pt>
                <c:pt idx="2">
                  <c:v>96083</c:v>
                </c:pt>
                <c:pt idx="3">
                  <c:v>95633</c:v>
                </c:pt>
                <c:pt idx="4">
                  <c:v>81566</c:v>
                </c:pt>
                <c:pt idx="5">
                  <c:v>45974</c:v>
                </c:pt>
                <c:pt idx="6">
                  <c:v>44937</c:v>
                </c:pt>
                <c:pt idx="7">
                  <c:v>43773</c:v>
                </c:pt>
                <c:pt idx="8">
                  <c:v>43291</c:v>
                </c:pt>
                <c:pt idx="9">
                  <c:v>32105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7.1395302490142899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-1.7849176984288037E-3"/>
                  <c:y val="-2.886457374646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7849176984286075E-3"/>
                  <c:y val="-8.658008658008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307835</c:v>
                </c:pt>
                <c:pt idx="1">
                  <c:v>113558</c:v>
                </c:pt>
                <c:pt idx="2">
                  <c:v>103626</c:v>
                </c:pt>
                <c:pt idx="3">
                  <c:v>100138</c:v>
                </c:pt>
                <c:pt idx="4">
                  <c:v>75067</c:v>
                </c:pt>
                <c:pt idx="5">
                  <c:v>43181</c:v>
                </c:pt>
                <c:pt idx="6">
                  <c:v>35255</c:v>
                </c:pt>
                <c:pt idx="7">
                  <c:v>16553</c:v>
                </c:pt>
                <c:pt idx="8">
                  <c:v>41058</c:v>
                </c:pt>
                <c:pt idx="9">
                  <c:v>30402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8.7140191191697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7961848785995774"/>
                  <c:y val="-0.120029979050783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2.0700211618846789E-2"/>
                  <c:y val="-5.44963760263911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0.17683289588801399"/>
                  <c:y val="-8.5547207975149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4.7259049883721797E-5"/>
                  <c:y val="-5.2049050061402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91533002819094"/>
                      <c:h val="9.65291723855618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980872049113518E-2"/>
                  <c:y val="-1.94803631197476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1.3295346628679962E-2"/>
                  <c:y val="5.6360615473523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4.5584045584045586E-2"/>
                  <c:y val="6.20183486238532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263221</c:v>
                </c:pt>
                <c:pt idx="1">
                  <c:v>129823</c:v>
                </c:pt>
                <c:pt idx="2">
                  <c:v>96083</c:v>
                </c:pt>
                <c:pt idx="3">
                  <c:v>95633</c:v>
                </c:pt>
                <c:pt idx="4">
                  <c:v>81566</c:v>
                </c:pt>
                <c:pt idx="5">
                  <c:v>45974</c:v>
                </c:pt>
                <c:pt idx="6">
                  <c:v>44937</c:v>
                </c:pt>
                <c:pt idx="7">
                  <c:v>43773</c:v>
                </c:pt>
                <c:pt idx="8">
                  <c:v>43291</c:v>
                </c:pt>
                <c:pt idx="9">
                  <c:v>32105</c:v>
                </c:pt>
                <c:pt idx="10">
                  <c:v>168673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263221</c:v>
                </c:pt>
                <c:pt idx="1">
                  <c:v>129823</c:v>
                </c:pt>
                <c:pt idx="2">
                  <c:v>96083</c:v>
                </c:pt>
                <c:pt idx="3">
                  <c:v>95633</c:v>
                </c:pt>
                <c:pt idx="4">
                  <c:v>81566</c:v>
                </c:pt>
                <c:pt idx="5">
                  <c:v>45974</c:v>
                </c:pt>
                <c:pt idx="6">
                  <c:v>44937</c:v>
                </c:pt>
                <c:pt idx="7">
                  <c:v>43773</c:v>
                </c:pt>
                <c:pt idx="8">
                  <c:v>43291</c:v>
                </c:pt>
                <c:pt idx="9">
                  <c:v>32105</c:v>
                </c:pt>
                <c:pt idx="10">
                  <c:v>168673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2881208551221174"/>
                  <c:y val="-0.114872416809967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3307527398769814"/>
                  <c:y val="-7.87277279995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6973118818162997"/>
                  <c:y val="-0.11346329984613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6.6568091202340168E-2"/>
                  <c:y val="-5.6295652698585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4.950705589282256E-2"/>
                  <c:y val="-2.4256312788487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4202881128408566E-2"/>
                  <c:y val="-5.47126436781609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20292635834314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9.4995892688986394E-2"/>
                  <c:y val="2.9707665852113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36597821823996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307835</c:v>
                </c:pt>
                <c:pt idx="1">
                  <c:v>113558</c:v>
                </c:pt>
                <c:pt idx="2">
                  <c:v>103626</c:v>
                </c:pt>
                <c:pt idx="3">
                  <c:v>100138</c:v>
                </c:pt>
                <c:pt idx="4">
                  <c:v>75067</c:v>
                </c:pt>
                <c:pt idx="5">
                  <c:v>43181</c:v>
                </c:pt>
                <c:pt idx="6">
                  <c:v>35255</c:v>
                </c:pt>
                <c:pt idx="7">
                  <c:v>16553</c:v>
                </c:pt>
                <c:pt idx="8">
                  <c:v>41058</c:v>
                </c:pt>
                <c:pt idx="9">
                  <c:v>30402</c:v>
                </c:pt>
                <c:pt idx="10" formatCode="#,##0_);[Red]\(#,##0\)">
                  <c:v>199735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0.51397</cdr:x>
      <cdr:y>0.23654</cdr:y>
    </cdr:from>
    <cdr:to>
      <cdr:x>0.69719</cdr:x>
      <cdr:y>0.28875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76697" y="13810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3" t="s">
        <v>130</v>
      </c>
      <c r="B2" s="444"/>
      <c r="C2" s="444"/>
      <c r="D2" s="444"/>
      <c r="E2" s="444"/>
      <c r="F2" s="444"/>
      <c r="G2" s="444"/>
      <c r="H2" s="445"/>
    </row>
    <row r="3" spans="1:8" ht="30" customHeight="1" x14ac:dyDescent="0.2">
      <c r="A3" s="446"/>
      <c r="B3" s="444"/>
      <c r="C3" s="444"/>
      <c r="D3" s="444"/>
      <c r="E3" s="444"/>
      <c r="F3" s="444"/>
      <c r="G3" s="444"/>
      <c r="H3" s="445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131</v>
      </c>
      <c r="C6" s="238"/>
      <c r="D6" s="239" t="s">
        <v>132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133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134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135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136</v>
      </c>
      <c r="G13" s="244"/>
      <c r="H13" s="245"/>
    </row>
    <row r="14" spans="1:8" s="240" customFormat="1" ht="17.100000000000001" customHeight="1" x14ac:dyDescent="0.15">
      <c r="A14" s="241"/>
      <c r="B14" s="246" t="s">
        <v>137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138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139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140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141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142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143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144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145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146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147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90</v>
      </c>
      <c r="E35" s="240" t="s">
        <v>148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149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150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7" t="s">
        <v>151</v>
      </c>
      <c r="B42" s="448"/>
      <c r="C42" s="448"/>
      <c r="D42" s="448"/>
      <c r="E42" s="448"/>
      <c r="F42" s="448"/>
      <c r="G42" s="448"/>
      <c r="H42" s="449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L76" sqref="L76:M8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176</v>
      </c>
      <c r="R1" s="105"/>
    </row>
    <row r="2" spans="8:30" x14ac:dyDescent="0.15">
      <c r="H2" s="184" t="s">
        <v>198</v>
      </c>
      <c r="I2" s="3"/>
      <c r="J2" s="186" t="s">
        <v>101</v>
      </c>
      <c r="K2" s="3"/>
      <c r="L2" s="296" t="s">
        <v>197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98</v>
      </c>
      <c r="I3" s="3"/>
      <c r="J3" s="145" t="s">
        <v>47</v>
      </c>
      <c r="K3" s="3"/>
      <c r="L3" s="296" t="s">
        <v>98</v>
      </c>
      <c r="S3" s="26"/>
      <c r="T3" s="26"/>
      <c r="U3" s="26"/>
    </row>
    <row r="4" spans="8:30" x14ac:dyDescent="0.15">
      <c r="H4" s="98">
        <v>21503</v>
      </c>
      <c r="I4" s="3">
        <v>26</v>
      </c>
      <c r="J4" s="161" t="s">
        <v>30</v>
      </c>
      <c r="K4" s="117">
        <f>SUM(I4)</f>
        <v>26</v>
      </c>
      <c r="L4" s="312">
        <v>21676</v>
      </c>
      <c r="M4" s="397"/>
      <c r="N4" s="90"/>
      <c r="O4" s="90"/>
      <c r="S4" s="26"/>
      <c r="T4" s="26"/>
      <c r="U4" s="26"/>
    </row>
    <row r="5" spans="8:30" x14ac:dyDescent="0.15">
      <c r="H5" s="88">
        <v>10788</v>
      </c>
      <c r="I5" s="3">
        <v>37</v>
      </c>
      <c r="J5" s="161" t="s">
        <v>37</v>
      </c>
      <c r="K5" s="117">
        <f t="shared" ref="K5:K13" si="0">SUM(I5)</f>
        <v>37</v>
      </c>
      <c r="L5" s="313">
        <v>10588</v>
      </c>
      <c r="M5" s="45"/>
      <c r="N5" s="90"/>
      <c r="O5" s="90"/>
      <c r="S5" s="26"/>
      <c r="T5" s="26"/>
      <c r="U5" s="26"/>
    </row>
    <row r="6" spans="8:30" x14ac:dyDescent="0.15">
      <c r="H6" s="88">
        <v>9198</v>
      </c>
      <c r="I6" s="3">
        <v>33</v>
      </c>
      <c r="J6" s="161" t="s">
        <v>0</v>
      </c>
      <c r="K6" s="117">
        <f t="shared" si="0"/>
        <v>33</v>
      </c>
      <c r="L6" s="313">
        <v>6613</v>
      </c>
      <c r="M6" s="45"/>
      <c r="N6" s="185"/>
      <c r="O6" s="90"/>
      <c r="S6" s="26"/>
      <c r="T6" s="26"/>
      <c r="U6" s="26"/>
    </row>
    <row r="7" spans="8:30" x14ac:dyDescent="0.15">
      <c r="H7" s="44">
        <v>9027</v>
      </c>
      <c r="I7" s="3">
        <v>34</v>
      </c>
      <c r="J7" s="161" t="s">
        <v>1</v>
      </c>
      <c r="K7" s="117">
        <f t="shared" si="0"/>
        <v>34</v>
      </c>
      <c r="L7" s="313">
        <v>11101</v>
      </c>
      <c r="M7" s="45"/>
      <c r="N7" s="90"/>
      <c r="O7" s="90"/>
      <c r="S7" s="26"/>
      <c r="T7" s="26"/>
      <c r="U7" s="26"/>
    </row>
    <row r="8" spans="8:30" x14ac:dyDescent="0.15">
      <c r="H8" s="88">
        <v>5883</v>
      </c>
      <c r="I8" s="33">
        <v>40</v>
      </c>
      <c r="J8" s="161" t="s">
        <v>2</v>
      </c>
      <c r="K8" s="117">
        <f t="shared" si="0"/>
        <v>40</v>
      </c>
      <c r="L8" s="313">
        <v>6210</v>
      </c>
      <c r="M8" s="45"/>
      <c r="N8" s="90"/>
      <c r="O8" s="90"/>
      <c r="S8" s="26"/>
      <c r="T8" s="26"/>
      <c r="U8" s="26"/>
    </row>
    <row r="9" spans="8:30" x14ac:dyDescent="0.15">
      <c r="H9" s="88">
        <v>5440</v>
      </c>
      <c r="I9" s="3">
        <v>14</v>
      </c>
      <c r="J9" s="161" t="s">
        <v>19</v>
      </c>
      <c r="K9" s="117">
        <f t="shared" si="0"/>
        <v>14</v>
      </c>
      <c r="L9" s="313">
        <v>7428</v>
      </c>
      <c r="M9" s="45"/>
      <c r="N9" s="90"/>
      <c r="O9" s="90"/>
      <c r="S9" s="26"/>
      <c r="T9" s="26"/>
      <c r="U9" s="26"/>
    </row>
    <row r="10" spans="8:30" x14ac:dyDescent="0.15">
      <c r="H10" s="195">
        <v>5174</v>
      </c>
      <c r="I10" s="14">
        <v>36</v>
      </c>
      <c r="J10" s="163" t="s">
        <v>5</v>
      </c>
      <c r="K10" s="117">
        <f t="shared" si="0"/>
        <v>36</v>
      </c>
      <c r="L10" s="313">
        <v>5280</v>
      </c>
      <c r="S10" s="26"/>
      <c r="T10" s="26"/>
      <c r="U10" s="26"/>
    </row>
    <row r="11" spans="8:30" x14ac:dyDescent="0.15">
      <c r="H11" s="43">
        <v>4982</v>
      </c>
      <c r="I11" s="3">
        <v>25</v>
      </c>
      <c r="J11" s="161" t="s">
        <v>29</v>
      </c>
      <c r="K11" s="117">
        <f t="shared" si="0"/>
        <v>25</v>
      </c>
      <c r="L11" s="313">
        <v>4428</v>
      </c>
      <c r="M11" s="45"/>
      <c r="N11" s="90"/>
      <c r="O11" s="90"/>
      <c r="S11" s="26"/>
      <c r="T11" s="26"/>
      <c r="U11" s="26"/>
    </row>
    <row r="12" spans="8:30" x14ac:dyDescent="0.15">
      <c r="H12" s="167">
        <v>3484</v>
      </c>
      <c r="I12" s="14">
        <v>17</v>
      </c>
      <c r="J12" s="163" t="s">
        <v>21</v>
      </c>
      <c r="K12" s="117">
        <f t="shared" si="0"/>
        <v>17</v>
      </c>
      <c r="L12" s="313">
        <v>2186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9">
        <v>3357</v>
      </c>
      <c r="I13" s="383">
        <v>27</v>
      </c>
      <c r="J13" s="384" t="s">
        <v>31</v>
      </c>
      <c r="K13" s="117">
        <f t="shared" si="0"/>
        <v>27</v>
      </c>
      <c r="L13" s="313">
        <v>1794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88">
        <v>3096</v>
      </c>
      <c r="I14" s="122">
        <v>16</v>
      </c>
      <c r="J14" s="175" t="s">
        <v>3</v>
      </c>
      <c r="K14" s="108" t="s">
        <v>8</v>
      </c>
      <c r="L14" s="314">
        <v>93321</v>
      </c>
      <c r="S14" s="26"/>
      <c r="T14" s="26"/>
      <c r="U14" s="26"/>
    </row>
    <row r="15" spans="8:30" x14ac:dyDescent="0.15">
      <c r="H15" s="88">
        <v>2988</v>
      </c>
      <c r="I15" s="3">
        <v>15</v>
      </c>
      <c r="J15" s="161" t="s">
        <v>20</v>
      </c>
      <c r="K15" s="50"/>
      <c r="L15" t="s">
        <v>59</v>
      </c>
      <c r="M15" s="407" t="s">
        <v>206</v>
      </c>
      <c r="N15" s="42" t="s">
        <v>74</v>
      </c>
      <c r="S15" s="26"/>
      <c r="T15" s="26"/>
      <c r="U15" s="26"/>
    </row>
    <row r="16" spans="8:30" x14ac:dyDescent="0.15">
      <c r="H16" s="44">
        <v>2356</v>
      </c>
      <c r="I16" s="3">
        <v>24</v>
      </c>
      <c r="J16" s="161" t="s">
        <v>28</v>
      </c>
      <c r="K16" s="117">
        <f>SUM(I4)</f>
        <v>26</v>
      </c>
      <c r="L16" s="161" t="s">
        <v>30</v>
      </c>
      <c r="M16" s="315">
        <v>22315</v>
      </c>
      <c r="N16" s="89">
        <f>SUM(H4)</f>
        <v>21503</v>
      </c>
      <c r="O16" s="45"/>
      <c r="P16" s="17"/>
      <c r="S16" s="26"/>
      <c r="T16" s="26"/>
      <c r="U16" s="26"/>
    </row>
    <row r="17" spans="1:21" x14ac:dyDescent="0.15">
      <c r="H17" s="88">
        <v>1693</v>
      </c>
      <c r="I17" s="3">
        <v>38</v>
      </c>
      <c r="J17" s="161" t="s">
        <v>38</v>
      </c>
      <c r="K17" s="117">
        <f t="shared" ref="K17:K25" si="1">SUM(I5)</f>
        <v>37</v>
      </c>
      <c r="L17" s="161" t="s">
        <v>37</v>
      </c>
      <c r="M17" s="316">
        <v>10271</v>
      </c>
      <c r="N17" s="89">
        <f t="shared" ref="N17:N25" si="2">SUM(H5)</f>
        <v>10788</v>
      </c>
      <c r="O17" s="45"/>
      <c r="P17" s="17"/>
      <c r="S17" s="26"/>
      <c r="T17" s="26"/>
      <c r="U17" s="26"/>
    </row>
    <row r="18" spans="1:21" x14ac:dyDescent="0.15">
      <c r="H18" s="433">
        <v>1640</v>
      </c>
      <c r="I18" s="3">
        <v>1</v>
      </c>
      <c r="J18" s="161" t="s">
        <v>4</v>
      </c>
      <c r="K18" s="117">
        <f t="shared" si="1"/>
        <v>33</v>
      </c>
      <c r="L18" s="161" t="s">
        <v>0</v>
      </c>
      <c r="M18" s="316">
        <v>8546</v>
      </c>
      <c r="N18" s="89">
        <f t="shared" si="2"/>
        <v>9198</v>
      </c>
      <c r="O18" s="45"/>
      <c r="P18" s="17"/>
      <c r="S18" s="26"/>
      <c r="T18" s="26"/>
      <c r="U18" s="26"/>
    </row>
    <row r="19" spans="1:21" x14ac:dyDescent="0.15">
      <c r="H19" s="3">
        <v>531</v>
      </c>
      <c r="I19" s="3">
        <v>2</v>
      </c>
      <c r="J19" s="161" t="s">
        <v>6</v>
      </c>
      <c r="K19" s="117">
        <f t="shared" si="1"/>
        <v>34</v>
      </c>
      <c r="L19" s="161" t="s">
        <v>1</v>
      </c>
      <c r="M19" s="316">
        <v>9438</v>
      </c>
      <c r="N19" s="89">
        <f t="shared" si="2"/>
        <v>9027</v>
      </c>
      <c r="O19" s="45"/>
      <c r="P19" s="17"/>
      <c r="S19" s="26"/>
      <c r="T19" s="26"/>
      <c r="U19" s="26"/>
    </row>
    <row r="20" spans="1:21" ht="14.25" thickBot="1" x14ac:dyDescent="0.2">
      <c r="H20" s="44">
        <v>475</v>
      </c>
      <c r="I20" s="3">
        <v>19</v>
      </c>
      <c r="J20" s="161" t="s">
        <v>23</v>
      </c>
      <c r="K20" s="117">
        <f t="shared" si="1"/>
        <v>40</v>
      </c>
      <c r="L20" s="161" t="s">
        <v>2</v>
      </c>
      <c r="M20" s="316">
        <v>5911</v>
      </c>
      <c r="N20" s="89">
        <f t="shared" si="2"/>
        <v>5883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194</v>
      </c>
      <c r="D21" s="59" t="s">
        <v>186</v>
      </c>
      <c r="E21" s="59" t="s">
        <v>41</v>
      </c>
      <c r="F21" s="59" t="s">
        <v>50</v>
      </c>
      <c r="G21" s="8" t="s">
        <v>175</v>
      </c>
      <c r="H21" s="88">
        <v>423</v>
      </c>
      <c r="I21" s="3">
        <v>12</v>
      </c>
      <c r="J21" s="161" t="s">
        <v>18</v>
      </c>
      <c r="K21" s="117">
        <f t="shared" si="1"/>
        <v>14</v>
      </c>
      <c r="L21" s="161" t="s">
        <v>19</v>
      </c>
      <c r="M21" s="316">
        <v>5253</v>
      </c>
      <c r="N21" s="89">
        <f t="shared" si="2"/>
        <v>5440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21503</v>
      </c>
      <c r="D22" s="89">
        <f>SUM(L4)</f>
        <v>21676</v>
      </c>
      <c r="E22" s="52">
        <f t="shared" ref="E22:E32" si="4">SUM(N16/M16*100)</f>
        <v>96.361192023302706</v>
      </c>
      <c r="F22" s="55">
        <f>SUM(C22/D22*100)</f>
        <v>99.201882266100768</v>
      </c>
      <c r="G22" s="3"/>
      <c r="H22" s="377">
        <v>358</v>
      </c>
      <c r="I22" s="3">
        <v>23</v>
      </c>
      <c r="J22" s="161" t="s">
        <v>27</v>
      </c>
      <c r="K22" s="117">
        <f t="shared" si="1"/>
        <v>36</v>
      </c>
      <c r="L22" s="163" t="s">
        <v>5</v>
      </c>
      <c r="M22" s="316">
        <v>4983</v>
      </c>
      <c r="N22" s="89">
        <f t="shared" si="2"/>
        <v>5174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10788</v>
      </c>
      <c r="D23" s="89">
        <f>SUM(L5)</f>
        <v>10588</v>
      </c>
      <c r="E23" s="52">
        <f t="shared" si="4"/>
        <v>105.03358971862527</v>
      </c>
      <c r="F23" s="55">
        <f t="shared" ref="F23:F32" si="5">SUM(C23/D23*100)</f>
        <v>101.88893086513033</v>
      </c>
      <c r="G23" s="3"/>
      <c r="H23" s="429">
        <v>300</v>
      </c>
      <c r="I23" s="3">
        <v>21</v>
      </c>
      <c r="J23" s="161" t="s">
        <v>25</v>
      </c>
      <c r="K23" s="117">
        <f t="shared" si="1"/>
        <v>25</v>
      </c>
      <c r="L23" s="161" t="s">
        <v>29</v>
      </c>
      <c r="M23" s="316">
        <v>5373</v>
      </c>
      <c r="N23" s="89">
        <f t="shared" si="2"/>
        <v>4982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0</v>
      </c>
      <c r="C24" s="43">
        <f t="shared" si="3"/>
        <v>9198</v>
      </c>
      <c r="D24" s="89">
        <f t="shared" ref="D24:D31" si="6">SUM(L6)</f>
        <v>6613</v>
      </c>
      <c r="E24" s="52">
        <f t="shared" si="4"/>
        <v>107.62930025743039</v>
      </c>
      <c r="F24" s="55">
        <f t="shared" si="5"/>
        <v>139.0896718584606</v>
      </c>
      <c r="G24" s="3"/>
      <c r="H24" s="91">
        <v>238</v>
      </c>
      <c r="I24" s="3">
        <v>22</v>
      </c>
      <c r="J24" s="161" t="s">
        <v>26</v>
      </c>
      <c r="K24" s="117">
        <f t="shared" si="1"/>
        <v>17</v>
      </c>
      <c r="L24" s="163" t="s">
        <v>21</v>
      </c>
      <c r="M24" s="316">
        <v>3306</v>
      </c>
      <c r="N24" s="89">
        <f t="shared" si="2"/>
        <v>3484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9027</v>
      </c>
      <c r="D25" s="89">
        <f t="shared" si="6"/>
        <v>11101</v>
      </c>
      <c r="E25" s="52">
        <f t="shared" si="4"/>
        <v>95.645263827082005</v>
      </c>
      <c r="F25" s="55">
        <f t="shared" si="5"/>
        <v>81.316998468606428</v>
      </c>
      <c r="G25" s="3"/>
      <c r="H25" s="91">
        <v>110</v>
      </c>
      <c r="I25" s="3">
        <v>31</v>
      </c>
      <c r="J25" s="161" t="s">
        <v>63</v>
      </c>
      <c r="K25" s="181">
        <f t="shared" si="1"/>
        <v>27</v>
      </c>
      <c r="L25" s="384" t="s">
        <v>31</v>
      </c>
      <c r="M25" s="317">
        <v>2374</v>
      </c>
      <c r="N25" s="167">
        <f t="shared" si="2"/>
        <v>3357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</v>
      </c>
      <c r="C26" s="89">
        <f t="shared" si="3"/>
        <v>5883</v>
      </c>
      <c r="D26" s="89">
        <f t="shared" si="6"/>
        <v>6210</v>
      </c>
      <c r="E26" s="52">
        <f t="shared" si="4"/>
        <v>99.526306885467775</v>
      </c>
      <c r="F26" s="55">
        <f t="shared" si="5"/>
        <v>94.734299516908209</v>
      </c>
      <c r="G26" s="12"/>
      <c r="H26" s="377">
        <v>106</v>
      </c>
      <c r="I26" s="3">
        <v>4</v>
      </c>
      <c r="J26" s="161" t="s">
        <v>11</v>
      </c>
      <c r="K26" s="3"/>
      <c r="L26" s="366" t="s">
        <v>8</v>
      </c>
      <c r="M26" s="318">
        <v>92517</v>
      </c>
      <c r="N26" s="193">
        <f>SUM(H44)</f>
        <v>93356</v>
      </c>
      <c r="S26" s="26"/>
      <c r="T26" s="26"/>
      <c r="U26" s="26"/>
    </row>
    <row r="27" spans="1:21" x14ac:dyDescent="0.15">
      <c r="A27" s="61">
        <v>6</v>
      </c>
      <c r="B27" s="161" t="s">
        <v>19</v>
      </c>
      <c r="C27" s="43">
        <f t="shared" si="3"/>
        <v>5440</v>
      </c>
      <c r="D27" s="89">
        <f t="shared" si="6"/>
        <v>7428</v>
      </c>
      <c r="E27" s="52">
        <f t="shared" si="4"/>
        <v>103.5598705501618</v>
      </c>
      <c r="F27" s="55">
        <f t="shared" si="5"/>
        <v>73.236402800215401</v>
      </c>
      <c r="G27" s="3"/>
      <c r="H27" s="91">
        <v>103</v>
      </c>
      <c r="I27" s="3">
        <v>32</v>
      </c>
      <c r="J27" s="161" t="s">
        <v>35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5</v>
      </c>
      <c r="C28" s="43">
        <f t="shared" si="3"/>
        <v>5174</v>
      </c>
      <c r="D28" s="89">
        <f t="shared" si="6"/>
        <v>5280</v>
      </c>
      <c r="E28" s="52">
        <f t="shared" si="4"/>
        <v>103.83303230985351</v>
      </c>
      <c r="F28" s="55">
        <f t="shared" si="5"/>
        <v>97.992424242424249</v>
      </c>
      <c r="G28" s="3"/>
      <c r="H28" s="126">
        <v>57</v>
      </c>
      <c r="I28" s="3">
        <v>9</v>
      </c>
      <c r="J28" s="3" t="s">
        <v>163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29</v>
      </c>
      <c r="C29" s="43">
        <f t="shared" si="3"/>
        <v>4982</v>
      </c>
      <c r="D29" s="89">
        <f t="shared" si="6"/>
        <v>4428</v>
      </c>
      <c r="E29" s="52">
        <f t="shared" si="4"/>
        <v>92.72287362739624</v>
      </c>
      <c r="F29" s="55">
        <f t="shared" si="5"/>
        <v>112.51129177958445</v>
      </c>
      <c r="G29" s="11"/>
      <c r="H29" s="91">
        <v>46</v>
      </c>
      <c r="I29" s="3">
        <v>6</v>
      </c>
      <c r="J29" s="161" t="s">
        <v>13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21</v>
      </c>
      <c r="C30" s="43">
        <f t="shared" si="3"/>
        <v>3484</v>
      </c>
      <c r="D30" s="89">
        <f t="shared" si="6"/>
        <v>2186</v>
      </c>
      <c r="E30" s="52">
        <f t="shared" si="4"/>
        <v>105.38415003024804</v>
      </c>
      <c r="F30" s="55">
        <f t="shared" si="5"/>
        <v>159.37785910338519</v>
      </c>
      <c r="G30" s="12"/>
      <c r="H30" s="91">
        <v>0</v>
      </c>
      <c r="I30" s="3">
        <v>3</v>
      </c>
      <c r="J30" s="161" t="s">
        <v>10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31</v>
      </c>
      <c r="C31" s="43">
        <f t="shared" si="3"/>
        <v>3357</v>
      </c>
      <c r="D31" s="89">
        <f t="shared" si="6"/>
        <v>1794</v>
      </c>
      <c r="E31" s="52">
        <f t="shared" si="4"/>
        <v>141.40690817186183</v>
      </c>
      <c r="F31" s="55">
        <f t="shared" si="5"/>
        <v>187.12374581939798</v>
      </c>
      <c r="G31" s="92"/>
      <c r="H31" s="377">
        <v>0</v>
      </c>
      <c r="I31" s="3">
        <v>5</v>
      </c>
      <c r="J31" s="161" t="s">
        <v>12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93356</v>
      </c>
      <c r="D32" s="67">
        <f>SUM(L14)</f>
        <v>93321</v>
      </c>
      <c r="E32" s="70">
        <f t="shared" si="4"/>
        <v>100.90686036079856</v>
      </c>
      <c r="F32" s="68">
        <f t="shared" si="5"/>
        <v>100.03750495601204</v>
      </c>
      <c r="G32" s="391">
        <v>71.900000000000006</v>
      </c>
      <c r="H32" s="438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43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98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123">
        <v>0</v>
      </c>
      <c r="I35" s="3">
        <v>11</v>
      </c>
      <c r="J35" s="161" t="s">
        <v>17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43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336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195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88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336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93356</v>
      </c>
      <c r="I44" s="3"/>
      <c r="J44" s="166" t="s">
        <v>96</v>
      </c>
      <c r="L44" s="48"/>
      <c r="M44" s="26"/>
    </row>
    <row r="45" spans="2:30" x14ac:dyDescent="0.15">
      <c r="R45" s="105"/>
    </row>
    <row r="46" spans="2:30" ht="13.5" customHeight="1" x14ac:dyDescent="0.15">
      <c r="H46" s="393" t="s">
        <v>179</v>
      </c>
      <c r="L46" s="408" t="s">
        <v>182</v>
      </c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198</v>
      </c>
      <c r="I47" s="3"/>
      <c r="J47" s="179" t="s">
        <v>70</v>
      </c>
      <c r="K47" s="3"/>
      <c r="L47" s="301" t="s">
        <v>197</v>
      </c>
      <c r="S47" s="26"/>
      <c r="T47" s="26"/>
      <c r="U47" s="26"/>
      <c r="V47" s="26"/>
    </row>
    <row r="48" spans="2:30" x14ac:dyDescent="0.15">
      <c r="H48" s="178" t="s">
        <v>98</v>
      </c>
      <c r="I48" s="122"/>
      <c r="J48" s="178" t="s">
        <v>47</v>
      </c>
      <c r="K48" s="122"/>
      <c r="L48" s="305" t="s">
        <v>98</v>
      </c>
      <c r="S48" s="26"/>
      <c r="T48" s="26"/>
      <c r="U48" s="26"/>
      <c r="V48" s="26"/>
    </row>
    <row r="49" spans="1:22" x14ac:dyDescent="0.15">
      <c r="H49" s="89">
        <v>80256</v>
      </c>
      <c r="I49" s="3">
        <v>26</v>
      </c>
      <c r="J49" s="161" t="s">
        <v>30</v>
      </c>
      <c r="K49" s="3">
        <f>SUM(I49)</f>
        <v>26</v>
      </c>
      <c r="L49" s="306">
        <v>86191</v>
      </c>
      <c r="S49" s="26"/>
      <c r="T49" s="26"/>
      <c r="U49" s="26"/>
      <c r="V49" s="26"/>
    </row>
    <row r="50" spans="1:22" x14ac:dyDescent="0.15">
      <c r="H50" s="43">
        <v>20097</v>
      </c>
      <c r="I50" s="3">
        <v>13</v>
      </c>
      <c r="J50" s="161" t="s">
        <v>7</v>
      </c>
      <c r="K50" s="3">
        <f t="shared" ref="K50:K58" si="7">SUM(I50)</f>
        <v>13</v>
      </c>
      <c r="L50" s="306">
        <v>22027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14874</v>
      </c>
      <c r="I51" s="3">
        <v>25</v>
      </c>
      <c r="J51" s="161" t="s">
        <v>29</v>
      </c>
      <c r="K51" s="3">
        <f t="shared" si="7"/>
        <v>25</v>
      </c>
      <c r="L51" s="306">
        <v>10370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13871</v>
      </c>
      <c r="I52" s="3">
        <v>22</v>
      </c>
      <c r="J52" s="161" t="s">
        <v>26</v>
      </c>
      <c r="K52" s="3">
        <f t="shared" si="7"/>
        <v>22</v>
      </c>
      <c r="L52" s="306">
        <v>10659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194</v>
      </c>
      <c r="D53" s="59" t="s">
        <v>186</v>
      </c>
      <c r="E53" s="59" t="s">
        <v>41</v>
      </c>
      <c r="F53" s="59" t="s">
        <v>50</v>
      </c>
      <c r="G53" s="8" t="s">
        <v>175</v>
      </c>
      <c r="H53" s="44">
        <v>12673</v>
      </c>
      <c r="I53" s="3">
        <v>33</v>
      </c>
      <c r="J53" s="161" t="s">
        <v>0</v>
      </c>
      <c r="K53" s="3">
        <f t="shared" si="7"/>
        <v>33</v>
      </c>
      <c r="L53" s="306">
        <v>11256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80256</v>
      </c>
      <c r="D54" s="98">
        <f>SUM(L49)</f>
        <v>86191</v>
      </c>
      <c r="E54" s="52">
        <f t="shared" ref="E54:E64" si="9">SUM(N63/M63*100)</f>
        <v>97.935276028701125</v>
      </c>
      <c r="F54" s="52">
        <f>SUM(C54/D54*100)</f>
        <v>93.114130245617289</v>
      </c>
      <c r="G54" s="3"/>
      <c r="H54" s="44">
        <v>9988</v>
      </c>
      <c r="I54" s="3">
        <v>34</v>
      </c>
      <c r="J54" s="161" t="s">
        <v>1</v>
      </c>
      <c r="K54" s="3">
        <f t="shared" si="7"/>
        <v>34</v>
      </c>
      <c r="L54" s="306">
        <v>10177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20097</v>
      </c>
      <c r="D55" s="98">
        <f t="shared" ref="D55:D64" si="10">SUM(L50)</f>
        <v>22027</v>
      </c>
      <c r="E55" s="52">
        <f t="shared" si="9"/>
        <v>84.697403910991227</v>
      </c>
      <c r="F55" s="52">
        <f t="shared" ref="F55:F64" si="11">SUM(C55/D55*100)</f>
        <v>91.238026058927673</v>
      </c>
      <c r="G55" s="3"/>
      <c r="H55" s="44">
        <v>9692</v>
      </c>
      <c r="I55" s="3">
        <v>40</v>
      </c>
      <c r="J55" s="161" t="s">
        <v>2</v>
      </c>
      <c r="K55" s="3">
        <f t="shared" si="7"/>
        <v>40</v>
      </c>
      <c r="L55" s="306">
        <v>7180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29</v>
      </c>
      <c r="C56" s="43">
        <f t="shared" si="8"/>
        <v>14874</v>
      </c>
      <c r="D56" s="98">
        <f t="shared" si="10"/>
        <v>10370</v>
      </c>
      <c r="E56" s="52">
        <f t="shared" si="9"/>
        <v>101.10801441098498</v>
      </c>
      <c r="F56" s="52">
        <f t="shared" si="11"/>
        <v>143.43297974927677</v>
      </c>
      <c r="G56" s="3"/>
      <c r="H56" s="88">
        <v>9518</v>
      </c>
      <c r="I56" s="3">
        <v>16</v>
      </c>
      <c r="J56" s="161" t="s">
        <v>3</v>
      </c>
      <c r="K56" s="3">
        <f t="shared" si="7"/>
        <v>16</v>
      </c>
      <c r="L56" s="306">
        <v>10476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26</v>
      </c>
      <c r="C57" s="43">
        <f t="shared" si="8"/>
        <v>13871</v>
      </c>
      <c r="D57" s="98">
        <f t="shared" si="10"/>
        <v>10659</v>
      </c>
      <c r="E57" s="52">
        <f t="shared" si="9"/>
        <v>104.35600361119471</v>
      </c>
      <c r="F57" s="52">
        <f t="shared" si="11"/>
        <v>130.13415892672859</v>
      </c>
      <c r="G57" s="3"/>
      <c r="H57" s="126">
        <v>5608</v>
      </c>
      <c r="I57" s="3">
        <v>24</v>
      </c>
      <c r="J57" s="161" t="s">
        <v>28</v>
      </c>
      <c r="K57" s="3">
        <f t="shared" si="7"/>
        <v>24</v>
      </c>
      <c r="L57" s="306">
        <v>5760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0</v>
      </c>
      <c r="C58" s="43">
        <f t="shared" si="8"/>
        <v>12673</v>
      </c>
      <c r="D58" s="98">
        <f t="shared" si="10"/>
        <v>11256</v>
      </c>
      <c r="E58" s="52">
        <f t="shared" si="9"/>
        <v>98.232695139911627</v>
      </c>
      <c r="F58" s="52">
        <f t="shared" si="11"/>
        <v>112.58884150675195</v>
      </c>
      <c r="G58" s="12"/>
      <c r="H58" s="333">
        <v>4918</v>
      </c>
      <c r="I58" s="14">
        <v>36</v>
      </c>
      <c r="J58" s="163" t="s">
        <v>5</v>
      </c>
      <c r="K58" s="14">
        <f t="shared" si="7"/>
        <v>36</v>
      </c>
      <c r="L58" s="307">
        <v>6126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9988</v>
      </c>
      <c r="D59" s="98">
        <f t="shared" si="10"/>
        <v>10177</v>
      </c>
      <c r="E59" s="52">
        <f t="shared" si="9"/>
        <v>100.91947054663028</v>
      </c>
      <c r="F59" s="52">
        <f t="shared" si="11"/>
        <v>98.14287118011201</v>
      </c>
      <c r="G59" s="3"/>
      <c r="H59" s="440">
        <v>2639</v>
      </c>
      <c r="I59" s="338">
        <v>38</v>
      </c>
      <c r="J59" s="223" t="s">
        <v>38</v>
      </c>
      <c r="K59" s="8" t="s">
        <v>66</v>
      </c>
      <c r="L59" s="308">
        <v>191489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</v>
      </c>
      <c r="C60" s="43">
        <f t="shared" si="8"/>
        <v>9692</v>
      </c>
      <c r="D60" s="98">
        <f t="shared" si="10"/>
        <v>7180</v>
      </c>
      <c r="E60" s="52">
        <f t="shared" si="9"/>
        <v>215.37777777777777</v>
      </c>
      <c r="F60" s="52">
        <f t="shared" si="11"/>
        <v>134.98607242339833</v>
      </c>
      <c r="G60" s="3"/>
      <c r="H60" s="421">
        <v>1739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3</v>
      </c>
      <c r="C61" s="43">
        <f t="shared" si="8"/>
        <v>9518</v>
      </c>
      <c r="D61" s="98">
        <f t="shared" si="10"/>
        <v>10476</v>
      </c>
      <c r="E61" s="52">
        <f t="shared" si="9"/>
        <v>100.78356628547225</v>
      </c>
      <c r="F61" s="52">
        <f t="shared" si="11"/>
        <v>90.855288277968697</v>
      </c>
      <c r="G61" s="11"/>
      <c r="H61" s="126">
        <v>1265</v>
      </c>
      <c r="I61" s="140">
        <v>21</v>
      </c>
      <c r="J61" s="3" t="s">
        <v>156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5608</v>
      </c>
      <c r="D62" s="98">
        <f t="shared" si="10"/>
        <v>5760</v>
      </c>
      <c r="E62" s="52">
        <f t="shared" si="9"/>
        <v>98.403228636602918</v>
      </c>
      <c r="F62" s="52">
        <f t="shared" si="11"/>
        <v>97.361111111111114</v>
      </c>
      <c r="G62" s="12"/>
      <c r="H62" s="91">
        <v>1187</v>
      </c>
      <c r="I62" s="174">
        <v>17</v>
      </c>
      <c r="J62" s="161" t="s">
        <v>21</v>
      </c>
      <c r="K62" s="50"/>
      <c r="L62" t="s">
        <v>60</v>
      </c>
      <c r="M62" s="407" t="s">
        <v>184</v>
      </c>
      <c r="N62" s="42" t="s">
        <v>74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5</v>
      </c>
      <c r="C63" s="333">
        <f t="shared" si="8"/>
        <v>4918</v>
      </c>
      <c r="D63" s="138">
        <f t="shared" si="10"/>
        <v>6126</v>
      </c>
      <c r="E63" s="57">
        <f t="shared" si="9"/>
        <v>101.38115852401566</v>
      </c>
      <c r="F63" s="57">
        <f t="shared" si="11"/>
        <v>80.280770486451189</v>
      </c>
      <c r="G63" s="92"/>
      <c r="H63" s="126">
        <v>1059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81948</v>
      </c>
      <c r="N63" s="89">
        <f>SUM(H49)</f>
        <v>80256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190904</v>
      </c>
      <c r="D64" s="139">
        <f t="shared" si="10"/>
        <v>191489</v>
      </c>
      <c r="E64" s="70">
        <f t="shared" si="9"/>
        <v>100.33848417954378</v>
      </c>
      <c r="F64" s="70">
        <f t="shared" si="11"/>
        <v>99.694499422943352</v>
      </c>
      <c r="G64" s="391">
        <v>65.5</v>
      </c>
      <c r="H64" s="91">
        <v>593</v>
      </c>
      <c r="I64" s="3">
        <v>9</v>
      </c>
      <c r="J64" s="3" t="s">
        <v>163</v>
      </c>
      <c r="K64" s="3">
        <f t="shared" ref="K64:K72" si="12">SUM(K50)</f>
        <v>13</v>
      </c>
      <c r="L64" s="161" t="s">
        <v>7</v>
      </c>
      <c r="M64" s="170">
        <v>23728</v>
      </c>
      <c r="N64" s="89">
        <f t="shared" ref="N64:N72" si="13">SUM(H50)</f>
        <v>20097</v>
      </c>
      <c r="O64" s="45"/>
      <c r="S64" s="26"/>
      <c r="T64" s="26"/>
      <c r="U64" s="26"/>
      <c r="V64" s="26"/>
    </row>
    <row r="65" spans="2:22" x14ac:dyDescent="0.15">
      <c r="H65" s="43">
        <v>299</v>
      </c>
      <c r="I65" s="3">
        <v>1</v>
      </c>
      <c r="J65" s="161" t="s">
        <v>4</v>
      </c>
      <c r="K65" s="3">
        <f t="shared" si="12"/>
        <v>25</v>
      </c>
      <c r="L65" s="161" t="s">
        <v>29</v>
      </c>
      <c r="M65" s="170">
        <v>14711</v>
      </c>
      <c r="N65" s="89">
        <f t="shared" si="13"/>
        <v>14874</v>
      </c>
      <c r="O65" s="45"/>
      <c r="S65" s="26"/>
      <c r="T65" s="26"/>
      <c r="U65" s="26"/>
      <c r="V65" s="26"/>
    </row>
    <row r="66" spans="2:22" x14ac:dyDescent="0.15">
      <c r="H66" s="89">
        <v>248</v>
      </c>
      <c r="I66" s="3">
        <v>4</v>
      </c>
      <c r="J66" s="161" t="s">
        <v>11</v>
      </c>
      <c r="K66" s="3">
        <f t="shared" si="12"/>
        <v>22</v>
      </c>
      <c r="L66" s="161" t="s">
        <v>26</v>
      </c>
      <c r="M66" s="170">
        <v>13292</v>
      </c>
      <c r="N66" s="89">
        <f t="shared" si="13"/>
        <v>13871</v>
      </c>
      <c r="O66" s="45"/>
      <c r="S66" s="26"/>
      <c r="T66" s="26"/>
      <c r="U66" s="26"/>
      <c r="V66" s="26"/>
    </row>
    <row r="67" spans="2:22" x14ac:dyDescent="0.15">
      <c r="H67" s="89">
        <v>235</v>
      </c>
      <c r="I67" s="3">
        <v>11</v>
      </c>
      <c r="J67" s="161" t="s">
        <v>17</v>
      </c>
      <c r="K67" s="3">
        <f t="shared" si="12"/>
        <v>33</v>
      </c>
      <c r="L67" s="161" t="s">
        <v>0</v>
      </c>
      <c r="M67" s="170">
        <v>12901</v>
      </c>
      <c r="N67" s="89">
        <f t="shared" si="13"/>
        <v>12673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57</v>
      </c>
      <c r="I68" s="3">
        <v>35</v>
      </c>
      <c r="J68" s="161" t="s">
        <v>36</v>
      </c>
      <c r="K68" s="3">
        <f t="shared" si="12"/>
        <v>34</v>
      </c>
      <c r="L68" s="161" t="s">
        <v>1</v>
      </c>
      <c r="M68" s="170">
        <v>9897</v>
      </c>
      <c r="N68" s="89">
        <f t="shared" si="13"/>
        <v>9988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292">
        <v>41</v>
      </c>
      <c r="I69" s="3">
        <v>27</v>
      </c>
      <c r="J69" s="161" t="s">
        <v>31</v>
      </c>
      <c r="K69" s="3">
        <f t="shared" si="12"/>
        <v>40</v>
      </c>
      <c r="L69" s="161" t="s">
        <v>2</v>
      </c>
      <c r="M69" s="170">
        <v>4500</v>
      </c>
      <c r="N69" s="89">
        <f t="shared" si="13"/>
        <v>9692</v>
      </c>
      <c r="O69" s="45"/>
      <c r="S69" s="26"/>
      <c r="T69" s="26"/>
      <c r="U69" s="26"/>
      <c r="V69" s="26"/>
    </row>
    <row r="70" spans="2:22" x14ac:dyDescent="0.15">
      <c r="B70" s="50"/>
      <c r="H70" s="44">
        <v>35</v>
      </c>
      <c r="I70" s="3">
        <v>15</v>
      </c>
      <c r="J70" s="161" t="s">
        <v>20</v>
      </c>
      <c r="K70" s="3">
        <f t="shared" si="12"/>
        <v>16</v>
      </c>
      <c r="L70" s="161" t="s">
        <v>3</v>
      </c>
      <c r="M70" s="170">
        <v>9444</v>
      </c>
      <c r="N70" s="89">
        <f t="shared" si="13"/>
        <v>9518</v>
      </c>
      <c r="O70" s="45"/>
      <c r="S70" s="26"/>
      <c r="T70" s="26"/>
      <c r="U70" s="26"/>
      <c r="V70" s="26"/>
    </row>
    <row r="71" spans="2:22" x14ac:dyDescent="0.15">
      <c r="B71" s="50"/>
      <c r="H71" s="336">
        <v>12</v>
      </c>
      <c r="I71" s="3">
        <v>29</v>
      </c>
      <c r="J71" s="161" t="s">
        <v>54</v>
      </c>
      <c r="K71" s="3">
        <f t="shared" si="12"/>
        <v>24</v>
      </c>
      <c r="L71" s="161" t="s">
        <v>28</v>
      </c>
      <c r="M71" s="170">
        <v>5699</v>
      </c>
      <c r="N71" s="89">
        <f t="shared" si="13"/>
        <v>5608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2</v>
      </c>
      <c r="J72" s="161" t="s">
        <v>6</v>
      </c>
      <c r="K72" s="3">
        <f t="shared" si="12"/>
        <v>36</v>
      </c>
      <c r="L72" s="163" t="s">
        <v>5</v>
      </c>
      <c r="M72" s="171">
        <v>4851</v>
      </c>
      <c r="N72" s="89">
        <f t="shared" si="13"/>
        <v>4918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91</v>
      </c>
      <c r="M73" s="169">
        <v>190260</v>
      </c>
      <c r="N73" s="168">
        <f>SUM(H89)</f>
        <v>190904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292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336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6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31</v>
      </c>
      <c r="J85" s="161" t="s">
        <v>63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88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190904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G64" sqref="G6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 t="s">
        <v>177</v>
      </c>
      <c r="J1" s="102"/>
      <c r="Q1" s="26"/>
      <c r="R1" s="109"/>
    </row>
    <row r="2" spans="5:30" x14ac:dyDescent="0.15">
      <c r="H2" s="422" t="s">
        <v>194</v>
      </c>
      <c r="I2" s="3"/>
      <c r="J2" s="187" t="s">
        <v>102</v>
      </c>
      <c r="K2" s="3"/>
      <c r="L2" s="180" t="s">
        <v>186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98</v>
      </c>
      <c r="I3" s="3"/>
      <c r="J3" s="145" t="s">
        <v>47</v>
      </c>
      <c r="K3" s="3"/>
      <c r="L3" s="42" t="s">
        <v>98</v>
      </c>
      <c r="M3" s="82"/>
      <c r="R3" s="48"/>
      <c r="S3" s="26"/>
      <c r="T3" s="26"/>
      <c r="U3" s="26"/>
      <c r="V3" s="26"/>
    </row>
    <row r="4" spans="5:30" x14ac:dyDescent="0.15">
      <c r="H4" s="43">
        <v>83346</v>
      </c>
      <c r="I4" s="3">
        <v>31</v>
      </c>
      <c r="J4" s="33" t="s">
        <v>63</v>
      </c>
      <c r="K4" s="203">
        <f>SUM(I4)</f>
        <v>31</v>
      </c>
      <c r="L4" s="275">
        <v>77288</v>
      </c>
      <c r="M4" s="397"/>
      <c r="R4" s="48"/>
      <c r="S4" s="26"/>
      <c r="T4" s="26"/>
      <c r="U4" s="26"/>
      <c r="V4" s="26"/>
    </row>
    <row r="5" spans="5:30" x14ac:dyDescent="0.15">
      <c r="H5" s="88">
        <v>49845</v>
      </c>
      <c r="I5" s="3">
        <v>2</v>
      </c>
      <c r="J5" s="33" t="s">
        <v>6</v>
      </c>
      <c r="K5" s="203">
        <f t="shared" ref="K5:K13" si="0">SUM(I5)</f>
        <v>2</v>
      </c>
      <c r="L5" s="275">
        <v>38197</v>
      </c>
      <c r="M5" s="45"/>
      <c r="R5" s="48"/>
      <c r="S5" s="26"/>
      <c r="T5" s="26"/>
      <c r="U5" s="26"/>
      <c r="V5" s="26"/>
    </row>
    <row r="6" spans="5:30" x14ac:dyDescent="0.15">
      <c r="H6" s="292">
        <v>27418</v>
      </c>
      <c r="I6" s="3">
        <v>34</v>
      </c>
      <c r="J6" s="33" t="s">
        <v>1</v>
      </c>
      <c r="K6" s="203">
        <f t="shared" si="0"/>
        <v>34</v>
      </c>
      <c r="L6" s="275">
        <v>33306</v>
      </c>
      <c r="M6" s="45"/>
      <c r="R6" s="48"/>
      <c r="S6" s="26"/>
      <c r="T6" s="26"/>
      <c r="U6" s="26"/>
      <c r="V6" s="26"/>
    </row>
    <row r="7" spans="5:30" x14ac:dyDescent="0.15">
      <c r="H7" s="88">
        <v>22224</v>
      </c>
      <c r="I7" s="3">
        <v>17</v>
      </c>
      <c r="J7" s="33" t="s">
        <v>21</v>
      </c>
      <c r="K7" s="203">
        <f t="shared" si="0"/>
        <v>17</v>
      </c>
      <c r="L7" s="275">
        <v>15689</v>
      </c>
      <c r="M7" s="45"/>
      <c r="R7" s="48"/>
      <c r="S7" s="26"/>
      <c r="T7" s="26"/>
      <c r="U7" s="26"/>
      <c r="V7" s="26"/>
    </row>
    <row r="8" spans="5:30" x14ac:dyDescent="0.15">
      <c r="H8" s="88">
        <v>17408</v>
      </c>
      <c r="I8" s="3">
        <v>3</v>
      </c>
      <c r="J8" s="33" t="s">
        <v>10</v>
      </c>
      <c r="K8" s="203">
        <f t="shared" si="0"/>
        <v>3</v>
      </c>
      <c r="L8" s="275">
        <v>42732</v>
      </c>
      <c r="M8" s="45"/>
      <c r="R8" s="48"/>
      <c r="S8" s="26"/>
      <c r="T8" s="26"/>
      <c r="U8" s="26"/>
      <c r="V8" s="26"/>
    </row>
    <row r="9" spans="5:30" x14ac:dyDescent="0.15">
      <c r="H9" s="88">
        <v>17196</v>
      </c>
      <c r="I9" s="3">
        <v>40</v>
      </c>
      <c r="J9" s="33" t="s">
        <v>2</v>
      </c>
      <c r="K9" s="203">
        <f t="shared" si="0"/>
        <v>40</v>
      </c>
      <c r="L9" s="275">
        <v>19850</v>
      </c>
      <c r="M9" s="45"/>
      <c r="R9" s="48"/>
      <c r="S9" s="26"/>
      <c r="T9" s="26"/>
      <c r="U9" s="26"/>
      <c r="V9" s="26"/>
    </row>
    <row r="10" spans="5:30" x14ac:dyDescent="0.15">
      <c r="H10" s="88">
        <v>15739</v>
      </c>
      <c r="I10" s="3">
        <v>33</v>
      </c>
      <c r="J10" s="33" t="s">
        <v>0</v>
      </c>
      <c r="K10" s="203">
        <f t="shared" si="0"/>
        <v>33</v>
      </c>
      <c r="L10" s="275">
        <v>10050</v>
      </c>
      <c r="M10" s="45"/>
      <c r="R10" s="48"/>
      <c r="S10" s="26"/>
      <c r="T10" s="26"/>
      <c r="U10" s="26"/>
      <c r="V10" s="26"/>
    </row>
    <row r="11" spans="5:30" x14ac:dyDescent="0.15">
      <c r="H11" s="88">
        <v>15524</v>
      </c>
      <c r="I11" s="3">
        <v>13</v>
      </c>
      <c r="J11" s="33" t="s">
        <v>7</v>
      </c>
      <c r="K11" s="203">
        <f t="shared" si="0"/>
        <v>13</v>
      </c>
      <c r="L11" s="275">
        <v>18188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18">
        <v>14878</v>
      </c>
      <c r="I12" s="3">
        <v>16</v>
      </c>
      <c r="J12" s="33" t="s">
        <v>3</v>
      </c>
      <c r="K12" s="203">
        <f t="shared" si="0"/>
        <v>16</v>
      </c>
      <c r="L12" s="276">
        <v>18528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9">
        <v>12741</v>
      </c>
      <c r="I13" s="14">
        <v>38</v>
      </c>
      <c r="J13" s="77" t="s">
        <v>38</v>
      </c>
      <c r="K13" s="203">
        <f t="shared" si="0"/>
        <v>38</v>
      </c>
      <c r="L13" s="276">
        <v>13807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11853</v>
      </c>
      <c r="I14" s="222">
        <v>1</v>
      </c>
      <c r="J14" s="382" t="s">
        <v>4</v>
      </c>
      <c r="K14" s="108" t="s">
        <v>8</v>
      </c>
      <c r="L14" s="277">
        <v>365915</v>
      </c>
      <c r="N14" s="32"/>
      <c r="R14" s="48"/>
      <c r="S14" s="26"/>
      <c r="T14" s="26"/>
      <c r="U14" s="26"/>
      <c r="V14" s="26"/>
    </row>
    <row r="15" spans="5:30" x14ac:dyDescent="0.15">
      <c r="H15" s="88">
        <v>11685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292">
        <v>10376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8275</v>
      </c>
      <c r="I17" s="3">
        <v>25</v>
      </c>
      <c r="J17" s="33" t="s">
        <v>29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123">
        <v>8132</v>
      </c>
      <c r="I18" s="3">
        <v>21</v>
      </c>
      <c r="J18" s="3" t="s">
        <v>156</v>
      </c>
      <c r="L18" s="188" t="s">
        <v>102</v>
      </c>
      <c r="M18" t="s">
        <v>62</v>
      </c>
      <c r="N18" s="42" t="s">
        <v>74</v>
      </c>
      <c r="R18" s="48"/>
      <c r="S18" s="26"/>
      <c r="T18" s="26"/>
      <c r="U18" s="26"/>
      <c r="V18" s="26"/>
    </row>
    <row r="19" spans="1:22" ht="14.25" thickBot="1" x14ac:dyDescent="0.2">
      <c r="H19" s="89">
        <v>7314</v>
      </c>
      <c r="I19" s="3">
        <v>36</v>
      </c>
      <c r="J19" s="33" t="s">
        <v>5</v>
      </c>
      <c r="K19" s="117">
        <f>SUM(I4)</f>
        <v>31</v>
      </c>
      <c r="L19" s="33" t="s">
        <v>63</v>
      </c>
      <c r="M19" s="370">
        <v>85789</v>
      </c>
      <c r="N19" s="89">
        <f>SUM(H4)</f>
        <v>83346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194</v>
      </c>
      <c r="D20" s="59" t="s">
        <v>186</v>
      </c>
      <c r="E20" s="59" t="s">
        <v>41</v>
      </c>
      <c r="F20" s="59" t="s">
        <v>50</v>
      </c>
      <c r="G20" s="8" t="s">
        <v>175</v>
      </c>
      <c r="H20" s="336">
        <v>4321</v>
      </c>
      <c r="I20" s="3">
        <v>24</v>
      </c>
      <c r="J20" s="33" t="s">
        <v>28</v>
      </c>
      <c r="K20" s="117">
        <f t="shared" ref="K20:K28" si="1">SUM(I5)</f>
        <v>2</v>
      </c>
      <c r="L20" s="33" t="s">
        <v>6</v>
      </c>
      <c r="M20" s="371">
        <v>47719</v>
      </c>
      <c r="N20" s="89">
        <f t="shared" ref="N20:N28" si="2">SUM(H5)</f>
        <v>49845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63</v>
      </c>
      <c r="C21" s="202">
        <f>SUM(H4)</f>
        <v>83346</v>
      </c>
      <c r="D21" s="5">
        <f>SUM(L4)</f>
        <v>77288</v>
      </c>
      <c r="E21" s="52">
        <f t="shared" ref="E21:E30" si="3">SUM(N19/M19*100)</f>
        <v>97.152315564932564</v>
      </c>
      <c r="F21" s="52">
        <f t="shared" ref="F21:F31" si="4">SUM(C21/D21*100)</f>
        <v>107.83821550564123</v>
      </c>
      <c r="G21" s="62"/>
      <c r="H21" s="88">
        <v>4243</v>
      </c>
      <c r="I21" s="3">
        <v>14</v>
      </c>
      <c r="J21" s="33" t="s">
        <v>19</v>
      </c>
      <c r="K21" s="117">
        <f t="shared" si="1"/>
        <v>34</v>
      </c>
      <c r="L21" s="33" t="s">
        <v>1</v>
      </c>
      <c r="M21" s="371">
        <v>27412</v>
      </c>
      <c r="N21" s="89">
        <f t="shared" si="2"/>
        <v>27418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49845</v>
      </c>
      <c r="D22" s="5">
        <f t="shared" ref="D22:D30" si="6">SUM(L5)</f>
        <v>38197</v>
      </c>
      <c r="E22" s="52">
        <f t="shared" si="3"/>
        <v>104.45524843353799</v>
      </c>
      <c r="F22" s="52">
        <f t="shared" si="4"/>
        <v>130.49454145613529</v>
      </c>
      <c r="G22" s="62"/>
      <c r="H22" s="88">
        <v>4049</v>
      </c>
      <c r="I22" s="3">
        <v>9</v>
      </c>
      <c r="J22" s="3" t="s">
        <v>163</v>
      </c>
      <c r="K22" s="117">
        <f t="shared" si="1"/>
        <v>17</v>
      </c>
      <c r="L22" s="33" t="s">
        <v>21</v>
      </c>
      <c r="M22" s="371">
        <v>20218</v>
      </c>
      <c r="N22" s="89">
        <f t="shared" si="2"/>
        <v>22224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1</v>
      </c>
      <c r="C23" s="202">
        <f t="shared" si="5"/>
        <v>27418</v>
      </c>
      <c r="D23" s="98">
        <f t="shared" si="6"/>
        <v>33306</v>
      </c>
      <c r="E23" s="52">
        <f t="shared" si="3"/>
        <v>100.02188822413542</v>
      </c>
      <c r="F23" s="52">
        <f t="shared" si="4"/>
        <v>82.321503632979045</v>
      </c>
      <c r="G23" s="62"/>
      <c r="H23" s="88">
        <v>2746</v>
      </c>
      <c r="I23" s="3">
        <v>10</v>
      </c>
      <c r="J23" s="33" t="s">
        <v>16</v>
      </c>
      <c r="K23" s="117">
        <f t="shared" si="1"/>
        <v>3</v>
      </c>
      <c r="L23" s="33" t="s">
        <v>10</v>
      </c>
      <c r="M23" s="371">
        <v>22202</v>
      </c>
      <c r="N23" s="89">
        <f t="shared" si="2"/>
        <v>17408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21</v>
      </c>
      <c r="C24" s="202">
        <f t="shared" si="5"/>
        <v>22224</v>
      </c>
      <c r="D24" s="5">
        <f t="shared" si="6"/>
        <v>15689</v>
      </c>
      <c r="E24" s="52">
        <f t="shared" si="3"/>
        <v>109.92185181521417</v>
      </c>
      <c r="F24" s="52">
        <f t="shared" si="4"/>
        <v>141.65338772388299</v>
      </c>
      <c r="G24" s="62"/>
      <c r="H24" s="88">
        <v>1458</v>
      </c>
      <c r="I24" s="3">
        <v>37</v>
      </c>
      <c r="J24" s="33" t="s">
        <v>37</v>
      </c>
      <c r="K24" s="117">
        <f t="shared" si="1"/>
        <v>40</v>
      </c>
      <c r="L24" s="33" t="s">
        <v>2</v>
      </c>
      <c r="M24" s="371">
        <v>16660</v>
      </c>
      <c r="N24" s="89">
        <f t="shared" si="2"/>
        <v>17196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17408</v>
      </c>
      <c r="D25" s="5">
        <f t="shared" si="6"/>
        <v>42732</v>
      </c>
      <c r="E25" s="52">
        <f t="shared" si="3"/>
        <v>78.407350689127114</v>
      </c>
      <c r="F25" s="52">
        <f t="shared" si="4"/>
        <v>40.737620518580925</v>
      </c>
      <c r="G25" s="72"/>
      <c r="H25" s="88">
        <v>1011</v>
      </c>
      <c r="I25" s="3">
        <v>12</v>
      </c>
      <c r="J25" s="33" t="s">
        <v>18</v>
      </c>
      <c r="K25" s="117">
        <f t="shared" si="1"/>
        <v>33</v>
      </c>
      <c r="L25" s="33" t="s">
        <v>0</v>
      </c>
      <c r="M25" s="371">
        <v>17785</v>
      </c>
      <c r="N25" s="89">
        <f t="shared" si="2"/>
        <v>15739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</v>
      </c>
      <c r="C26" s="202">
        <f t="shared" si="5"/>
        <v>17196</v>
      </c>
      <c r="D26" s="5">
        <f t="shared" si="6"/>
        <v>19850</v>
      </c>
      <c r="E26" s="52">
        <f t="shared" si="3"/>
        <v>103.21728691476591</v>
      </c>
      <c r="F26" s="52">
        <f t="shared" si="4"/>
        <v>86.62972292191435</v>
      </c>
      <c r="G26" s="62"/>
      <c r="H26" s="44">
        <v>810</v>
      </c>
      <c r="I26" s="3">
        <v>4</v>
      </c>
      <c r="J26" s="33" t="s">
        <v>11</v>
      </c>
      <c r="K26" s="117">
        <f t="shared" si="1"/>
        <v>13</v>
      </c>
      <c r="L26" s="33" t="s">
        <v>7</v>
      </c>
      <c r="M26" s="371">
        <v>16226</v>
      </c>
      <c r="N26" s="89">
        <f t="shared" si="2"/>
        <v>15524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0</v>
      </c>
      <c r="C27" s="202">
        <f t="shared" si="5"/>
        <v>15739</v>
      </c>
      <c r="D27" s="5">
        <f t="shared" si="6"/>
        <v>10050</v>
      </c>
      <c r="E27" s="52">
        <f t="shared" si="3"/>
        <v>88.4959235310655</v>
      </c>
      <c r="F27" s="52">
        <f t="shared" si="4"/>
        <v>156.60696517412936</v>
      </c>
      <c r="G27" s="62"/>
      <c r="H27" s="44">
        <v>606</v>
      </c>
      <c r="I27" s="3">
        <v>15</v>
      </c>
      <c r="J27" s="33" t="s">
        <v>20</v>
      </c>
      <c r="K27" s="117">
        <f t="shared" si="1"/>
        <v>16</v>
      </c>
      <c r="L27" s="33" t="s">
        <v>3</v>
      </c>
      <c r="M27" s="372">
        <v>12814</v>
      </c>
      <c r="N27" s="89">
        <f t="shared" si="2"/>
        <v>14878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2">
        <f t="shared" si="5"/>
        <v>15524</v>
      </c>
      <c r="D28" s="5">
        <f t="shared" si="6"/>
        <v>18188</v>
      </c>
      <c r="E28" s="52">
        <f t="shared" si="3"/>
        <v>95.673610255146059</v>
      </c>
      <c r="F28" s="52">
        <f t="shared" si="4"/>
        <v>85.352979986804485</v>
      </c>
      <c r="G28" s="73"/>
      <c r="H28" s="88">
        <v>548</v>
      </c>
      <c r="I28" s="3">
        <v>32</v>
      </c>
      <c r="J28" s="33" t="s">
        <v>35</v>
      </c>
      <c r="K28" s="181">
        <f t="shared" si="1"/>
        <v>38</v>
      </c>
      <c r="L28" s="77" t="s">
        <v>38</v>
      </c>
      <c r="M28" s="373">
        <v>12588</v>
      </c>
      <c r="N28" s="167">
        <f t="shared" si="2"/>
        <v>12741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3</v>
      </c>
      <c r="C29" s="202">
        <f t="shared" si="5"/>
        <v>14878</v>
      </c>
      <c r="D29" s="5">
        <f t="shared" si="6"/>
        <v>18528</v>
      </c>
      <c r="E29" s="52">
        <f t="shared" si="3"/>
        <v>116.10738255033557</v>
      </c>
      <c r="F29" s="52">
        <f t="shared" si="4"/>
        <v>80.300086355785837</v>
      </c>
      <c r="G29" s="72"/>
      <c r="H29" s="88">
        <v>514</v>
      </c>
      <c r="I29" s="3">
        <v>39</v>
      </c>
      <c r="J29" s="33" t="s">
        <v>39</v>
      </c>
      <c r="K29" s="115"/>
      <c r="L29" s="115" t="s">
        <v>55</v>
      </c>
      <c r="M29" s="374">
        <v>354343</v>
      </c>
      <c r="N29" s="172">
        <f>SUM(H44)</f>
        <v>355567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2">
        <f t="shared" si="5"/>
        <v>12741</v>
      </c>
      <c r="D30" s="5">
        <f t="shared" si="6"/>
        <v>13807</v>
      </c>
      <c r="E30" s="57">
        <f t="shared" si="3"/>
        <v>101.21544327931362</v>
      </c>
      <c r="F30" s="63">
        <f t="shared" si="4"/>
        <v>92.279278626783508</v>
      </c>
      <c r="G30" s="75"/>
      <c r="H30" s="292">
        <v>474</v>
      </c>
      <c r="I30" s="3">
        <v>27</v>
      </c>
      <c r="J30" s="33" t="s">
        <v>31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355567</v>
      </c>
      <c r="D31" s="67">
        <f>SUM(L14)</f>
        <v>365915</v>
      </c>
      <c r="E31" s="70">
        <f>SUM(N29/M29*100)</f>
        <v>100.34542801748587</v>
      </c>
      <c r="F31" s="63">
        <f t="shared" si="4"/>
        <v>97.172020824508422</v>
      </c>
      <c r="G31" s="83">
        <v>60.2</v>
      </c>
      <c r="H31" s="88">
        <v>296</v>
      </c>
      <c r="I31" s="3">
        <v>7</v>
      </c>
      <c r="J31" s="33" t="s">
        <v>14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248</v>
      </c>
      <c r="I32" s="3">
        <v>20</v>
      </c>
      <c r="J32" s="33" t="s">
        <v>24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236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26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6</v>
      </c>
      <c r="I36" s="3">
        <v>19</v>
      </c>
      <c r="J36" s="33" t="s">
        <v>23</v>
      </c>
      <c r="N36" s="26"/>
      <c r="R36" s="48"/>
      <c r="S36" s="26"/>
      <c r="T36" s="26"/>
      <c r="U36" s="26"/>
      <c r="V36" s="26"/>
    </row>
    <row r="37" spans="3:30" x14ac:dyDescent="0.15">
      <c r="H37" s="88">
        <v>6</v>
      </c>
      <c r="I37" s="3">
        <v>30</v>
      </c>
      <c r="J37" s="33" t="s">
        <v>33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29</v>
      </c>
      <c r="J38" s="33" t="s">
        <v>54</v>
      </c>
      <c r="N38" s="26"/>
      <c r="R38" s="48"/>
      <c r="S38" s="26"/>
      <c r="T38" s="26"/>
      <c r="U38" s="26"/>
      <c r="V38" s="26"/>
    </row>
    <row r="39" spans="3:30" x14ac:dyDescent="0.15">
      <c r="H39" s="88">
        <v>1</v>
      </c>
      <c r="I39" s="3">
        <v>35</v>
      </c>
      <c r="J39" s="33" t="s">
        <v>36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6</v>
      </c>
      <c r="J40" s="33" t="s">
        <v>13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8</v>
      </c>
      <c r="J41" s="33" t="s">
        <v>15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22</v>
      </c>
      <c r="J42" s="33" t="s">
        <v>26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28</v>
      </c>
      <c r="J43" s="33" t="s">
        <v>32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355567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 t="s">
        <v>180</v>
      </c>
      <c r="L47" s="401" t="s">
        <v>177</v>
      </c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194</v>
      </c>
      <c r="I48" s="3"/>
      <c r="J48" s="190" t="s">
        <v>90</v>
      </c>
      <c r="K48" s="3"/>
      <c r="L48" s="329" t="s">
        <v>186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98</v>
      </c>
      <c r="I49" s="3"/>
      <c r="J49" s="145" t="s">
        <v>9</v>
      </c>
      <c r="K49" s="3"/>
      <c r="L49" s="329" t="s">
        <v>98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43">
        <v>14679</v>
      </c>
      <c r="I50" s="3">
        <v>16</v>
      </c>
      <c r="J50" s="33" t="s">
        <v>3</v>
      </c>
      <c r="K50" s="327">
        <f>SUM(I50)</f>
        <v>16</v>
      </c>
      <c r="L50" s="330">
        <v>15212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292">
        <v>8189</v>
      </c>
      <c r="I51" s="3">
        <v>33</v>
      </c>
      <c r="J51" s="33" t="s">
        <v>0</v>
      </c>
      <c r="K51" s="327">
        <f t="shared" ref="K51:K59" si="7">SUM(I51)</f>
        <v>33</v>
      </c>
      <c r="L51" s="331">
        <v>8103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44">
        <v>7125</v>
      </c>
      <c r="I52" s="3">
        <v>26</v>
      </c>
      <c r="J52" s="33" t="s">
        <v>30</v>
      </c>
      <c r="K52" s="327">
        <f t="shared" si="7"/>
        <v>26</v>
      </c>
      <c r="L52" s="331">
        <v>3527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194</v>
      </c>
      <c r="D53" s="59" t="s">
        <v>186</v>
      </c>
      <c r="E53" s="59" t="s">
        <v>41</v>
      </c>
      <c r="F53" s="59" t="s">
        <v>50</v>
      </c>
      <c r="G53" s="8" t="s">
        <v>175</v>
      </c>
      <c r="H53" s="44">
        <v>2086</v>
      </c>
      <c r="I53" s="3">
        <v>34</v>
      </c>
      <c r="J53" s="33" t="s">
        <v>1</v>
      </c>
      <c r="K53" s="327">
        <f t="shared" si="7"/>
        <v>34</v>
      </c>
      <c r="L53" s="331">
        <v>1427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14679</v>
      </c>
      <c r="D54" s="98">
        <f>SUM(L50)</f>
        <v>15212</v>
      </c>
      <c r="E54" s="52">
        <f t="shared" ref="E54:E63" si="8">SUM(N67/M67*100)</f>
        <v>111.93381119414367</v>
      </c>
      <c r="F54" s="52">
        <f t="shared" ref="F54:F61" si="9">SUM(C54/D54*100)</f>
        <v>96.496187220615298</v>
      </c>
      <c r="G54" s="62"/>
      <c r="H54" s="44">
        <v>1621</v>
      </c>
      <c r="I54" s="3">
        <v>40</v>
      </c>
      <c r="J54" s="33" t="s">
        <v>2</v>
      </c>
      <c r="K54" s="327">
        <f t="shared" si="7"/>
        <v>40</v>
      </c>
      <c r="L54" s="331">
        <v>2780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8189</v>
      </c>
      <c r="D55" s="98">
        <f t="shared" ref="D55:D63" si="11">SUM(L51)</f>
        <v>8103</v>
      </c>
      <c r="E55" s="52">
        <f t="shared" si="8"/>
        <v>92.114735658042747</v>
      </c>
      <c r="F55" s="52">
        <f t="shared" si="9"/>
        <v>101.06133530791067</v>
      </c>
      <c r="G55" s="62"/>
      <c r="H55" s="44">
        <v>1371</v>
      </c>
      <c r="I55" s="3">
        <v>22</v>
      </c>
      <c r="J55" s="33" t="s">
        <v>26</v>
      </c>
      <c r="K55" s="327">
        <f t="shared" si="7"/>
        <v>22</v>
      </c>
      <c r="L55" s="331">
        <v>1371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7125</v>
      </c>
      <c r="D56" s="98">
        <f t="shared" si="11"/>
        <v>3527</v>
      </c>
      <c r="E56" s="52">
        <f t="shared" si="8"/>
        <v>108.61280487804879</v>
      </c>
      <c r="F56" s="52">
        <f t="shared" si="9"/>
        <v>202.01304224553445</v>
      </c>
      <c r="G56" s="62"/>
      <c r="H56" s="44">
        <v>1334</v>
      </c>
      <c r="I56" s="3">
        <v>25</v>
      </c>
      <c r="J56" s="33" t="s">
        <v>29</v>
      </c>
      <c r="K56" s="327">
        <f t="shared" si="7"/>
        <v>25</v>
      </c>
      <c r="L56" s="331">
        <v>882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2086</v>
      </c>
      <c r="D57" s="98">
        <f t="shared" si="11"/>
        <v>1427</v>
      </c>
      <c r="E57" s="52">
        <f t="shared" si="8"/>
        <v>91.975308641975303</v>
      </c>
      <c r="F57" s="52">
        <f t="shared" si="9"/>
        <v>146.18079887876664</v>
      </c>
      <c r="G57" s="62"/>
      <c r="H57" s="44">
        <v>1179</v>
      </c>
      <c r="I57" s="3">
        <v>14</v>
      </c>
      <c r="J57" s="33" t="s">
        <v>19</v>
      </c>
      <c r="K57" s="327">
        <f t="shared" si="7"/>
        <v>14</v>
      </c>
      <c r="L57" s="331">
        <v>1006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2</v>
      </c>
      <c r="C58" s="43">
        <f t="shared" si="10"/>
        <v>1621</v>
      </c>
      <c r="D58" s="98">
        <f t="shared" si="11"/>
        <v>2780</v>
      </c>
      <c r="E58" s="52">
        <f t="shared" si="8"/>
        <v>103.84368994234465</v>
      </c>
      <c r="F58" s="52">
        <f t="shared" si="9"/>
        <v>58.309352517985616</v>
      </c>
      <c r="G58" s="72"/>
      <c r="H58" s="88">
        <v>1000</v>
      </c>
      <c r="I58" s="3">
        <v>31</v>
      </c>
      <c r="J58" s="33" t="s">
        <v>63</v>
      </c>
      <c r="K58" s="327">
        <f t="shared" si="7"/>
        <v>31</v>
      </c>
      <c r="L58" s="331">
        <v>1145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26</v>
      </c>
      <c r="C59" s="43">
        <f t="shared" si="10"/>
        <v>1371</v>
      </c>
      <c r="D59" s="98">
        <f t="shared" si="11"/>
        <v>1371</v>
      </c>
      <c r="E59" s="52">
        <f t="shared" si="8"/>
        <v>100</v>
      </c>
      <c r="F59" s="52">
        <f t="shared" si="9"/>
        <v>100</v>
      </c>
      <c r="G59" s="62"/>
      <c r="H59" s="437">
        <v>948</v>
      </c>
      <c r="I59" s="14">
        <v>38</v>
      </c>
      <c r="J59" s="77" t="s">
        <v>38</v>
      </c>
      <c r="K59" s="328">
        <f t="shared" si="7"/>
        <v>38</v>
      </c>
      <c r="L59" s="332">
        <v>1218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29</v>
      </c>
      <c r="C60" s="89">
        <f t="shared" si="10"/>
        <v>1334</v>
      </c>
      <c r="D60" s="98">
        <f t="shared" si="11"/>
        <v>882</v>
      </c>
      <c r="E60" s="52">
        <f t="shared" si="8"/>
        <v>113.43537414965988</v>
      </c>
      <c r="F60" s="52">
        <f t="shared" si="9"/>
        <v>151.24716553287982</v>
      </c>
      <c r="G60" s="62"/>
      <c r="H60" s="420">
        <v>830</v>
      </c>
      <c r="I60" s="222">
        <v>1</v>
      </c>
      <c r="J60" s="382" t="s">
        <v>4</v>
      </c>
      <c r="K60" s="367" t="s">
        <v>8</v>
      </c>
      <c r="L60" s="376">
        <v>39403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19</v>
      </c>
      <c r="C61" s="43">
        <f t="shared" si="10"/>
        <v>1179</v>
      </c>
      <c r="D61" s="98">
        <f t="shared" si="11"/>
        <v>1006</v>
      </c>
      <c r="E61" s="52">
        <f t="shared" si="8"/>
        <v>87.723214285714292</v>
      </c>
      <c r="F61" s="52">
        <f t="shared" si="9"/>
        <v>117.19681908548706</v>
      </c>
      <c r="G61" s="73"/>
      <c r="H61" s="88">
        <v>670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63</v>
      </c>
      <c r="C62" s="43">
        <f t="shared" si="10"/>
        <v>1000</v>
      </c>
      <c r="D62" s="98">
        <f t="shared" si="11"/>
        <v>1145</v>
      </c>
      <c r="E62" s="52">
        <f t="shared" si="8"/>
        <v>76.452599388379213</v>
      </c>
      <c r="F62" s="52">
        <f>SUM(C62/D62*100)</f>
        <v>87.336244541484717</v>
      </c>
      <c r="G62" s="72"/>
      <c r="H62" s="44">
        <v>462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38</v>
      </c>
      <c r="C63" s="43">
        <f t="shared" si="10"/>
        <v>948</v>
      </c>
      <c r="D63" s="98">
        <f t="shared" si="11"/>
        <v>1218</v>
      </c>
      <c r="E63" s="57">
        <f t="shared" si="8"/>
        <v>71.331828442437924</v>
      </c>
      <c r="F63" s="52">
        <f>SUM(C63/D63*100)</f>
        <v>77.832512315270947</v>
      </c>
      <c r="G63" s="75"/>
      <c r="H63" s="44">
        <v>436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42650</v>
      </c>
      <c r="D64" s="67">
        <f>SUM(L60)</f>
        <v>39403</v>
      </c>
      <c r="E64" s="70">
        <f>SUM(N77/M77*100)</f>
        <v>101.20784983745045</v>
      </c>
      <c r="F64" s="70">
        <f>SUM(C64/D64*100)</f>
        <v>108.24048930284495</v>
      </c>
      <c r="G64" s="392">
        <v>184.3</v>
      </c>
      <c r="H64" s="350">
        <v>219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209</v>
      </c>
      <c r="I65" s="3">
        <v>17</v>
      </c>
      <c r="J65" s="33" t="s">
        <v>21</v>
      </c>
      <c r="M65" s="401" t="s">
        <v>177</v>
      </c>
      <c r="N65" s="26"/>
      <c r="R65" s="48"/>
      <c r="S65" s="26"/>
      <c r="T65" s="26"/>
      <c r="U65" s="26"/>
      <c r="V65" s="26"/>
    </row>
    <row r="66" spans="3:22" x14ac:dyDescent="0.15">
      <c r="H66" s="44">
        <v>146</v>
      </c>
      <c r="I66" s="3">
        <v>9</v>
      </c>
      <c r="J66" s="3" t="s">
        <v>163</v>
      </c>
      <c r="L66" s="191" t="s">
        <v>90</v>
      </c>
      <c r="M66" s="343" t="s">
        <v>62</v>
      </c>
      <c r="N66" s="42" t="s">
        <v>74</v>
      </c>
      <c r="R66" s="48"/>
      <c r="S66" s="26"/>
      <c r="T66" s="26"/>
      <c r="U66" s="26"/>
      <c r="V66" s="26"/>
    </row>
    <row r="67" spans="3:22" x14ac:dyDescent="0.15">
      <c r="C67" s="26"/>
      <c r="H67" s="44">
        <v>71</v>
      </c>
      <c r="I67" s="3">
        <v>36</v>
      </c>
      <c r="J67" s="33" t="s">
        <v>5</v>
      </c>
      <c r="K67" s="3">
        <f>SUM(I50)</f>
        <v>16</v>
      </c>
      <c r="L67" s="33" t="s">
        <v>3</v>
      </c>
      <c r="M67" s="394">
        <v>13114</v>
      </c>
      <c r="N67" s="89">
        <f>SUM(H50)</f>
        <v>14679</v>
      </c>
      <c r="R67" s="48"/>
      <c r="S67" s="26"/>
      <c r="T67" s="26"/>
      <c r="U67" s="26"/>
      <c r="V67" s="26"/>
    </row>
    <row r="68" spans="3:22" x14ac:dyDescent="0.15">
      <c r="C68" s="26"/>
      <c r="H68" s="292">
        <v>56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8890</v>
      </c>
      <c r="N68" s="89">
        <f t="shared" ref="N68:N76" si="13">SUM(H51)</f>
        <v>8189</v>
      </c>
      <c r="R68" s="48"/>
      <c r="S68" s="26"/>
      <c r="T68" s="26"/>
      <c r="U68" s="26"/>
      <c r="V68" s="26"/>
    </row>
    <row r="69" spans="3:22" x14ac:dyDescent="0.15">
      <c r="H69" s="88">
        <v>16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6560</v>
      </c>
      <c r="N69" s="89">
        <f t="shared" si="13"/>
        <v>7125</v>
      </c>
      <c r="R69" s="48"/>
      <c r="S69" s="26"/>
      <c r="T69" s="26"/>
      <c r="U69" s="26"/>
      <c r="V69" s="26"/>
    </row>
    <row r="70" spans="3:22" x14ac:dyDescent="0.15">
      <c r="H70" s="44">
        <v>3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5">
        <v>2268</v>
      </c>
      <c r="N70" s="89">
        <f t="shared" si="13"/>
        <v>2086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2</v>
      </c>
      <c r="J71" s="33" t="s">
        <v>6</v>
      </c>
      <c r="K71" s="3">
        <f t="shared" si="12"/>
        <v>40</v>
      </c>
      <c r="L71" s="33" t="s">
        <v>2</v>
      </c>
      <c r="M71" s="395">
        <v>1561</v>
      </c>
      <c r="N71" s="89">
        <f t="shared" si="13"/>
        <v>1621</v>
      </c>
      <c r="R71" s="48"/>
      <c r="S71" s="26"/>
      <c r="T71" s="26"/>
      <c r="U71" s="26"/>
      <c r="V71" s="26"/>
    </row>
    <row r="72" spans="3:22" x14ac:dyDescent="0.15">
      <c r="H72" s="88">
        <v>0</v>
      </c>
      <c r="I72" s="3">
        <v>3</v>
      </c>
      <c r="J72" s="33" t="s">
        <v>10</v>
      </c>
      <c r="K72" s="3">
        <f t="shared" si="12"/>
        <v>22</v>
      </c>
      <c r="L72" s="33" t="s">
        <v>26</v>
      </c>
      <c r="M72" s="395">
        <v>1371</v>
      </c>
      <c r="N72" s="89">
        <f t="shared" si="13"/>
        <v>1371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4</v>
      </c>
      <c r="J73" s="33" t="s">
        <v>11</v>
      </c>
      <c r="K73" s="3">
        <f t="shared" si="12"/>
        <v>25</v>
      </c>
      <c r="L73" s="33" t="s">
        <v>29</v>
      </c>
      <c r="M73" s="395">
        <v>1176</v>
      </c>
      <c r="N73" s="89">
        <f t="shared" si="13"/>
        <v>1334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5</v>
      </c>
      <c r="J74" s="33" t="s">
        <v>12</v>
      </c>
      <c r="K74" s="3">
        <f t="shared" si="12"/>
        <v>14</v>
      </c>
      <c r="L74" s="33" t="s">
        <v>19</v>
      </c>
      <c r="M74" s="395">
        <v>1344</v>
      </c>
      <c r="N74" s="89">
        <f t="shared" si="13"/>
        <v>1179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6</v>
      </c>
      <c r="J75" s="33" t="s">
        <v>13</v>
      </c>
      <c r="K75" s="3">
        <f t="shared" si="12"/>
        <v>31</v>
      </c>
      <c r="L75" s="33" t="s">
        <v>63</v>
      </c>
      <c r="M75" s="395">
        <v>1308</v>
      </c>
      <c r="N75" s="89">
        <f t="shared" si="13"/>
        <v>1000</v>
      </c>
      <c r="R75" s="48"/>
      <c r="S75" s="26"/>
      <c r="T75" s="26"/>
      <c r="U75" s="26"/>
      <c r="V75" s="26"/>
    </row>
    <row r="76" spans="3:22" ht="14.25" thickBot="1" x14ac:dyDescent="0.2">
      <c r="H76" s="88">
        <v>0</v>
      </c>
      <c r="I76" s="3">
        <v>7</v>
      </c>
      <c r="J76" s="33" t="s">
        <v>14</v>
      </c>
      <c r="K76" s="14">
        <f t="shared" si="12"/>
        <v>38</v>
      </c>
      <c r="L76" s="77" t="s">
        <v>38</v>
      </c>
      <c r="M76" s="396">
        <v>1329</v>
      </c>
      <c r="N76" s="167">
        <f t="shared" si="13"/>
        <v>948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8</v>
      </c>
      <c r="J77" s="33" t="s">
        <v>15</v>
      </c>
      <c r="K77" s="3"/>
      <c r="L77" s="115" t="s">
        <v>56</v>
      </c>
      <c r="M77" s="297">
        <v>42141</v>
      </c>
      <c r="N77" s="172">
        <f>SUM(H90)</f>
        <v>42650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10</v>
      </c>
      <c r="J78" s="33" t="s">
        <v>16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12</v>
      </c>
      <c r="J79" s="33" t="s">
        <v>18</v>
      </c>
      <c r="R79" s="48"/>
      <c r="S79" s="26"/>
      <c r="T79" s="26"/>
      <c r="U79" s="26"/>
      <c r="V79" s="26"/>
    </row>
    <row r="80" spans="3:22" x14ac:dyDescent="0.15">
      <c r="H80" s="441">
        <v>0</v>
      </c>
      <c r="I80" s="3">
        <v>18</v>
      </c>
      <c r="J80" s="33" t="s">
        <v>22</v>
      </c>
      <c r="R80" s="48"/>
      <c r="S80" s="26"/>
      <c r="T80" s="26"/>
      <c r="U80" s="26"/>
      <c r="V80" s="26"/>
    </row>
    <row r="81" spans="8:22" x14ac:dyDescent="0.15">
      <c r="H81" s="89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21</v>
      </c>
      <c r="J82" s="33" t="s">
        <v>71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88">
        <v>0</v>
      </c>
      <c r="I84" s="3">
        <v>28</v>
      </c>
      <c r="J84" s="33" t="s">
        <v>32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88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42650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G65" sqref="G6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69</v>
      </c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201</v>
      </c>
      <c r="I2" s="3"/>
      <c r="J2" s="183" t="s">
        <v>69</v>
      </c>
      <c r="K2" s="81"/>
      <c r="L2" s="319" t="s">
        <v>189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98</v>
      </c>
      <c r="I3" s="3"/>
      <c r="J3" s="145" t="s">
        <v>9</v>
      </c>
      <c r="K3" s="81"/>
      <c r="L3" s="320" t="s">
        <v>98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410">
        <v>25506</v>
      </c>
      <c r="I4" s="3">
        <v>33</v>
      </c>
      <c r="J4" s="161" t="s">
        <v>0</v>
      </c>
      <c r="K4" s="121">
        <f>SUM(I4)</f>
        <v>33</v>
      </c>
      <c r="L4" s="312">
        <v>24770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15174</v>
      </c>
      <c r="I5" s="3">
        <v>13</v>
      </c>
      <c r="J5" s="161" t="s">
        <v>7</v>
      </c>
      <c r="K5" s="121">
        <f t="shared" ref="K5:K13" si="0">SUM(I5)</f>
        <v>13</v>
      </c>
      <c r="L5" s="313">
        <v>15714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14812</v>
      </c>
      <c r="I6" s="3">
        <v>9</v>
      </c>
      <c r="J6" s="3" t="s">
        <v>163</v>
      </c>
      <c r="K6" s="121">
        <f t="shared" si="0"/>
        <v>9</v>
      </c>
      <c r="L6" s="313">
        <v>16427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7899</v>
      </c>
      <c r="I7" s="3">
        <v>34</v>
      </c>
      <c r="J7" s="161" t="s">
        <v>1</v>
      </c>
      <c r="K7" s="121">
        <f t="shared" si="0"/>
        <v>34</v>
      </c>
      <c r="L7" s="313">
        <v>6755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6618</v>
      </c>
      <c r="I8" s="3">
        <v>24</v>
      </c>
      <c r="J8" s="161" t="s">
        <v>28</v>
      </c>
      <c r="K8" s="121">
        <f t="shared" si="0"/>
        <v>24</v>
      </c>
      <c r="L8" s="313">
        <v>7728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5620</v>
      </c>
      <c r="I9" s="3">
        <v>25</v>
      </c>
      <c r="J9" s="161" t="s">
        <v>29</v>
      </c>
      <c r="K9" s="121">
        <f t="shared" si="0"/>
        <v>25</v>
      </c>
      <c r="L9" s="313">
        <v>5122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3829</v>
      </c>
      <c r="I10" s="3">
        <v>22</v>
      </c>
      <c r="J10" s="161" t="s">
        <v>26</v>
      </c>
      <c r="K10" s="121">
        <f t="shared" si="0"/>
        <v>22</v>
      </c>
      <c r="L10" s="313">
        <v>3851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3188</v>
      </c>
      <c r="I11" s="3">
        <v>17</v>
      </c>
      <c r="J11" s="161" t="s">
        <v>21</v>
      </c>
      <c r="K11" s="121">
        <f t="shared" si="0"/>
        <v>17</v>
      </c>
      <c r="L11" s="313">
        <v>3103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2171</v>
      </c>
      <c r="I12" s="3">
        <v>1</v>
      </c>
      <c r="J12" s="161" t="s">
        <v>4</v>
      </c>
      <c r="K12" s="121">
        <f t="shared" si="0"/>
        <v>1</v>
      </c>
      <c r="L12" s="313">
        <v>1748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2113</v>
      </c>
      <c r="I13" s="14">
        <v>26</v>
      </c>
      <c r="J13" s="163" t="s">
        <v>30</v>
      </c>
      <c r="K13" s="182">
        <f t="shared" si="0"/>
        <v>26</v>
      </c>
      <c r="L13" s="321">
        <v>1885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1807</v>
      </c>
      <c r="I14" s="222">
        <v>20</v>
      </c>
      <c r="J14" s="223" t="s">
        <v>24</v>
      </c>
      <c r="K14" s="81" t="s">
        <v>8</v>
      </c>
      <c r="L14" s="322">
        <v>113062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1558</v>
      </c>
      <c r="I15" s="3">
        <v>36</v>
      </c>
      <c r="J15" s="161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292">
        <v>1518</v>
      </c>
      <c r="I16" s="3">
        <v>16</v>
      </c>
      <c r="J16" s="161" t="s">
        <v>3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1229</v>
      </c>
      <c r="I17" s="3">
        <v>6</v>
      </c>
      <c r="J17" s="161" t="s">
        <v>13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1227</v>
      </c>
      <c r="I18" s="3">
        <v>21</v>
      </c>
      <c r="J18" s="161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0">
        <v>1168</v>
      </c>
      <c r="I19" s="3">
        <v>12</v>
      </c>
      <c r="J19" s="161" t="s">
        <v>18</v>
      </c>
      <c r="L19" s="423" t="s">
        <v>193</v>
      </c>
      <c r="M19" s="93" t="s">
        <v>192</v>
      </c>
      <c r="N19" s="42" t="s">
        <v>74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993</v>
      </c>
      <c r="I20" s="3">
        <v>40</v>
      </c>
      <c r="J20" s="161" t="s">
        <v>2</v>
      </c>
      <c r="K20" s="121">
        <f>SUM(I4)</f>
        <v>33</v>
      </c>
      <c r="L20" s="161" t="s">
        <v>0</v>
      </c>
      <c r="M20" s="323">
        <v>20418</v>
      </c>
      <c r="N20" s="89">
        <f>SUM(H4)</f>
        <v>25506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194</v>
      </c>
      <c r="D21" s="59" t="s">
        <v>186</v>
      </c>
      <c r="E21" s="59" t="s">
        <v>41</v>
      </c>
      <c r="F21" s="59" t="s">
        <v>50</v>
      </c>
      <c r="G21" s="8" t="s">
        <v>175</v>
      </c>
      <c r="H21" s="88">
        <v>925</v>
      </c>
      <c r="I21" s="3">
        <v>15</v>
      </c>
      <c r="J21" s="161" t="s">
        <v>20</v>
      </c>
      <c r="K21" s="121">
        <f t="shared" ref="K21:K29" si="1">SUM(I5)</f>
        <v>13</v>
      </c>
      <c r="L21" s="161" t="s">
        <v>7</v>
      </c>
      <c r="M21" s="324">
        <v>14396</v>
      </c>
      <c r="N21" s="89">
        <f t="shared" ref="N21:N29" si="2">SUM(H5)</f>
        <v>15174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25506</v>
      </c>
      <c r="D22" s="98">
        <f>SUM(L4)</f>
        <v>24770</v>
      </c>
      <c r="E22" s="55">
        <f t="shared" ref="E22:E31" si="3">SUM(N20/M20*100)</f>
        <v>124.91918895092566</v>
      </c>
      <c r="F22" s="52">
        <f t="shared" ref="F22:F32" si="4">SUM(C22/D22*100)</f>
        <v>102.97133629390392</v>
      </c>
      <c r="G22" s="62"/>
      <c r="H22" s="292">
        <v>775</v>
      </c>
      <c r="I22" s="3">
        <v>2</v>
      </c>
      <c r="J22" s="161" t="s">
        <v>6</v>
      </c>
      <c r="K22" s="121">
        <f t="shared" si="1"/>
        <v>9</v>
      </c>
      <c r="L22" s="3" t="s">
        <v>163</v>
      </c>
      <c r="M22" s="324">
        <v>14627</v>
      </c>
      <c r="N22" s="89">
        <f t="shared" si="2"/>
        <v>14812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15174</v>
      </c>
      <c r="D23" s="98">
        <f t="shared" ref="D23:D31" si="6">SUM(L5)</f>
        <v>15714</v>
      </c>
      <c r="E23" s="55">
        <f t="shared" si="3"/>
        <v>105.40427896637956</v>
      </c>
      <c r="F23" s="52">
        <f t="shared" si="4"/>
        <v>96.56357388316151</v>
      </c>
      <c r="G23" s="62"/>
      <c r="H23" s="88">
        <v>750</v>
      </c>
      <c r="I23" s="3">
        <v>31</v>
      </c>
      <c r="J23" s="3" t="s">
        <v>63</v>
      </c>
      <c r="K23" s="121">
        <f t="shared" si="1"/>
        <v>34</v>
      </c>
      <c r="L23" s="161" t="s">
        <v>1</v>
      </c>
      <c r="M23" s="324">
        <v>8228</v>
      </c>
      <c r="N23" s="89">
        <f t="shared" si="2"/>
        <v>7899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163</v>
      </c>
      <c r="C24" s="43">
        <f t="shared" si="5"/>
        <v>14812</v>
      </c>
      <c r="D24" s="98">
        <f t="shared" si="6"/>
        <v>16427</v>
      </c>
      <c r="E24" s="55">
        <f t="shared" si="3"/>
        <v>101.26478430300129</v>
      </c>
      <c r="F24" s="52">
        <f t="shared" si="4"/>
        <v>90.168624824983254</v>
      </c>
      <c r="G24" s="62"/>
      <c r="H24" s="88">
        <v>521</v>
      </c>
      <c r="I24" s="3">
        <v>18</v>
      </c>
      <c r="J24" s="161" t="s">
        <v>22</v>
      </c>
      <c r="K24" s="121">
        <f t="shared" si="1"/>
        <v>24</v>
      </c>
      <c r="L24" s="161" t="s">
        <v>28</v>
      </c>
      <c r="M24" s="324">
        <v>6058</v>
      </c>
      <c r="N24" s="89">
        <f t="shared" si="2"/>
        <v>6618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7899</v>
      </c>
      <c r="D25" s="98">
        <f t="shared" si="6"/>
        <v>6755</v>
      </c>
      <c r="E25" s="55">
        <f t="shared" si="3"/>
        <v>96.001458434613511</v>
      </c>
      <c r="F25" s="52">
        <f t="shared" si="4"/>
        <v>116.93560325684678</v>
      </c>
      <c r="G25" s="62"/>
      <c r="H25" s="88">
        <v>452</v>
      </c>
      <c r="I25" s="3">
        <v>38</v>
      </c>
      <c r="J25" s="161" t="s">
        <v>38</v>
      </c>
      <c r="K25" s="121">
        <f t="shared" si="1"/>
        <v>25</v>
      </c>
      <c r="L25" s="161" t="s">
        <v>29</v>
      </c>
      <c r="M25" s="324">
        <v>5944</v>
      </c>
      <c r="N25" s="89">
        <f t="shared" si="2"/>
        <v>5620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6618</v>
      </c>
      <c r="D26" s="98">
        <f t="shared" si="6"/>
        <v>7728</v>
      </c>
      <c r="E26" s="55">
        <f t="shared" si="3"/>
        <v>109.24397490921096</v>
      </c>
      <c r="F26" s="52">
        <f t="shared" si="4"/>
        <v>85.636645962732914</v>
      </c>
      <c r="G26" s="72"/>
      <c r="H26" s="88">
        <v>382</v>
      </c>
      <c r="I26" s="3">
        <v>14</v>
      </c>
      <c r="J26" s="161" t="s">
        <v>19</v>
      </c>
      <c r="K26" s="121">
        <f t="shared" si="1"/>
        <v>22</v>
      </c>
      <c r="L26" s="161" t="s">
        <v>26</v>
      </c>
      <c r="M26" s="324">
        <v>4848</v>
      </c>
      <c r="N26" s="89">
        <f t="shared" si="2"/>
        <v>3829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5620</v>
      </c>
      <c r="D27" s="98">
        <f t="shared" si="6"/>
        <v>5122</v>
      </c>
      <c r="E27" s="55">
        <f t="shared" si="3"/>
        <v>94.549125168236884</v>
      </c>
      <c r="F27" s="52">
        <f t="shared" si="4"/>
        <v>109.72276454509957</v>
      </c>
      <c r="G27" s="76"/>
      <c r="H27" s="88">
        <v>224</v>
      </c>
      <c r="I27" s="3">
        <v>5</v>
      </c>
      <c r="J27" s="161" t="s">
        <v>12</v>
      </c>
      <c r="K27" s="121">
        <f t="shared" si="1"/>
        <v>17</v>
      </c>
      <c r="L27" s="161" t="s">
        <v>21</v>
      </c>
      <c r="M27" s="324">
        <v>3141</v>
      </c>
      <c r="N27" s="89">
        <f t="shared" si="2"/>
        <v>3188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3829</v>
      </c>
      <c r="D28" s="98">
        <f t="shared" si="6"/>
        <v>3851</v>
      </c>
      <c r="E28" s="55">
        <f t="shared" si="3"/>
        <v>78.981023102310232</v>
      </c>
      <c r="F28" s="52">
        <f t="shared" si="4"/>
        <v>99.42871981303557</v>
      </c>
      <c r="G28" s="62"/>
      <c r="H28" s="88">
        <v>223</v>
      </c>
      <c r="I28" s="3">
        <v>11</v>
      </c>
      <c r="J28" s="161" t="s">
        <v>17</v>
      </c>
      <c r="K28" s="121">
        <f t="shared" si="1"/>
        <v>1</v>
      </c>
      <c r="L28" s="161" t="s">
        <v>4</v>
      </c>
      <c r="M28" s="324">
        <v>2485</v>
      </c>
      <c r="N28" s="89">
        <f t="shared" si="2"/>
        <v>2171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3188</v>
      </c>
      <c r="D29" s="98">
        <f t="shared" si="6"/>
        <v>3103</v>
      </c>
      <c r="E29" s="55">
        <f t="shared" si="3"/>
        <v>101.49633874562241</v>
      </c>
      <c r="F29" s="52">
        <f t="shared" si="4"/>
        <v>102.73928456332581</v>
      </c>
      <c r="G29" s="73"/>
      <c r="H29" s="88">
        <v>38</v>
      </c>
      <c r="I29" s="3">
        <v>4</v>
      </c>
      <c r="J29" s="161" t="s">
        <v>11</v>
      </c>
      <c r="K29" s="182">
        <f t="shared" si="1"/>
        <v>26</v>
      </c>
      <c r="L29" s="163" t="s">
        <v>30</v>
      </c>
      <c r="M29" s="325">
        <v>2333</v>
      </c>
      <c r="N29" s="89">
        <f t="shared" si="2"/>
        <v>2113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4</v>
      </c>
      <c r="C30" s="43">
        <f t="shared" si="5"/>
        <v>2171</v>
      </c>
      <c r="D30" s="98">
        <f t="shared" si="6"/>
        <v>1748</v>
      </c>
      <c r="E30" s="55">
        <f t="shared" si="3"/>
        <v>87.364185110663982</v>
      </c>
      <c r="F30" s="52">
        <f t="shared" si="4"/>
        <v>124.19908466819223</v>
      </c>
      <c r="G30" s="72"/>
      <c r="H30" s="88">
        <v>37</v>
      </c>
      <c r="I30" s="3">
        <v>27</v>
      </c>
      <c r="J30" s="161" t="s">
        <v>31</v>
      </c>
      <c r="K30" s="115"/>
      <c r="L30" s="335" t="s">
        <v>106</v>
      </c>
      <c r="M30" s="326">
        <v>97421</v>
      </c>
      <c r="N30" s="89">
        <f>SUM(H44)</f>
        <v>100832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30</v>
      </c>
      <c r="C31" s="43">
        <f t="shared" si="5"/>
        <v>2113</v>
      </c>
      <c r="D31" s="98">
        <f t="shared" si="6"/>
        <v>1885</v>
      </c>
      <c r="E31" s="56">
        <f t="shared" si="3"/>
        <v>90.57008144020574</v>
      </c>
      <c r="F31" s="63">
        <f t="shared" si="4"/>
        <v>112.09549071618036</v>
      </c>
      <c r="G31" s="75"/>
      <c r="H31" s="88">
        <v>35</v>
      </c>
      <c r="I31" s="3">
        <v>29</v>
      </c>
      <c r="J31" s="161" t="s">
        <v>54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100832</v>
      </c>
      <c r="D32" s="67">
        <f>SUM(L14)</f>
        <v>113062</v>
      </c>
      <c r="E32" s="68">
        <f>SUM(N30/M30*100)</f>
        <v>103.50129848800566</v>
      </c>
      <c r="F32" s="63">
        <f t="shared" si="4"/>
        <v>89.182926182094775</v>
      </c>
      <c r="G32" s="83">
        <v>103</v>
      </c>
      <c r="H32" s="89">
        <v>31</v>
      </c>
      <c r="I32" s="3">
        <v>28</v>
      </c>
      <c r="J32" s="161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5</v>
      </c>
      <c r="I33" s="3">
        <v>32</v>
      </c>
      <c r="J33" s="161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4</v>
      </c>
      <c r="I34" s="3">
        <v>39</v>
      </c>
      <c r="J34" s="161" t="s">
        <v>39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3</v>
      </c>
      <c r="J35" s="161" t="s">
        <v>10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7</v>
      </c>
      <c r="J36" s="161" t="s">
        <v>14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8</v>
      </c>
      <c r="J37" s="161" t="s">
        <v>15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10</v>
      </c>
      <c r="J38" s="161" t="s">
        <v>16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292">
        <v>0</v>
      </c>
      <c r="I40" s="3">
        <v>23</v>
      </c>
      <c r="J40" s="161" t="s">
        <v>27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100832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178</v>
      </c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194</v>
      </c>
      <c r="I48" s="3"/>
      <c r="J48" s="179" t="s">
        <v>103</v>
      </c>
      <c r="K48" s="81"/>
      <c r="L48" s="299" t="s">
        <v>189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98</v>
      </c>
      <c r="I49" s="3"/>
      <c r="J49" s="145" t="s">
        <v>9</v>
      </c>
      <c r="K49" s="99"/>
      <c r="L49" s="95" t="s">
        <v>98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306858</v>
      </c>
      <c r="I50" s="161">
        <v>17</v>
      </c>
      <c r="J50" s="161" t="s">
        <v>21</v>
      </c>
      <c r="K50" s="124">
        <f>SUM(I50)</f>
        <v>17</v>
      </c>
      <c r="L50" s="300">
        <v>293119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110811</v>
      </c>
      <c r="I51" s="161">
        <v>36</v>
      </c>
      <c r="J51" s="161" t="s">
        <v>5</v>
      </c>
      <c r="K51" s="124">
        <f t="shared" ref="K51:K59" si="7">SUM(I51)</f>
        <v>36</v>
      </c>
      <c r="L51" s="300">
        <v>98214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32593</v>
      </c>
      <c r="I52" s="161">
        <v>40</v>
      </c>
      <c r="J52" s="161" t="s">
        <v>2</v>
      </c>
      <c r="K52" s="124">
        <f t="shared" si="7"/>
        <v>40</v>
      </c>
      <c r="L52" s="300">
        <v>30907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29055</v>
      </c>
      <c r="I53" s="161">
        <v>38</v>
      </c>
      <c r="J53" s="161" t="s">
        <v>38</v>
      </c>
      <c r="K53" s="124">
        <f t="shared" si="7"/>
        <v>38</v>
      </c>
      <c r="L53" s="300">
        <v>23393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194</v>
      </c>
      <c r="D54" s="59" t="s">
        <v>186</v>
      </c>
      <c r="E54" s="59" t="s">
        <v>41</v>
      </c>
      <c r="F54" s="59" t="s">
        <v>50</v>
      </c>
      <c r="G54" s="8" t="s">
        <v>175</v>
      </c>
      <c r="H54" s="88">
        <v>24751</v>
      </c>
      <c r="I54" s="161">
        <v>16</v>
      </c>
      <c r="J54" s="161" t="s">
        <v>3</v>
      </c>
      <c r="K54" s="124">
        <f t="shared" si="7"/>
        <v>16</v>
      </c>
      <c r="L54" s="300">
        <v>29036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306858</v>
      </c>
      <c r="D55" s="5">
        <f t="shared" ref="D55:D64" si="8">SUM(L50)</f>
        <v>293119</v>
      </c>
      <c r="E55" s="52">
        <f>SUM(N66/M66*100)</f>
        <v>102.34740844506705</v>
      </c>
      <c r="F55" s="52">
        <f t="shared" ref="F55:F65" si="9">SUM(C55/D55*100)</f>
        <v>104.68717483342942</v>
      </c>
      <c r="G55" s="62"/>
      <c r="H55" s="292">
        <v>23083</v>
      </c>
      <c r="I55" s="161">
        <v>24</v>
      </c>
      <c r="J55" s="161" t="s">
        <v>28</v>
      </c>
      <c r="K55" s="124">
        <f t="shared" si="7"/>
        <v>24</v>
      </c>
      <c r="L55" s="300">
        <v>20291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110811</v>
      </c>
      <c r="D56" s="5">
        <f t="shared" si="8"/>
        <v>98214</v>
      </c>
      <c r="E56" s="52">
        <f t="shared" ref="E56:E65" si="11">SUM(N67/M67*100)</f>
        <v>99.203230051655751</v>
      </c>
      <c r="F56" s="52">
        <f t="shared" si="9"/>
        <v>112.82607367585069</v>
      </c>
      <c r="G56" s="62"/>
      <c r="H56" s="88">
        <v>19049</v>
      </c>
      <c r="I56" s="161">
        <v>25</v>
      </c>
      <c r="J56" s="161" t="s">
        <v>29</v>
      </c>
      <c r="K56" s="124">
        <f t="shared" si="7"/>
        <v>25</v>
      </c>
      <c r="L56" s="300">
        <v>13204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32593</v>
      </c>
      <c r="D57" s="5">
        <f t="shared" si="8"/>
        <v>30907</v>
      </c>
      <c r="E57" s="52">
        <f t="shared" si="11"/>
        <v>96.172912363529065</v>
      </c>
      <c r="F57" s="52">
        <f t="shared" si="9"/>
        <v>105.45507490212573</v>
      </c>
      <c r="G57" s="62"/>
      <c r="H57" s="88">
        <v>18039</v>
      </c>
      <c r="I57" s="161">
        <v>26</v>
      </c>
      <c r="J57" s="161" t="s">
        <v>30</v>
      </c>
      <c r="K57" s="124">
        <f t="shared" si="7"/>
        <v>26</v>
      </c>
      <c r="L57" s="300">
        <v>13867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29055</v>
      </c>
      <c r="D58" s="5">
        <f t="shared" si="8"/>
        <v>23393</v>
      </c>
      <c r="E58" s="52">
        <f t="shared" si="11"/>
        <v>95.830997064546992</v>
      </c>
      <c r="F58" s="52">
        <f t="shared" si="9"/>
        <v>124.20382165605095</v>
      </c>
      <c r="G58" s="62"/>
      <c r="H58" s="379">
        <v>12922</v>
      </c>
      <c r="I58" s="163">
        <v>37</v>
      </c>
      <c r="J58" s="163" t="s">
        <v>37</v>
      </c>
      <c r="K58" s="124">
        <f t="shared" si="7"/>
        <v>37</v>
      </c>
      <c r="L58" s="298">
        <v>17557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24751</v>
      </c>
      <c r="D59" s="5">
        <f t="shared" si="8"/>
        <v>29036</v>
      </c>
      <c r="E59" s="52">
        <f t="shared" si="11"/>
        <v>97.276371639679297</v>
      </c>
      <c r="F59" s="52">
        <f t="shared" si="9"/>
        <v>85.242457638793226</v>
      </c>
      <c r="G59" s="72"/>
      <c r="H59" s="379">
        <v>12811</v>
      </c>
      <c r="I59" s="163">
        <v>33</v>
      </c>
      <c r="J59" s="163" t="s">
        <v>0</v>
      </c>
      <c r="K59" s="124">
        <f t="shared" si="7"/>
        <v>33</v>
      </c>
      <c r="L59" s="298">
        <v>12746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23083</v>
      </c>
      <c r="D60" s="5">
        <f t="shared" si="8"/>
        <v>20291</v>
      </c>
      <c r="E60" s="52">
        <f t="shared" si="11"/>
        <v>109.04667422524565</v>
      </c>
      <c r="F60" s="52">
        <f t="shared" si="9"/>
        <v>113.75979498299739</v>
      </c>
      <c r="G60" s="62"/>
      <c r="H60" s="386">
        <v>11064</v>
      </c>
      <c r="I60" s="223">
        <v>29</v>
      </c>
      <c r="J60" s="223" t="s">
        <v>54</v>
      </c>
      <c r="K60" s="81" t="s">
        <v>8</v>
      </c>
      <c r="L60" s="302">
        <v>598089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29</v>
      </c>
      <c r="C61" s="43">
        <f t="shared" si="10"/>
        <v>19049</v>
      </c>
      <c r="D61" s="5">
        <f t="shared" si="8"/>
        <v>13204</v>
      </c>
      <c r="E61" s="52">
        <f t="shared" si="11"/>
        <v>111.593438781488</v>
      </c>
      <c r="F61" s="52">
        <f t="shared" si="9"/>
        <v>144.26688882156921</v>
      </c>
      <c r="G61" s="62"/>
      <c r="H61" s="88">
        <v>7306</v>
      </c>
      <c r="I61" s="161">
        <v>30</v>
      </c>
      <c r="J61" s="161" t="s">
        <v>97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18039</v>
      </c>
      <c r="D62" s="5">
        <f t="shared" si="8"/>
        <v>13867</v>
      </c>
      <c r="E62" s="52">
        <f t="shared" si="11"/>
        <v>102.04785879957005</v>
      </c>
      <c r="F62" s="52">
        <f t="shared" si="9"/>
        <v>130.08581524482585</v>
      </c>
      <c r="G62" s="73"/>
      <c r="H62" s="88">
        <v>7291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12922</v>
      </c>
      <c r="D63" s="5">
        <f t="shared" si="8"/>
        <v>17557</v>
      </c>
      <c r="E63" s="52">
        <f t="shared" si="11"/>
        <v>91.431401684001983</v>
      </c>
      <c r="F63" s="52">
        <f t="shared" si="9"/>
        <v>73.600273395226978</v>
      </c>
      <c r="G63" s="72"/>
      <c r="H63" s="88">
        <v>6987</v>
      </c>
      <c r="I63" s="161">
        <v>34</v>
      </c>
      <c r="J63" s="161" t="s">
        <v>1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12811</v>
      </c>
      <c r="D64" s="5">
        <f t="shared" si="8"/>
        <v>12746</v>
      </c>
      <c r="E64" s="57">
        <f t="shared" si="11"/>
        <v>95.327033261403386</v>
      </c>
      <c r="F64" s="52">
        <f t="shared" si="9"/>
        <v>100.50996391024636</v>
      </c>
      <c r="G64" s="75"/>
      <c r="H64" s="123">
        <v>5589</v>
      </c>
      <c r="I64" s="161">
        <v>1</v>
      </c>
      <c r="J64" s="161" t="s">
        <v>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644524</v>
      </c>
      <c r="D65" s="67">
        <f>SUM(L60)</f>
        <v>598089</v>
      </c>
      <c r="E65" s="70">
        <f t="shared" si="11"/>
        <v>101.23933060439749</v>
      </c>
      <c r="F65" s="70">
        <f t="shared" si="9"/>
        <v>107.76389467119442</v>
      </c>
      <c r="G65" s="83">
        <v>70.599999999999994</v>
      </c>
      <c r="H65" s="89">
        <v>4057</v>
      </c>
      <c r="I65" s="161">
        <v>14</v>
      </c>
      <c r="J65" s="161" t="s">
        <v>19</v>
      </c>
      <c r="L65" s="192" t="s">
        <v>103</v>
      </c>
      <c r="M65" s="142" t="s">
        <v>183</v>
      </c>
      <c r="N65" t="s">
        <v>74</v>
      </c>
      <c r="R65" s="48"/>
      <c r="S65" s="26"/>
      <c r="T65" s="26"/>
      <c r="U65" s="26"/>
      <c r="V65" s="26"/>
    </row>
    <row r="66" spans="1:22" ht="13.5" customHeight="1" x14ac:dyDescent="0.15">
      <c r="H66" s="88">
        <v>3897</v>
      </c>
      <c r="I66" s="161">
        <v>15</v>
      </c>
      <c r="J66" s="161" t="s">
        <v>20</v>
      </c>
      <c r="K66" s="117">
        <f>SUM(I50)</f>
        <v>17</v>
      </c>
      <c r="L66" s="161" t="s">
        <v>21</v>
      </c>
      <c r="M66" s="311">
        <v>299820</v>
      </c>
      <c r="N66" s="89">
        <f>SUM(H50)</f>
        <v>306858</v>
      </c>
      <c r="R66" s="48"/>
      <c r="S66" s="26"/>
      <c r="T66" s="26"/>
      <c r="U66" s="26"/>
      <c r="V66" s="26"/>
    </row>
    <row r="67" spans="1:22" ht="13.5" customHeight="1" x14ac:dyDescent="0.15">
      <c r="H67" s="88">
        <v>2837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111701</v>
      </c>
      <c r="N67" s="89">
        <f t="shared" ref="N67:N75" si="13">SUM(H51)</f>
        <v>110811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292">
        <v>1661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33890</v>
      </c>
      <c r="N68" s="89">
        <f t="shared" si="13"/>
        <v>32593</v>
      </c>
      <c r="R68" s="48"/>
      <c r="S68" s="26"/>
      <c r="T68" s="26"/>
      <c r="U68" s="26"/>
      <c r="V68" s="26"/>
    </row>
    <row r="69" spans="1:22" ht="13.5" customHeight="1" x14ac:dyDescent="0.15">
      <c r="H69" s="88">
        <v>1091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09">
        <v>30319</v>
      </c>
      <c r="N69" s="89">
        <f t="shared" si="13"/>
        <v>29055</v>
      </c>
      <c r="R69" s="48"/>
      <c r="S69" s="26"/>
      <c r="T69" s="26"/>
      <c r="U69" s="26"/>
      <c r="V69" s="26"/>
    </row>
    <row r="70" spans="1:22" ht="13.5" customHeight="1" x14ac:dyDescent="0.15">
      <c r="H70" s="195">
        <v>615</v>
      </c>
      <c r="I70" s="161">
        <v>9</v>
      </c>
      <c r="J70" s="3" t="s">
        <v>163</v>
      </c>
      <c r="K70" s="117">
        <f t="shared" si="12"/>
        <v>16</v>
      </c>
      <c r="L70" s="161" t="s">
        <v>3</v>
      </c>
      <c r="M70" s="309">
        <v>25444</v>
      </c>
      <c r="N70" s="89">
        <f t="shared" si="13"/>
        <v>24751</v>
      </c>
      <c r="R70" s="48"/>
      <c r="S70" s="26"/>
      <c r="T70" s="26"/>
      <c r="U70" s="26"/>
      <c r="V70" s="26"/>
    </row>
    <row r="71" spans="1:22" ht="13.5" customHeight="1" x14ac:dyDescent="0.15">
      <c r="H71" s="88">
        <v>443</v>
      </c>
      <c r="I71" s="161">
        <v>2</v>
      </c>
      <c r="J71" s="161" t="s">
        <v>6</v>
      </c>
      <c r="K71" s="117">
        <f t="shared" si="12"/>
        <v>24</v>
      </c>
      <c r="L71" s="161" t="s">
        <v>28</v>
      </c>
      <c r="M71" s="309">
        <v>21168</v>
      </c>
      <c r="N71" s="89">
        <f t="shared" si="13"/>
        <v>23083</v>
      </c>
      <c r="R71" s="48"/>
      <c r="S71" s="26"/>
      <c r="T71" s="26"/>
      <c r="U71" s="26"/>
      <c r="V71" s="26"/>
    </row>
    <row r="72" spans="1:22" ht="13.5" customHeight="1" x14ac:dyDescent="0.15">
      <c r="H72" s="292">
        <v>382</v>
      </c>
      <c r="I72" s="161">
        <v>27</v>
      </c>
      <c r="J72" s="161" t="s">
        <v>31</v>
      </c>
      <c r="K72" s="117">
        <f t="shared" si="12"/>
        <v>25</v>
      </c>
      <c r="L72" s="161" t="s">
        <v>29</v>
      </c>
      <c r="M72" s="309">
        <v>17070</v>
      </c>
      <c r="N72" s="89">
        <f t="shared" si="13"/>
        <v>19049</v>
      </c>
      <c r="R72" s="48"/>
      <c r="S72" s="26"/>
      <c r="T72" s="26"/>
      <c r="U72" s="26"/>
      <c r="V72" s="26"/>
    </row>
    <row r="73" spans="1:22" ht="13.5" customHeight="1" x14ac:dyDescent="0.15">
      <c r="H73" s="88">
        <v>365</v>
      </c>
      <c r="I73" s="161">
        <v>22</v>
      </c>
      <c r="J73" s="161" t="s">
        <v>26</v>
      </c>
      <c r="K73" s="117">
        <f t="shared" si="12"/>
        <v>26</v>
      </c>
      <c r="L73" s="161" t="s">
        <v>30</v>
      </c>
      <c r="M73" s="309">
        <v>17677</v>
      </c>
      <c r="N73" s="89">
        <f t="shared" si="13"/>
        <v>18039</v>
      </c>
      <c r="R73" s="48"/>
      <c r="S73" s="26"/>
      <c r="T73" s="26"/>
      <c r="U73" s="26"/>
      <c r="V73" s="26"/>
    </row>
    <row r="74" spans="1:22" ht="13.5" customHeight="1" x14ac:dyDescent="0.15">
      <c r="H74" s="88">
        <v>317</v>
      </c>
      <c r="I74" s="161">
        <v>11</v>
      </c>
      <c r="J74" s="161" t="s">
        <v>17</v>
      </c>
      <c r="K74" s="117">
        <f t="shared" si="12"/>
        <v>37</v>
      </c>
      <c r="L74" s="163" t="s">
        <v>37</v>
      </c>
      <c r="M74" s="310">
        <v>14133</v>
      </c>
      <c r="N74" s="89">
        <f t="shared" si="13"/>
        <v>12922</v>
      </c>
      <c r="R74" s="48"/>
      <c r="S74" s="26"/>
      <c r="T74" s="26"/>
      <c r="U74" s="26"/>
      <c r="V74" s="26"/>
    </row>
    <row r="75" spans="1:22" ht="13.5" customHeight="1" thickBot="1" x14ac:dyDescent="0.2">
      <c r="H75" s="292">
        <v>219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13439</v>
      </c>
      <c r="N75" s="167">
        <f t="shared" si="13"/>
        <v>12811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144</v>
      </c>
      <c r="I76" s="161">
        <v>23</v>
      </c>
      <c r="J76" s="161" t="s">
        <v>27</v>
      </c>
      <c r="K76" s="3"/>
      <c r="L76" s="335" t="s">
        <v>106</v>
      </c>
      <c r="M76" s="340">
        <v>636634</v>
      </c>
      <c r="N76" s="172">
        <f>SUM(H90)</f>
        <v>644524</v>
      </c>
      <c r="R76" s="48"/>
      <c r="S76" s="26"/>
      <c r="T76" s="26"/>
      <c r="U76" s="26"/>
      <c r="V76" s="26"/>
    </row>
    <row r="77" spans="1:22" ht="13.5" customHeight="1" x14ac:dyDescent="0.15">
      <c r="H77" s="88">
        <v>126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125</v>
      </c>
      <c r="I78" s="161">
        <v>3</v>
      </c>
      <c r="J78" s="161" t="s">
        <v>10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36</v>
      </c>
      <c r="I79" s="161">
        <v>18</v>
      </c>
      <c r="J79" s="161" t="s">
        <v>22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292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292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292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644524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U36" sqref="U36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87</v>
      </c>
      <c r="C16" s="149" t="s">
        <v>88</v>
      </c>
      <c r="D16" s="149" t="s">
        <v>89</v>
      </c>
      <c r="E16" s="149" t="s">
        <v>78</v>
      </c>
      <c r="F16" s="149" t="s">
        <v>79</v>
      </c>
      <c r="G16" s="149" t="s">
        <v>80</v>
      </c>
      <c r="H16" s="149" t="s">
        <v>81</v>
      </c>
      <c r="I16" s="149" t="s">
        <v>82</v>
      </c>
      <c r="J16" s="149" t="s">
        <v>83</v>
      </c>
      <c r="K16" s="149" t="s">
        <v>84</v>
      </c>
      <c r="L16" s="149" t="s">
        <v>85</v>
      </c>
      <c r="M16" s="204" t="s">
        <v>86</v>
      </c>
      <c r="N16" s="206" t="s">
        <v>120</v>
      </c>
      <c r="O16" s="149" t="s">
        <v>122</v>
      </c>
    </row>
    <row r="17" spans="1:25" ht="11.1" customHeight="1" x14ac:dyDescent="0.15">
      <c r="A17" s="6" t="s">
        <v>172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171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174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186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194</v>
      </c>
      <c r="B21" s="146">
        <v>54.8</v>
      </c>
      <c r="C21" s="146">
        <v>61.9</v>
      </c>
      <c r="D21" s="146">
        <v>55.5</v>
      </c>
      <c r="E21" s="146">
        <v>67.3</v>
      </c>
      <c r="F21" s="146"/>
      <c r="G21" s="146"/>
      <c r="H21" s="148"/>
      <c r="I21" s="146"/>
      <c r="J21" s="146"/>
      <c r="K21" s="146"/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87</v>
      </c>
      <c r="C41" s="149" t="s">
        <v>88</v>
      </c>
      <c r="D41" s="149" t="s">
        <v>89</v>
      </c>
      <c r="E41" s="149" t="s">
        <v>78</v>
      </c>
      <c r="F41" s="149" t="s">
        <v>79</v>
      </c>
      <c r="G41" s="149" t="s">
        <v>80</v>
      </c>
      <c r="H41" s="149" t="s">
        <v>81</v>
      </c>
      <c r="I41" s="149" t="s">
        <v>82</v>
      </c>
      <c r="J41" s="149" t="s">
        <v>83</v>
      </c>
      <c r="K41" s="149" t="s">
        <v>84</v>
      </c>
      <c r="L41" s="149" t="s">
        <v>85</v>
      </c>
      <c r="M41" s="204" t="s">
        <v>86</v>
      </c>
      <c r="N41" s="206" t="s">
        <v>121</v>
      </c>
      <c r="O41" s="149" t="s">
        <v>122</v>
      </c>
    </row>
    <row r="42" spans="1:26" ht="11.1" customHeight="1" x14ac:dyDescent="0.15">
      <c r="A42" s="6" t="s">
        <v>172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171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174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186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194</v>
      </c>
      <c r="B46" s="153">
        <v>92.4</v>
      </c>
      <c r="C46" s="153">
        <v>95.3</v>
      </c>
      <c r="D46" s="153">
        <v>92.5</v>
      </c>
      <c r="E46" s="153">
        <v>93.4</v>
      </c>
      <c r="F46" s="153"/>
      <c r="G46" s="153"/>
      <c r="H46" s="153"/>
      <c r="I46" s="153"/>
      <c r="J46" s="153"/>
      <c r="K46" s="153"/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87</v>
      </c>
      <c r="C65" s="149" t="s">
        <v>88</v>
      </c>
      <c r="D65" s="149" t="s">
        <v>89</v>
      </c>
      <c r="E65" s="149" t="s">
        <v>78</v>
      </c>
      <c r="F65" s="149" t="s">
        <v>79</v>
      </c>
      <c r="G65" s="149" t="s">
        <v>80</v>
      </c>
      <c r="H65" s="149" t="s">
        <v>81</v>
      </c>
      <c r="I65" s="149" t="s">
        <v>82</v>
      </c>
      <c r="J65" s="149" t="s">
        <v>83</v>
      </c>
      <c r="K65" s="149" t="s">
        <v>84</v>
      </c>
      <c r="L65" s="149" t="s">
        <v>85</v>
      </c>
      <c r="M65" s="204" t="s">
        <v>86</v>
      </c>
      <c r="N65" s="206" t="s">
        <v>121</v>
      </c>
      <c r="O65" s="286" t="s">
        <v>122</v>
      </c>
    </row>
    <row r="66" spans="1:26" ht="11.1" customHeight="1" x14ac:dyDescent="0.15">
      <c r="A66" s="6" t="s">
        <v>172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171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174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186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194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/>
      <c r="G70" s="146"/>
      <c r="H70" s="146"/>
      <c r="I70" s="146"/>
      <c r="J70" s="146"/>
      <c r="K70" s="146"/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Z33" sqref="Z33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75</v>
      </c>
      <c r="C18" s="7" t="s">
        <v>76</v>
      </c>
      <c r="D18" s="7" t="s">
        <v>77</v>
      </c>
      <c r="E18" s="7" t="s">
        <v>78</v>
      </c>
      <c r="F18" s="7" t="s">
        <v>79</v>
      </c>
      <c r="G18" s="7" t="s">
        <v>80</v>
      </c>
      <c r="H18" s="7" t="s">
        <v>81</v>
      </c>
      <c r="I18" s="7" t="s">
        <v>82</v>
      </c>
      <c r="J18" s="7" t="s">
        <v>83</v>
      </c>
      <c r="K18" s="7" t="s">
        <v>84</v>
      </c>
      <c r="L18" s="7" t="s">
        <v>85</v>
      </c>
      <c r="M18" s="7" t="s">
        <v>86</v>
      </c>
      <c r="N18" s="206" t="s">
        <v>120</v>
      </c>
      <c r="O18" s="206" t="s">
        <v>122</v>
      </c>
    </row>
    <row r="19" spans="1:18" ht="11.1" customHeight="1" x14ac:dyDescent="0.15">
      <c r="A19" s="6" t="s">
        <v>172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171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174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186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194</v>
      </c>
      <c r="B23" s="153">
        <v>11.5</v>
      </c>
      <c r="C23" s="153">
        <v>11.2</v>
      </c>
      <c r="D23" s="153">
        <v>11.8</v>
      </c>
      <c r="E23" s="153">
        <v>12.5</v>
      </c>
      <c r="F23" s="153"/>
      <c r="G23" s="153"/>
      <c r="H23" s="153"/>
      <c r="I23" s="153"/>
      <c r="J23" s="153"/>
      <c r="K23" s="153"/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75</v>
      </c>
      <c r="C42" s="7" t="s">
        <v>76</v>
      </c>
      <c r="D42" s="7" t="s">
        <v>77</v>
      </c>
      <c r="E42" s="7" t="s">
        <v>78</v>
      </c>
      <c r="F42" s="7" t="s">
        <v>79</v>
      </c>
      <c r="G42" s="7" t="s">
        <v>80</v>
      </c>
      <c r="H42" s="7" t="s">
        <v>81</v>
      </c>
      <c r="I42" s="7" t="s">
        <v>82</v>
      </c>
      <c r="J42" s="7" t="s">
        <v>83</v>
      </c>
      <c r="K42" s="7" t="s">
        <v>84</v>
      </c>
      <c r="L42" s="7" t="s">
        <v>85</v>
      </c>
      <c r="M42" s="7" t="s">
        <v>86</v>
      </c>
      <c r="N42" s="206" t="s">
        <v>121</v>
      </c>
      <c r="O42" s="206" t="s">
        <v>122</v>
      </c>
    </row>
    <row r="43" spans="1:26" ht="11.1" customHeight="1" x14ac:dyDescent="0.15">
      <c r="A43" s="6" t="s">
        <v>172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171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174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186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194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/>
      <c r="G47" s="153"/>
      <c r="H47" s="153"/>
      <c r="I47" s="153"/>
      <c r="J47" s="153"/>
      <c r="K47" s="153"/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75</v>
      </c>
      <c r="C70" s="7" t="s">
        <v>76</v>
      </c>
      <c r="D70" s="7" t="s">
        <v>77</v>
      </c>
      <c r="E70" s="7" t="s">
        <v>78</v>
      </c>
      <c r="F70" s="7" t="s">
        <v>79</v>
      </c>
      <c r="G70" s="7" t="s">
        <v>80</v>
      </c>
      <c r="H70" s="7" t="s">
        <v>81</v>
      </c>
      <c r="I70" s="7" t="s">
        <v>82</v>
      </c>
      <c r="J70" s="7" t="s">
        <v>83</v>
      </c>
      <c r="K70" s="7" t="s">
        <v>84</v>
      </c>
      <c r="L70" s="7" t="s">
        <v>85</v>
      </c>
      <c r="M70" s="7" t="s">
        <v>86</v>
      </c>
      <c r="N70" s="206" t="s">
        <v>121</v>
      </c>
      <c r="O70" s="206" t="s">
        <v>122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172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171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174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186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194</v>
      </c>
      <c r="B75" s="146">
        <v>58</v>
      </c>
      <c r="C75" s="146">
        <v>58.6</v>
      </c>
      <c r="D75" s="146">
        <v>62.1</v>
      </c>
      <c r="E75" s="146">
        <v>65.5</v>
      </c>
      <c r="F75" s="146"/>
      <c r="G75" s="146"/>
      <c r="H75" s="146"/>
      <c r="I75" s="146"/>
      <c r="J75" s="146"/>
      <c r="K75" s="146"/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X76" sqref="X74:X76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2" t="s">
        <v>122</v>
      </c>
    </row>
    <row r="25" spans="1:24" ht="11.1" customHeight="1" x14ac:dyDescent="0.15">
      <c r="A25" s="6" t="s">
        <v>172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171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174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186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194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/>
      <c r="G29" s="153"/>
      <c r="H29" s="153"/>
      <c r="I29" s="153"/>
      <c r="J29" s="153"/>
      <c r="K29" s="153"/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186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194</v>
      </c>
      <c r="B58" s="153">
        <v>36</v>
      </c>
      <c r="C58" s="153">
        <v>35.9</v>
      </c>
      <c r="D58" s="153">
        <v>35.4</v>
      </c>
      <c r="E58" s="153">
        <v>35.6</v>
      </c>
      <c r="F58" s="153"/>
      <c r="G58" s="153"/>
      <c r="H58" s="153"/>
      <c r="I58" s="153"/>
      <c r="J58" s="153"/>
      <c r="K58" s="153"/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</row>
    <row r="84" spans="1:18" s="150" customFormat="1" ht="11.1" customHeight="1" x14ac:dyDescent="0.15">
      <c r="A84" s="6" t="s">
        <v>172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171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174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186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194</v>
      </c>
      <c r="B88" s="146">
        <v>47.5</v>
      </c>
      <c r="C88" s="148">
        <v>49.6</v>
      </c>
      <c r="D88" s="146">
        <v>53.9</v>
      </c>
      <c r="E88" s="146">
        <v>60.2</v>
      </c>
      <c r="F88" s="146"/>
      <c r="G88" s="146"/>
      <c r="H88" s="148"/>
      <c r="I88" s="146"/>
      <c r="J88" s="146"/>
      <c r="K88" s="146"/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E89" sqref="E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174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186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194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/>
      <c r="G29" s="157"/>
      <c r="H29" s="157"/>
      <c r="I29" s="157"/>
      <c r="J29" s="157"/>
      <c r="K29" s="157"/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186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194</v>
      </c>
      <c r="B58" s="157">
        <v>43.2</v>
      </c>
      <c r="C58" s="157">
        <v>43.6</v>
      </c>
      <c r="D58" s="157">
        <v>42.1</v>
      </c>
      <c r="E58" s="157">
        <v>42.7</v>
      </c>
      <c r="F58" s="157"/>
      <c r="G58" s="157"/>
      <c r="H58" s="157"/>
      <c r="I58" s="157"/>
      <c r="J58" s="157"/>
      <c r="K58" s="157"/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172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171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174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186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194</v>
      </c>
      <c r="B88" s="11">
        <v>120.5</v>
      </c>
      <c r="C88" s="11">
        <v>125.7</v>
      </c>
      <c r="D88" s="11">
        <v>153</v>
      </c>
      <c r="E88" s="11">
        <v>184.3</v>
      </c>
      <c r="F88" s="11"/>
      <c r="G88" s="11"/>
      <c r="H88" s="11"/>
      <c r="I88" s="11"/>
      <c r="J88" s="11"/>
      <c r="K88" s="11"/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T71" sqref="T71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174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186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194</v>
      </c>
      <c r="B29" s="355">
        <v>72.7</v>
      </c>
      <c r="C29" s="355">
        <v>83.2</v>
      </c>
      <c r="D29" s="355">
        <v>89.9</v>
      </c>
      <c r="E29" s="355">
        <v>103.8</v>
      </c>
      <c r="F29" s="355"/>
      <c r="G29" s="355"/>
      <c r="H29" s="355"/>
      <c r="I29" s="355"/>
      <c r="J29" s="355"/>
      <c r="K29" s="355"/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75</v>
      </c>
      <c r="C53" s="146" t="s">
        <v>76</v>
      </c>
      <c r="D53" s="146" t="s">
        <v>77</v>
      </c>
      <c r="E53" s="146" t="s">
        <v>78</v>
      </c>
      <c r="F53" s="146" t="s">
        <v>79</v>
      </c>
      <c r="G53" s="146" t="s">
        <v>80</v>
      </c>
      <c r="H53" s="146" t="s">
        <v>81</v>
      </c>
      <c r="I53" s="146" t="s">
        <v>82</v>
      </c>
      <c r="J53" s="146" t="s">
        <v>83</v>
      </c>
      <c r="K53" s="146" t="s">
        <v>84</v>
      </c>
      <c r="L53" s="146" t="s">
        <v>85</v>
      </c>
      <c r="M53" s="146" t="s">
        <v>86</v>
      </c>
      <c r="N53" s="206" t="s">
        <v>121</v>
      </c>
      <c r="O53" s="149" t="s">
        <v>123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172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171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174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186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194</v>
      </c>
      <c r="B58" s="153">
        <v>97.3</v>
      </c>
      <c r="C58" s="153">
        <v>99.8</v>
      </c>
      <c r="D58" s="153">
        <v>97.4</v>
      </c>
      <c r="E58" s="153">
        <v>100.8</v>
      </c>
      <c r="F58" s="153"/>
      <c r="G58" s="153"/>
      <c r="H58" s="153"/>
      <c r="I58" s="153"/>
      <c r="J58" s="153"/>
      <c r="K58" s="153"/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75</v>
      </c>
      <c r="C83" s="146" t="s">
        <v>76</v>
      </c>
      <c r="D83" s="146" t="s">
        <v>77</v>
      </c>
      <c r="E83" s="146" t="s">
        <v>78</v>
      </c>
      <c r="F83" s="146" t="s">
        <v>79</v>
      </c>
      <c r="G83" s="146" t="s">
        <v>80</v>
      </c>
      <c r="H83" s="146" t="s">
        <v>81</v>
      </c>
      <c r="I83" s="146" t="s">
        <v>82</v>
      </c>
      <c r="J83" s="146" t="s">
        <v>83</v>
      </c>
      <c r="K83" s="146" t="s">
        <v>84</v>
      </c>
      <c r="L83" s="146" t="s">
        <v>85</v>
      </c>
      <c r="M83" s="146" t="s">
        <v>86</v>
      </c>
      <c r="N83" s="206" t="s">
        <v>121</v>
      </c>
      <c r="O83" s="149" t="s">
        <v>123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172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171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174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186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194</v>
      </c>
      <c r="B88" s="148">
        <v>74.8</v>
      </c>
      <c r="C88" s="148">
        <v>83.1</v>
      </c>
      <c r="D88" s="148">
        <v>92.4</v>
      </c>
      <c r="E88" s="148">
        <v>103</v>
      </c>
      <c r="F88" s="148"/>
      <c r="G88" s="148"/>
      <c r="H88" s="148"/>
      <c r="I88" s="148"/>
      <c r="J88" s="148"/>
      <c r="K88" s="148"/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E89" sqref="E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174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186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194</v>
      </c>
      <c r="B29" s="153">
        <v>45.1</v>
      </c>
      <c r="C29" s="153">
        <v>47.2</v>
      </c>
      <c r="D29" s="153">
        <v>51.8</v>
      </c>
      <c r="E29" s="153">
        <v>45.6</v>
      </c>
      <c r="F29" s="153"/>
      <c r="G29" s="153"/>
      <c r="H29" s="153"/>
      <c r="I29" s="153"/>
      <c r="J29" s="153"/>
      <c r="K29" s="153"/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186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194</v>
      </c>
      <c r="B58" s="153">
        <v>62.7</v>
      </c>
      <c r="C58" s="153">
        <v>63</v>
      </c>
      <c r="D58" s="153">
        <v>63.7</v>
      </c>
      <c r="E58" s="153">
        <v>64.5</v>
      </c>
      <c r="F58" s="153"/>
      <c r="G58" s="153"/>
      <c r="H58" s="153"/>
      <c r="I58" s="153"/>
      <c r="J58" s="153"/>
      <c r="K58" s="153"/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172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171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174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186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194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/>
      <c r="G88" s="146"/>
      <c r="H88" s="146"/>
      <c r="I88" s="146"/>
      <c r="J88" s="146"/>
      <c r="K88" s="146"/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topLeftCell="A10" workbookViewId="0">
      <selection activeCell="N34" sqref="N34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50" t="s">
        <v>126</v>
      </c>
      <c r="F1" s="144"/>
      <c r="G1" s="144"/>
      <c r="H1" s="144"/>
    </row>
    <row r="2" spans="1:13" x14ac:dyDescent="0.15">
      <c r="A2" s="444"/>
    </row>
    <row r="3" spans="1:13" ht="17.25" x14ac:dyDescent="0.2">
      <c r="A3" s="444"/>
      <c r="C3" s="144"/>
    </row>
    <row r="4" spans="1:13" ht="17.25" x14ac:dyDescent="0.2">
      <c r="A4" s="444"/>
      <c r="J4" s="144"/>
      <c r="K4" s="144"/>
      <c r="L4" s="144"/>
      <c r="M4" s="144"/>
    </row>
    <row r="5" spans="1:13" x14ac:dyDescent="0.15">
      <c r="A5" s="444"/>
    </row>
    <row r="6" spans="1:13" x14ac:dyDescent="0.15">
      <c r="A6" s="444"/>
    </row>
    <row r="7" spans="1:13" x14ac:dyDescent="0.15">
      <c r="A7" s="444"/>
    </row>
    <row r="8" spans="1:13" x14ac:dyDescent="0.15">
      <c r="A8" s="444"/>
    </row>
    <row r="9" spans="1:13" x14ac:dyDescent="0.15">
      <c r="A9" s="444"/>
    </row>
    <row r="10" spans="1:13" x14ac:dyDescent="0.15">
      <c r="A10" s="444"/>
    </row>
    <row r="11" spans="1:13" x14ac:dyDescent="0.15">
      <c r="A11" s="444"/>
    </row>
    <row r="12" spans="1:13" x14ac:dyDescent="0.15">
      <c r="A12" s="444"/>
    </row>
    <row r="13" spans="1:13" x14ac:dyDescent="0.15">
      <c r="A13" s="444"/>
    </row>
    <row r="14" spans="1:13" x14ac:dyDescent="0.15">
      <c r="A14" s="444"/>
    </row>
    <row r="15" spans="1:13" x14ac:dyDescent="0.15">
      <c r="A15" s="444"/>
    </row>
    <row r="16" spans="1:13" x14ac:dyDescent="0.15">
      <c r="A16" s="444"/>
    </row>
    <row r="17" spans="1:15" x14ac:dyDescent="0.15">
      <c r="A17" s="444"/>
    </row>
    <row r="18" spans="1:15" x14ac:dyDescent="0.15">
      <c r="A18" s="444"/>
    </row>
    <row r="19" spans="1:15" x14ac:dyDescent="0.15">
      <c r="A19" s="444"/>
    </row>
    <row r="20" spans="1:15" x14ac:dyDescent="0.15">
      <c r="A20" s="444"/>
    </row>
    <row r="21" spans="1:15" x14ac:dyDescent="0.15">
      <c r="A21" s="444"/>
    </row>
    <row r="22" spans="1:15" x14ac:dyDescent="0.15">
      <c r="A22" s="444"/>
    </row>
    <row r="23" spans="1:15" x14ac:dyDescent="0.15">
      <c r="A23" s="444"/>
    </row>
    <row r="24" spans="1:15" x14ac:dyDescent="0.15">
      <c r="A24" s="444"/>
    </row>
    <row r="25" spans="1:15" x14ac:dyDescent="0.15">
      <c r="A25" s="444"/>
    </row>
    <row r="26" spans="1:15" x14ac:dyDescent="0.15">
      <c r="A26" s="444"/>
    </row>
    <row r="27" spans="1:15" x14ac:dyDescent="0.15">
      <c r="A27" s="444"/>
    </row>
    <row r="28" spans="1:15" x14ac:dyDescent="0.15">
      <c r="A28" s="444"/>
    </row>
    <row r="29" spans="1:15" x14ac:dyDescent="0.15">
      <c r="A29" s="444"/>
      <c r="O29" s="349"/>
    </row>
    <row r="30" spans="1:15" x14ac:dyDescent="0.15">
      <c r="A30" s="444"/>
    </row>
    <row r="31" spans="1:15" x14ac:dyDescent="0.15">
      <c r="A31" s="444"/>
    </row>
    <row r="32" spans="1:15" x14ac:dyDescent="0.15">
      <c r="A32" s="444"/>
    </row>
    <row r="33" spans="1:14" x14ac:dyDescent="0.15">
      <c r="A33" s="444"/>
    </row>
    <row r="34" spans="1:14" x14ac:dyDescent="0.15">
      <c r="A34" s="444"/>
    </row>
    <row r="35" spans="1:14" s="42" customFormat="1" ht="20.100000000000001" customHeight="1" x14ac:dyDescent="0.15">
      <c r="A35" s="444"/>
      <c r="B35" s="363" t="s">
        <v>167</v>
      </c>
      <c r="C35" s="363" t="s">
        <v>153</v>
      </c>
      <c r="D35" s="364" t="s">
        <v>155</v>
      </c>
      <c r="E35" s="363" t="s">
        <v>157</v>
      </c>
      <c r="F35" s="363" t="s">
        <v>160</v>
      </c>
      <c r="G35" s="363" t="s">
        <v>166</v>
      </c>
      <c r="H35" s="363" t="s">
        <v>169</v>
      </c>
      <c r="I35" s="363" t="s">
        <v>170</v>
      </c>
      <c r="J35" s="363" t="s">
        <v>171</v>
      </c>
      <c r="K35" s="363" t="s">
        <v>191</v>
      </c>
      <c r="L35" s="363" t="s">
        <v>207</v>
      </c>
      <c r="M35" s="365" t="s">
        <v>210</v>
      </c>
      <c r="N35" s="47"/>
    </row>
    <row r="36" spans="1:14" ht="25.5" customHeight="1" x14ac:dyDescent="0.15">
      <c r="A36" s="444"/>
      <c r="B36" s="425" t="s">
        <v>107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141.9</v>
      </c>
    </row>
    <row r="37" spans="1:14" ht="25.5" customHeight="1" x14ac:dyDescent="0.15">
      <c r="A37" s="444"/>
      <c r="B37" s="196" t="s">
        <v>208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242.8</v>
      </c>
    </row>
    <row r="38" spans="1:14" ht="24.75" customHeight="1" x14ac:dyDescent="0.15">
      <c r="A38" s="444"/>
      <c r="B38" s="173" t="s">
        <v>129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169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U20" sqref="U20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6" t="s">
        <v>214</v>
      </c>
      <c r="C1" s="456"/>
      <c r="D1" s="456"/>
      <c r="E1" s="456"/>
      <c r="F1" s="456"/>
      <c r="G1" s="457" t="s">
        <v>127</v>
      </c>
      <c r="H1" s="457"/>
      <c r="I1" s="457"/>
      <c r="J1" s="224" t="s">
        <v>108</v>
      </c>
      <c r="K1" s="3"/>
      <c r="M1" s="3" t="s">
        <v>185</v>
      </c>
    </row>
    <row r="2" spans="2:15" x14ac:dyDescent="0.15">
      <c r="B2" s="456"/>
      <c r="C2" s="456"/>
      <c r="D2" s="456"/>
      <c r="E2" s="456"/>
      <c r="F2" s="456"/>
      <c r="G2" s="457"/>
      <c r="H2" s="457"/>
      <c r="I2" s="457"/>
      <c r="J2" s="375">
        <v>220340</v>
      </c>
      <c r="K2" s="4" t="s">
        <v>110</v>
      </c>
      <c r="L2" s="341">
        <f t="shared" ref="L2:L7" si="0">SUM(J2)</f>
        <v>220340</v>
      </c>
      <c r="M2" s="375">
        <v>153271</v>
      </c>
    </row>
    <row r="3" spans="2:15" x14ac:dyDescent="0.15">
      <c r="J3" s="375">
        <v>392277</v>
      </c>
      <c r="K3" s="3" t="s">
        <v>111</v>
      </c>
      <c r="L3" s="341">
        <f t="shared" si="0"/>
        <v>392277</v>
      </c>
      <c r="M3" s="375">
        <v>250144</v>
      </c>
    </row>
    <row r="4" spans="2:15" x14ac:dyDescent="0.15">
      <c r="J4" s="375">
        <v>513843</v>
      </c>
      <c r="K4" s="3" t="s">
        <v>102</v>
      </c>
      <c r="L4" s="341">
        <f t="shared" si="0"/>
        <v>513843</v>
      </c>
      <c r="M4" s="375">
        <v>332702</v>
      </c>
    </row>
    <row r="5" spans="2:15" x14ac:dyDescent="0.15">
      <c r="J5" s="375">
        <v>153912</v>
      </c>
      <c r="K5" s="3" t="s">
        <v>90</v>
      </c>
      <c r="L5" s="341">
        <f t="shared" si="0"/>
        <v>153912</v>
      </c>
      <c r="M5" s="375">
        <v>128035</v>
      </c>
    </row>
    <row r="6" spans="2:15" x14ac:dyDescent="0.15">
      <c r="J6" s="375">
        <v>274743</v>
      </c>
      <c r="K6" s="3" t="s">
        <v>100</v>
      </c>
      <c r="L6" s="341">
        <f t="shared" si="0"/>
        <v>274743</v>
      </c>
      <c r="M6" s="375">
        <v>168368</v>
      </c>
    </row>
    <row r="7" spans="2:15" x14ac:dyDescent="0.15">
      <c r="J7" s="375">
        <v>872418</v>
      </c>
      <c r="K7" s="3" t="s">
        <v>103</v>
      </c>
      <c r="L7" s="341">
        <f t="shared" si="0"/>
        <v>872418</v>
      </c>
      <c r="M7" s="375">
        <v>628754</v>
      </c>
    </row>
    <row r="8" spans="2:15" x14ac:dyDescent="0.15">
      <c r="J8" s="341">
        <f>SUM(J2:J7)</f>
        <v>2427533</v>
      </c>
      <c r="K8" s="3" t="s">
        <v>92</v>
      </c>
      <c r="L8" s="412">
        <f>SUM(L2:L7)</f>
        <v>2427533</v>
      </c>
      <c r="M8" s="341">
        <f>SUM(M2:M7)</f>
        <v>1661274</v>
      </c>
    </row>
    <row r="10" spans="2:15" x14ac:dyDescent="0.15">
      <c r="K10" s="3"/>
      <c r="L10" s="3" t="s">
        <v>162</v>
      </c>
      <c r="M10" s="3" t="s">
        <v>112</v>
      </c>
      <c r="N10" s="3"/>
      <c r="O10" s="3" t="s">
        <v>128</v>
      </c>
    </row>
    <row r="11" spans="2:15" x14ac:dyDescent="0.15">
      <c r="K11" s="4" t="s">
        <v>110</v>
      </c>
      <c r="L11" s="341">
        <f>SUM(M2)</f>
        <v>153271</v>
      </c>
      <c r="M11" s="341">
        <f t="shared" ref="M11:M17" si="1">SUM(N11-L11)</f>
        <v>67069</v>
      </c>
      <c r="N11" s="341">
        <f t="shared" ref="N11:N17" si="2">SUM(L2)</f>
        <v>220340</v>
      </c>
      <c r="O11" s="342">
        <f>SUM(L11/N11)</f>
        <v>0.69561132794771718</v>
      </c>
    </row>
    <row r="12" spans="2:15" x14ac:dyDescent="0.15">
      <c r="K12" s="3" t="s">
        <v>111</v>
      </c>
      <c r="L12" s="341">
        <f t="shared" ref="L12:L17" si="3">SUM(M3)</f>
        <v>250144</v>
      </c>
      <c r="M12" s="341">
        <f t="shared" si="1"/>
        <v>142133</v>
      </c>
      <c r="N12" s="341">
        <f t="shared" si="2"/>
        <v>392277</v>
      </c>
      <c r="O12" s="342">
        <f t="shared" ref="O12:O17" si="4">SUM(L12/N12)</f>
        <v>0.63767184922898867</v>
      </c>
    </row>
    <row r="13" spans="2:15" x14ac:dyDescent="0.15">
      <c r="K13" s="3" t="s">
        <v>102</v>
      </c>
      <c r="L13" s="341">
        <f t="shared" si="3"/>
        <v>332702</v>
      </c>
      <c r="M13" s="341">
        <f t="shared" si="1"/>
        <v>181141</v>
      </c>
      <c r="N13" s="341">
        <f t="shared" si="2"/>
        <v>513843</v>
      </c>
      <c r="O13" s="342">
        <f t="shared" si="4"/>
        <v>0.64747792613697175</v>
      </c>
    </row>
    <row r="14" spans="2:15" x14ac:dyDescent="0.15">
      <c r="K14" s="3" t="s">
        <v>90</v>
      </c>
      <c r="L14" s="341">
        <f t="shared" si="3"/>
        <v>128035</v>
      </c>
      <c r="M14" s="341">
        <f t="shared" si="1"/>
        <v>25877</v>
      </c>
      <c r="N14" s="341">
        <f t="shared" si="2"/>
        <v>153912</v>
      </c>
      <c r="O14" s="342">
        <f t="shared" si="4"/>
        <v>0.83187145901554138</v>
      </c>
    </row>
    <row r="15" spans="2:15" x14ac:dyDescent="0.15">
      <c r="K15" s="3" t="s">
        <v>100</v>
      </c>
      <c r="L15" s="341">
        <f t="shared" si="3"/>
        <v>168368</v>
      </c>
      <c r="M15" s="341">
        <f t="shared" si="1"/>
        <v>106375</v>
      </c>
      <c r="N15" s="341">
        <f t="shared" si="2"/>
        <v>274743</v>
      </c>
      <c r="O15" s="342">
        <f t="shared" si="4"/>
        <v>0.61281998085483524</v>
      </c>
    </row>
    <row r="16" spans="2:15" x14ac:dyDescent="0.15">
      <c r="K16" s="3" t="s">
        <v>103</v>
      </c>
      <c r="L16" s="341">
        <f t="shared" si="3"/>
        <v>628754</v>
      </c>
      <c r="M16" s="341">
        <f t="shared" si="1"/>
        <v>243664</v>
      </c>
      <c r="N16" s="341">
        <f t="shared" si="2"/>
        <v>872418</v>
      </c>
      <c r="O16" s="342">
        <f t="shared" si="4"/>
        <v>0.72070269068267734</v>
      </c>
    </row>
    <row r="17" spans="11:15" x14ac:dyDescent="0.15">
      <c r="K17" s="3" t="s">
        <v>92</v>
      </c>
      <c r="L17" s="341">
        <f t="shared" si="3"/>
        <v>1661274</v>
      </c>
      <c r="M17" s="341">
        <f t="shared" si="1"/>
        <v>766259</v>
      </c>
      <c r="N17" s="341">
        <f t="shared" si="2"/>
        <v>2427533</v>
      </c>
      <c r="O17" s="342">
        <f t="shared" si="4"/>
        <v>0.68434661856296086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113</v>
      </c>
      <c r="B56" s="36"/>
      <c r="C56" s="458" t="s">
        <v>108</v>
      </c>
      <c r="D56" s="459"/>
      <c r="E56" s="458" t="s">
        <v>109</v>
      </c>
      <c r="F56" s="459"/>
      <c r="G56" s="462" t="s">
        <v>114</v>
      </c>
      <c r="H56" s="458" t="s">
        <v>115</v>
      </c>
      <c r="I56" s="459"/>
    </row>
    <row r="57" spans="1:9" ht="14.25" x14ac:dyDescent="0.15">
      <c r="A57" s="37" t="s">
        <v>116</v>
      </c>
      <c r="B57" s="38"/>
      <c r="C57" s="460"/>
      <c r="D57" s="461"/>
      <c r="E57" s="460"/>
      <c r="F57" s="461"/>
      <c r="G57" s="463"/>
      <c r="H57" s="460"/>
      <c r="I57" s="461"/>
    </row>
    <row r="58" spans="1:9" ht="19.5" customHeight="1" x14ac:dyDescent="0.15">
      <c r="A58" s="41" t="s">
        <v>117</v>
      </c>
      <c r="B58" s="39"/>
      <c r="C58" s="453" t="s">
        <v>209</v>
      </c>
      <c r="D58" s="454"/>
      <c r="E58" s="451" t="s">
        <v>212</v>
      </c>
      <c r="F58" s="452"/>
      <c r="G58" s="80">
        <v>13.7</v>
      </c>
      <c r="H58" s="40"/>
      <c r="I58" s="39"/>
    </row>
    <row r="59" spans="1:9" ht="19.5" customHeight="1" x14ac:dyDescent="0.15">
      <c r="A59" s="41" t="s">
        <v>118</v>
      </c>
      <c r="B59" s="39"/>
      <c r="C59" s="455" t="s">
        <v>154</v>
      </c>
      <c r="D59" s="454"/>
      <c r="E59" s="451" t="s">
        <v>213</v>
      </c>
      <c r="F59" s="452"/>
      <c r="G59" s="84">
        <v>26.4</v>
      </c>
      <c r="H59" s="40"/>
      <c r="I59" s="39"/>
    </row>
    <row r="60" spans="1:9" ht="20.100000000000001" customHeight="1" x14ac:dyDescent="0.15">
      <c r="A60" s="41" t="s">
        <v>119</v>
      </c>
      <c r="B60" s="39"/>
      <c r="C60" s="451" t="s">
        <v>211</v>
      </c>
      <c r="D60" s="452"/>
      <c r="E60" s="451" t="s">
        <v>217</v>
      </c>
      <c r="F60" s="452"/>
      <c r="G60" s="80">
        <v>78.599999999999994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E91" sqref="E9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75</v>
      </c>
      <c r="C25" s="146" t="s">
        <v>76</v>
      </c>
      <c r="D25" s="146" t="s">
        <v>77</v>
      </c>
      <c r="E25" s="146" t="s">
        <v>78</v>
      </c>
      <c r="F25" s="146" t="s">
        <v>79</v>
      </c>
      <c r="G25" s="146" t="s">
        <v>80</v>
      </c>
      <c r="H25" s="146" t="s">
        <v>81</v>
      </c>
      <c r="I25" s="146" t="s">
        <v>82</v>
      </c>
      <c r="J25" s="146" t="s">
        <v>83</v>
      </c>
      <c r="K25" s="146" t="s">
        <v>84</v>
      </c>
      <c r="L25" s="146" t="s">
        <v>85</v>
      </c>
      <c r="M25" s="147" t="s">
        <v>86</v>
      </c>
      <c r="N25" s="206" t="s">
        <v>124</v>
      </c>
      <c r="O25" s="149" t="s">
        <v>123</v>
      </c>
      <c r="AI25"/>
    </row>
    <row r="26" spans="1:35" ht="9.9499999999999993" customHeight="1" x14ac:dyDescent="0.15">
      <c r="A26" s="6" t="s">
        <v>172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171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174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186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194</v>
      </c>
      <c r="B30" s="146">
        <v>91.6</v>
      </c>
      <c r="C30" s="146">
        <v>96.2</v>
      </c>
      <c r="D30" s="148">
        <v>103.6</v>
      </c>
      <c r="E30" s="146">
        <v>104.5</v>
      </c>
      <c r="F30" s="146"/>
      <c r="G30" s="146"/>
      <c r="H30" s="148"/>
      <c r="I30" s="146"/>
      <c r="J30" s="146"/>
      <c r="K30" s="146"/>
      <c r="L30" s="146"/>
      <c r="M30" s="303"/>
      <c r="N30" s="304">
        <f t="shared" ref="N30" si="1">SUM(B30:M30)</f>
        <v>395.9</v>
      </c>
      <c r="O30" s="148">
        <f>SUM(N30/N29)*100</f>
        <v>31.976415475325094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75</v>
      </c>
      <c r="C55" s="146" t="s">
        <v>76</v>
      </c>
      <c r="D55" s="146" t="s">
        <v>77</v>
      </c>
      <c r="E55" s="146" t="s">
        <v>78</v>
      </c>
      <c r="F55" s="146" t="s">
        <v>79</v>
      </c>
      <c r="G55" s="146" t="s">
        <v>80</v>
      </c>
      <c r="H55" s="146" t="s">
        <v>81</v>
      </c>
      <c r="I55" s="146" t="s">
        <v>82</v>
      </c>
      <c r="J55" s="146" t="s">
        <v>83</v>
      </c>
      <c r="K55" s="146" t="s">
        <v>84</v>
      </c>
      <c r="L55" s="146" t="s">
        <v>85</v>
      </c>
      <c r="M55" s="147" t="s">
        <v>86</v>
      </c>
      <c r="N55" s="206" t="s">
        <v>125</v>
      </c>
      <c r="O55" s="149" t="s">
        <v>123</v>
      </c>
    </row>
    <row r="56" spans="1:17" ht="9.9499999999999993" customHeight="1" x14ac:dyDescent="0.15">
      <c r="A56" s="6" t="s">
        <v>172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171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174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186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194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/>
      <c r="G60" s="146"/>
      <c r="H60" s="146"/>
      <c r="I60" s="146"/>
      <c r="J60" s="147"/>
      <c r="K60" s="146"/>
      <c r="L60" s="146"/>
      <c r="M60" s="147"/>
      <c r="N60" s="211">
        <f t="shared" ref="N60" si="3">SUM(B60:M60)/12</f>
        <v>47.291666666666664</v>
      </c>
      <c r="O60" s="148">
        <f>SUM(N60/N59)*100</f>
        <v>33.455167128456054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75</v>
      </c>
      <c r="C85" s="146" t="s">
        <v>76</v>
      </c>
      <c r="D85" s="146" t="s">
        <v>77</v>
      </c>
      <c r="E85" s="146" t="s">
        <v>78</v>
      </c>
      <c r="F85" s="146" t="s">
        <v>79</v>
      </c>
      <c r="G85" s="146" t="s">
        <v>80</v>
      </c>
      <c r="H85" s="146" t="s">
        <v>81</v>
      </c>
      <c r="I85" s="146" t="s">
        <v>82</v>
      </c>
      <c r="J85" s="146" t="s">
        <v>83</v>
      </c>
      <c r="K85" s="146" t="s">
        <v>84</v>
      </c>
      <c r="L85" s="146" t="s">
        <v>85</v>
      </c>
      <c r="M85" s="147" t="s">
        <v>86</v>
      </c>
      <c r="N85" s="206" t="s">
        <v>125</v>
      </c>
      <c r="O85" s="149" t="s">
        <v>123</v>
      </c>
    </row>
    <row r="86" spans="1:25" ht="9.9499999999999993" customHeight="1" x14ac:dyDescent="0.15">
      <c r="A86" s="6" t="s">
        <v>172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171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174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186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194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/>
      <c r="G90" s="146"/>
      <c r="H90" s="146"/>
      <c r="I90" s="146"/>
      <c r="J90" s="147"/>
      <c r="K90" s="146"/>
      <c r="L90" s="146"/>
      <c r="M90" s="147"/>
      <c r="N90" s="211">
        <f>SUM(B90:M90)/12</f>
        <v>23.25</v>
      </c>
      <c r="O90" s="411">
        <f>SUM(N90/N89)*100</f>
        <v>31.823885023383149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N14" sqref="N1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4" t="s">
        <v>215</v>
      </c>
      <c r="B1" s="465"/>
      <c r="C1" s="465"/>
      <c r="D1" s="465"/>
      <c r="E1" s="465"/>
      <c r="F1" s="465"/>
      <c r="G1" s="465"/>
      <c r="M1" s="16"/>
      <c r="N1" t="s">
        <v>194</v>
      </c>
      <c r="O1" s="111"/>
      <c r="Q1" s="282" t="s">
        <v>186</v>
      </c>
    </row>
    <row r="2" spans="1:18" ht="13.5" customHeight="1" x14ac:dyDescent="0.15">
      <c r="H2" s="3"/>
      <c r="I2" s="145" t="s">
        <v>9</v>
      </c>
      <c r="J2" s="8" t="s">
        <v>67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263221</v>
      </c>
      <c r="K3" s="198">
        <v>1</v>
      </c>
      <c r="L3" s="3">
        <f>SUM(H3)</f>
        <v>17</v>
      </c>
      <c r="M3" s="161" t="s">
        <v>21</v>
      </c>
      <c r="N3" s="13">
        <f>SUM(J3)</f>
        <v>263221</v>
      </c>
      <c r="O3" s="3">
        <f>SUM(H3)</f>
        <v>17</v>
      </c>
      <c r="P3" s="161" t="s">
        <v>21</v>
      </c>
      <c r="Q3" s="199">
        <v>307835</v>
      </c>
    </row>
    <row r="4" spans="1:18" ht="13.5" customHeight="1" x14ac:dyDescent="0.15">
      <c r="H4" s="3">
        <v>33</v>
      </c>
      <c r="I4" s="161" t="s">
        <v>0</v>
      </c>
      <c r="J4" s="13">
        <v>129823</v>
      </c>
      <c r="K4" s="198">
        <v>2</v>
      </c>
      <c r="L4" s="3">
        <f t="shared" ref="L4:L12" si="0">SUM(H4)</f>
        <v>33</v>
      </c>
      <c r="M4" s="161" t="s">
        <v>0</v>
      </c>
      <c r="N4" s="13">
        <f t="shared" ref="N4:N12" si="1">SUM(J4)</f>
        <v>129823</v>
      </c>
      <c r="O4" s="3">
        <f t="shared" ref="O4:O12" si="2">SUM(H4)</f>
        <v>33</v>
      </c>
      <c r="P4" s="161" t="s">
        <v>0</v>
      </c>
      <c r="Q4" s="86">
        <v>113558</v>
      </c>
    </row>
    <row r="5" spans="1:18" ht="13.5" customHeight="1" x14ac:dyDescent="0.15">
      <c r="G5" s="17"/>
      <c r="H5" s="3">
        <v>36</v>
      </c>
      <c r="I5" s="161" t="s">
        <v>5</v>
      </c>
      <c r="J5" s="13">
        <v>96083</v>
      </c>
      <c r="K5" s="198">
        <v>3</v>
      </c>
      <c r="L5" s="3">
        <f t="shared" si="0"/>
        <v>36</v>
      </c>
      <c r="M5" s="161" t="s">
        <v>5</v>
      </c>
      <c r="N5" s="13">
        <f t="shared" si="1"/>
        <v>96083</v>
      </c>
      <c r="O5" s="3">
        <f t="shared" si="2"/>
        <v>36</v>
      </c>
      <c r="P5" s="161" t="s">
        <v>5</v>
      </c>
      <c r="Q5" s="86">
        <v>103626</v>
      </c>
    </row>
    <row r="6" spans="1:18" ht="13.5" customHeight="1" x14ac:dyDescent="0.15">
      <c r="H6" s="3">
        <v>26</v>
      </c>
      <c r="I6" s="161" t="s">
        <v>30</v>
      </c>
      <c r="J6" s="13">
        <v>95633</v>
      </c>
      <c r="K6" s="198">
        <v>4</v>
      </c>
      <c r="L6" s="3">
        <f t="shared" si="0"/>
        <v>26</v>
      </c>
      <c r="M6" s="161" t="s">
        <v>30</v>
      </c>
      <c r="N6" s="13">
        <f t="shared" si="1"/>
        <v>95633</v>
      </c>
      <c r="O6" s="3">
        <f t="shared" si="2"/>
        <v>26</v>
      </c>
      <c r="P6" s="161" t="s">
        <v>30</v>
      </c>
      <c r="Q6" s="86">
        <v>100138</v>
      </c>
    </row>
    <row r="7" spans="1:18" ht="13.5" customHeight="1" x14ac:dyDescent="0.15">
      <c r="H7" s="3">
        <v>16</v>
      </c>
      <c r="I7" s="161" t="s">
        <v>3</v>
      </c>
      <c r="J7" s="87">
        <v>81566</v>
      </c>
      <c r="K7" s="198">
        <v>5</v>
      </c>
      <c r="L7" s="3">
        <f t="shared" si="0"/>
        <v>16</v>
      </c>
      <c r="M7" s="161" t="s">
        <v>3</v>
      </c>
      <c r="N7" s="13">
        <f t="shared" si="1"/>
        <v>81566</v>
      </c>
      <c r="O7" s="3">
        <f t="shared" si="2"/>
        <v>16</v>
      </c>
      <c r="P7" s="161" t="s">
        <v>3</v>
      </c>
      <c r="Q7" s="86">
        <v>75067</v>
      </c>
    </row>
    <row r="8" spans="1:18" ht="13.5" customHeight="1" x14ac:dyDescent="0.15">
      <c r="H8" s="3">
        <v>34</v>
      </c>
      <c r="I8" s="161" t="s">
        <v>1</v>
      </c>
      <c r="J8" s="220">
        <v>45974</v>
      </c>
      <c r="K8" s="198">
        <v>6</v>
      </c>
      <c r="L8" s="3">
        <f t="shared" si="0"/>
        <v>34</v>
      </c>
      <c r="M8" s="161" t="s">
        <v>1</v>
      </c>
      <c r="N8" s="13">
        <f t="shared" si="1"/>
        <v>45974</v>
      </c>
      <c r="O8" s="3">
        <f t="shared" si="2"/>
        <v>34</v>
      </c>
      <c r="P8" s="161" t="s">
        <v>1</v>
      </c>
      <c r="Q8" s="86">
        <v>43181</v>
      </c>
    </row>
    <row r="9" spans="1:18" ht="13.5" customHeight="1" x14ac:dyDescent="0.15">
      <c r="H9" s="14">
        <v>25</v>
      </c>
      <c r="I9" s="163" t="s">
        <v>29</v>
      </c>
      <c r="J9" s="13">
        <v>44937</v>
      </c>
      <c r="K9" s="198">
        <v>7</v>
      </c>
      <c r="L9" s="3">
        <f t="shared" si="0"/>
        <v>25</v>
      </c>
      <c r="M9" s="163" t="s">
        <v>29</v>
      </c>
      <c r="N9" s="13">
        <f t="shared" si="1"/>
        <v>44937</v>
      </c>
      <c r="O9" s="3">
        <f t="shared" si="2"/>
        <v>25</v>
      </c>
      <c r="P9" s="163" t="s">
        <v>29</v>
      </c>
      <c r="Q9" s="86">
        <v>35255</v>
      </c>
    </row>
    <row r="10" spans="1:18" ht="13.5" customHeight="1" x14ac:dyDescent="0.15">
      <c r="H10" s="3">
        <v>31</v>
      </c>
      <c r="I10" s="161" t="s">
        <v>104</v>
      </c>
      <c r="J10" s="13">
        <v>43773</v>
      </c>
      <c r="K10" s="198">
        <v>8</v>
      </c>
      <c r="L10" s="3">
        <f t="shared" si="0"/>
        <v>31</v>
      </c>
      <c r="M10" s="161" t="s">
        <v>63</v>
      </c>
      <c r="N10" s="13">
        <f t="shared" si="1"/>
        <v>43773</v>
      </c>
      <c r="O10" s="3">
        <f t="shared" si="2"/>
        <v>31</v>
      </c>
      <c r="P10" s="161" t="s">
        <v>63</v>
      </c>
      <c r="Q10" s="86">
        <v>16553</v>
      </c>
    </row>
    <row r="11" spans="1:18" ht="13.5" customHeight="1" x14ac:dyDescent="0.15">
      <c r="H11" s="77">
        <v>40</v>
      </c>
      <c r="I11" s="163" t="s">
        <v>2</v>
      </c>
      <c r="J11" s="13">
        <v>43291</v>
      </c>
      <c r="K11" s="198">
        <v>9</v>
      </c>
      <c r="L11" s="3">
        <f t="shared" si="0"/>
        <v>40</v>
      </c>
      <c r="M11" s="163" t="s">
        <v>2</v>
      </c>
      <c r="N11" s="13">
        <f t="shared" si="1"/>
        <v>43291</v>
      </c>
      <c r="O11" s="3">
        <f t="shared" si="2"/>
        <v>40</v>
      </c>
      <c r="P11" s="163" t="s">
        <v>2</v>
      </c>
      <c r="Q11" s="86">
        <v>41058</v>
      </c>
    </row>
    <row r="12" spans="1:18" ht="13.5" customHeight="1" thickBot="1" x14ac:dyDescent="0.2">
      <c r="H12" s="274">
        <v>24</v>
      </c>
      <c r="I12" s="380" t="s">
        <v>28</v>
      </c>
      <c r="J12" s="427">
        <v>32105</v>
      </c>
      <c r="K12" s="197">
        <v>10</v>
      </c>
      <c r="L12" s="3">
        <f t="shared" si="0"/>
        <v>24</v>
      </c>
      <c r="M12" s="380" t="s">
        <v>28</v>
      </c>
      <c r="N12" s="13">
        <f t="shared" si="1"/>
        <v>32105</v>
      </c>
      <c r="O12" s="14">
        <f t="shared" si="2"/>
        <v>24</v>
      </c>
      <c r="P12" s="380" t="s">
        <v>28</v>
      </c>
      <c r="Q12" s="200">
        <v>30402</v>
      </c>
    </row>
    <row r="13" spans="1:18" ht="13.5" customHeight="1" thickTop="1" thickBot="1" x14ac:dyDescent="0.2">
      <c r="H13" s="122">
        <v>13</v>
      </c>
      <c r="I13" s="175" t="s">
        <v>7</v>
      </c>
      <c r="J13" s="431">
        <v>32022</v>
      </c>
      <c r="K13" s="104"/>
      <c r="L13" s="78"/>
      <c r="M13" s="164"/>
      <c r="N13" s="339">
        <f>SUM(J43)</f>
        <v>1045079</v>
      </c>
      <c r="O13" s="3"/>
      <c r="P13" s="273" t="s">
        <v>152</v>
      </c>
      <c r="Q13" s="201">
        <v>1066408</v>
      </c>
    </row>
    <row r="14" spans="1:18" ht="13.5" customHeight="1" x14ac:dyDescent="0.15">
      <c r="B14" s="19"/>
      <c r="H14" s="3">
        <v>38</v>
      </c>
      <c r="I14" s="161" t="s">
        <v>38</v>
      </c>
      <c r="J14" s="13">
        <v>26231</v>
      </c>
      <c r="K14" s="104"/>
      <c r="L14" s="26"/>
      <c r="O14"/>
    </row>
    <row r="15" spans="1:18" ht="13.5" customHeight="1" x14ac:dyDescent="0.15">
      <c r="H15" s="3">
        <v>2</v>
      </c>
      <c r="I15" s="161" t="s">
        <v>6</v>
      </c>
      <c r="J15" s="13">
        <v>19133</v>
      </c>
      <c r="K15" s="104"/>
      <c r="L15" s="26"/>
      <c r="M15" t="s">
        <v>195</v>
      </c>
      <c r="N15" s="15"/>
      <c r="O15"/>
      <c r="P15" t="s">
        <v>196</v>
      </c>
      <c r="Q15" s="85" t="s">
        <v>62</v>
      </c>
    </row>
    <row r="16" spans="1:18" ht="13.5" customHeight="1" x14ac:dyDescent="0.15">
      <c r="C16" s="15"/>
      <c r="E16" s="17"/>
      <c r="H16" s="3">
        <v>9</v>
      </c>
      <c r="I16" s="3" t="s">
        <v>164</v>
      </c>
      <c r="J16" s="220">
        <v>11644</v>
      </c>
      <c r="K16" s="104"/>
      <c r="L16" s="3">
        <f>SUM(L3)</f>
        <v>17</v>
      </c>
      <c r="M16" s="13">
        <f>SUM(N3)</f>
        <v>263221</v>
      </c>
      <c r="N16" s="161" t="s">
        <v>21</v>
      </c>
      <c r="O16" s="3">
        <f>SUM(O3)</f>
        <v>17</v>
      </c>
      <c r="P16" s="13">
        <f>SUM(M16)</f>
        <v>263221</v>
      </c>
      <c r="Q16" s="278">
        <v>314963</v>
      </c>
      <c r="R16" s="79"/>
    </row>
    <row r="17" spans="2:20" ht="13.5" customHeight="1" x14ac:dyDescent="0.15">
      <c r="C17" s="15"/>
      <c r="E17" s="17"/>
      <c r="H17" s="3">
        <v>3</v>
      </c>
      <c r="I17" s="161" t="s">
        <v>10</v>
      </c>
      <c r="J17" s="13">
        <v>10412</v>
      </c>
      <c r="K17" s="104"/>
      <c r="L17" s="3">
        <f t="shared" ref="L17:L25" si="3">SUM(L4)</f>
        <v>33</v>
      </c>
      <c r="M17" s="13">
        <f t="shared" ref="M17:M25" si="4">SUM(N4)</f>
        <v>129823</v>
      </c>
      <c r="N17" s="161" t="s">
        <v>0</v>
      </c>
      <c r="O17" s="3">
        <f t="shared" ref="O17:O25" si="5">SUM(O4)</f>
        <v>33</v>
      </c>
      <c r="P17" s="13">
        <f t="shared" ref="P17:P25" si="6">SUM(M17)</f>
        <v>129823</v>
      </c>
      <c r="Q17" s="279">
        <v>106485</v>
      </c>
      <c r="R17" s="79"/>
      <c r="S17" s="42"/>
    </row>
    <row r="18" spans="2:20" ht="13.5" customHeight="1" x14ac:dyDescent="0.15">
      <c r="C18" s="15"/>
      <c r="E18" s="17"/>
      <c r="H18" s="3">
        <v>37</v>
      </c>
      <c r="I18" s="161" t="s">
        <v>37</v>
      </c>
      <c r="J18" s="13">
        <v>10197</v>
      </c>
      <c r="K18" s="104"/>
      <c r="L18" s="3">
        <f t="shared" si="3"/>
        <v>36</v>
      </c>
      <c r="M18" s="13">
        <f t="shared" si="4"/>
        <v>96083</v>
      </c>
      <c r="N18" s="161" t="s">
        <v>5</v>
      </c>
      <c r="O18" s="3">
        <f t="shared" si="5"/>
        <v>36</v>
      </c>
      <c r="P18" s="13">
        <f t="shared" si="6"/>
        <v>96083</v>
      </c>
      <c r="Q18" s="279">
        <v>92664</v>
      </c>
      <c r="R18" s="79"/>
      <c r="S18" s="112"/>
    </row>
    <row r="19" spans="2:20" ht="13.5" customHeight="1" x14ac:dyDescent="0.15">
      <c r="C19" s="15"/>
      <c r="E19" s="17"/>
      <c r="H19" s="3">
        <v>14</v>
      </c>
      <c r="I19" s="161" t="s">
        <v>19</v>
      </c>
      <c r="J19" s="13">
        <v>9691</v>
      </c>
      <c r="L19" s="3">
        <f t="shared" si="3"/>
        <v>26</v>
      </c>
      <c r="M19" s="13">
        <f t="shared" si="4"/>
        <v>95633</v>
      </c>
      <c r="N19" s="161" t="s">
        <v>30</v>
      </c>
      <c r="O19" s="3">
        <f t="shared" si="5"/>
        <v>26</v>
      </c>
      <c r="P19" s="13">
        <f t="shared" si="6"/>
        <v>95633</v>
      </c>
      <c r="Q19" s="279">
        <v>96236</v>
      </c>
      <c r="R19" s="79"/>
      <c r="S19" s="125"/>
    </row>
    <row r="20" spans="2:20" ht="13.5" customHeight="1" x14ac:dyDescent="0.15">
      <c r="B20" s="18"/>
      <c r="C20" s="15"/>
      <c r="E20" s="17"/>
      <c r="H20" s="3">
        <v>1</v>
      </c>
      <c r="I20" s="161" t="s">
        <v>4</v>
      </c>
      <c r="J20" s="13">
        <v>7787</v>
      </c>
      <c r="L20" s="3">
        <f t="shared" si="3"/>
        <v>16</v>
      </c>
      <c r="M20" s="13">
        <f t="shared" si="4"/>
        <v>81566</v>
      </c>
      <c r="N20" s="161" t="s">
        <v>3</v>
      </c>
      <c r="O20" s="3">
        <f t="shared" si="5"/>
        <v>16</v>
      </c>
      <c r="P20" s="13">
        <f t="shared" si="6"/>
        <v>81566</v>
      </c>
      <c r="Q20" s="279">
        <v>65483</v>
      </c>
      <c r="R20" s="79"/>
      <c r="S20" s="125"/>
    </row>
    <row r="21" spans="2:20" ht="13.5" customHeight="1" x14ac:dyDescent="0.15">
      <c r="B21" s="18"/>
      <c r="C21" s="15"/>
      <c r="E21" s="17"/>
      <c r="H21" s="3">
        <v>21</v>
      </c>
      <c r="I21" s="3" t="s">
        <v>159</v>
      </c>
      <c r="J21" s="13">
        <v>7695</v>
      </c>
      <c r="L21" s="3">
        <f t="shared" si="3"/>
        <v>34</v>
      </c>
      <c r="M21" s="13">
        <f t="shared" si="4"/>
        <v>45974</v>
      </c>
      <c r="N21" s="161" t="s">
        <v>1</v>
      </c>
      <c r="O21" s="3">
        <f t="shared" si="5"/>
        <v>34</v>
      </c>
      <c r="P21" s="13">
        <f t="shared" si="6"/>
        <v>45974</v>
      </c>
      <c r="Q21" s="279">
        <v>53125</v>
      </c>
      <c r="R21" s="79"/>
      <c r="S21" s="28"/>
    </row>
    <row r="22" spans="2:20" ht="13.5" customHeight="1" x14ac:dyDescent="0.15">
      <c r="C22" s="15"/>
      <c r="E22" s="17"/>
      <c r="H22" s="3">
        <v>15</v>
      </c>
      <c r="I22" s="161" t="s">
        <v>20</v>
      </c>
      <c r="J22" s="13">
        <v>5922</v>
      </c>
      <c r="K22" s="15"/>
      <c r="L22" s="3">
        <f t="shared" si="3"/>
        <v>25</v>
      </c>
      <c r="M22" s="13">
        <f t="shared" si="4"/>
        <v>44937</v>
      </c>
      <c r="N22" s="163" t="s">
        <v>29</v>
      </c>
      <c r="O22" s="3">
        <f t="shared" si="5"/>
        <v>25</v>
      </c>
      <c r="P22" s="13">
        <f t="shared" si="6"/>
        <v>44937</v>
      </c>
      <c r="Q22" s="279">
        <v>38547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220">
        <v>5865</v>
      </c>
      <c r="K23" s="15"/>
      <c r="L23" s="3">
        <f t="shared" si="3"/>
        <v>31</v>
      </c>
      <c r="M23" s="13">
        <f t="shared" si="4"/>
        <v>43773</v>
      </c>
      <c r="N23" s="161" t="s">
        <v>63</v>
      </c>
      <c r="O23" s="3">
        <f t="shared" si="5"/>
        <v>31</v>
      </c>
      <c r="P23" s="13">
        <f t="shared" si="6"/>
        <v>43773</v>
      </c>
      <c r="Q23" s="279">
        <v>11155</v>
      </c>
      <c r="R23" s="79"/>
      <c r="S23" s="42"/>
    </row>
    <row r="24" spans="2:20" ht="13.5" customHeight="1" x14ac:dyDescent="0.15">
      <c r="C24" s="15"/>
      <c r="E24" s="17"/>
      <c r="H24" s="3">
        <v>29</v>
      </c>
      <c r="I24" s="161" t="s">
        <v>94</v>
      </c>
      <c r="J24" s="13">
        <v>4235</v>
      </c>
      <c r="K24" s="15"/>
      <c r="L24" s="3">
        <f t="shared" si="3"/>
        <v>40</v>
      </c>
      <c r="M24" s="13">
        <f t="shared" si="4"/>
        <v>43291</v>
      </c>
      <c r="N24" s="163" t="s">
        <v>2</v>
      </c>
      <c r="O24" s="3">
        <f t="shared" si="5"/>
        <v>40</v>
      </c>
      <c r="P24" s="13">
        <f t="shared" si="6"/>
        <v>43291</v>
      </c>
      <c r="Q24" s="279">
        <v>43036</v>
      </c>
      <c r="R24" s="79"/>
      <c r="S24" s="112"/>
    </row>
    <row r="25" spans="2:20" ht="13.5" customHeight="1" thickBot="1" x14ac:dyDescent="0.2">
      <c r="C25" s="15"/>
      <c r="E25" s="17"/>
      <c r="H25" s="3">
        <v>12</v>
      </c>
      <c r="I25" s="161" t="s">
        <v>18</v>
      </c>
      <c r="J25" s="13">
        <v>2611</v>
      </c>
      <c r="K25" s="15"/>
      <c r="L25" s="14">
        <f t="shared" si="3"/>
        <v>24</v>
      </c>
      <c r="M25" s="114">
        <f t="shared" si="4"/>
        <v>32105</v>
      </c>
      <c r="N25" s="380" t="s">
        <v>28</v>
      </c>
      <c r="O25" s="14">
        <f t="shared" si="5"/>
        <v>24</v>
      </c>
      <c r="P25" s="114">
        <f t="shared" si="6"/>
        <v>32105</v>
      </c>
      <c r="Q25" s="280">
        <v>27358</v>
      </c>
      <c r="R25" s="127" t="s">
        <v>72</v>
      </c>
      <c r="S25" s="28"/>
      <c r="T25" s="28"/>
    </row>
    <row r="26" spans="2:20" ht="13.5" customHeight="1" thickTop="1" x14ac:dyDescent="0.15">
      <c r="H26" s="3">
        <v>27</v>
      </c>
      <c r="I26" s="161" t="s">
        <v>31</v>
      </c>
      <c r="J26" s="137">
        <v>2267</v>
      </c>
      <c r="K26" s="15"/>
      <c r="L26" s="115"/>
      <c r="M26" s="162">
        <f>SUM(J43-(M16+M17+M18+M19+M20+M21+M22+M23+M24+M25))</f>
        <v>168673</v>
      </c>
      <c r="N26" s="221" t="s">
        <v>45</v>
      </c>
      <c r="O26" s="116"/>
      <c r="P26" s="162">
        <f>SUM(M26)</f>
        <v>168673</v>
      </c>
      <c r="Q26" s="162"/>
      <c r="R26" s="176">
        <v>1035791</v>
      </c>
      <c r="T26" s="28"/>
    </row>
    <row r="27" spans="2:20" ht="13.5" customHeight="1" x14ac:dyDescent="0.15">
      <c r="H27" s="3">
        <v>22</v>
      </c>
      <c r="I27" s="161" t="s">
        <v>26</v>
      </c>
      <c r="J27" s="220">
        <v>2264</v>
      </c>
      <c r="K27" s="15"/>
      <c r="M27" t="s">
        <v>187</v>
      </c>
      <c r="O27" s="111"/>
      <c r="P27" s="28" t="s">
        <v>188</v>
      </c>
    </row>
    <row r="28" spans="2:20" ht="13.5" customHeight="1" x14ac:dyDescent="0.15">
      <c r="H28" s="3">
        <v>39</v>
      </c>
      <c r="I28" s="161" t="s">
        <v>39</v>
      </c>
      <c r="J28" s="13">
        <v>2214</v>
      </c>
      <c r="K28" s="15"/>
      <c r="M28" s="86">
        <f t="shared" ref="M28:M37" si="7">SUM(Q3)</f>
        <v>307835</v>
      </c>
      <c r="N28" s="161" t="s">
        <v>21</v>
      </c>
      <c r="O28" s="3">
        <f>SUM(L3)</f>
        <v>17</v>
      </c>
      <c r="P28" s="86">
        <f t="shared" ref="P28:P37" si="8">SUM(Q3)</f>
        <v>307835</v>
      </c>
    </row>
    <row r="29" spans="2:20" ht="13.5" customHeight="1" x14ac:dyDescent="0.15">
      <c r="H29" s="3">
        <v>30</v>
      </c>
      <c r="I29" s="161" t="s">
        <v>33</v>
      </c>
      <c r="J29" s="13">
        <v>1795</v>
      </c>
      <c r="K29" s="15"/>
      <c r="M29" s="86">
        <f t="shared" si="7"/>
        <v>113558</v>
      </c>
      <c r="N29" s="161" t="s">
        <v>0</v>
      </c>
      <c r="O29" s="3">
        <f t="shared" ref="O29:O37" si="9">SUM(L4)</f>
        <v>33</v>
      </c>
      <c r="P29" s="86">
        <f t="shared" si="8"/>
        <v>113558</v>
      </c>
    </row>
    <row r="30" spans="2:20" ht="13.5" customHeight="1" x14ac:dyDescent="0.15">
      <c r="H30" s="3">
        <v>20</v>
      </c>
      <c r="I30" s="161" t="s">
        <v>24</v>
      </c>
      <c r="J30" s="87">
        <v>1449</v>
      </c>
      <c r="K30" s="15"/>
      <c r="M30" s="86">
        <f t="shared" si="7"/>
        <v>103626</v>
      </c>
      <c r="N30" s="161" t="s">
        <v>5</v>
      </c>
      <c r="O30" s="3">
        <f t="shared" si="9"/>
        <v>36</v>
      </c>
      <c r="P30" s="86">
        <f t="shared" si="8"/>
        <v>103626</v>
      </c>
    </row>
    <row r="31" spans="2:20" ht="13.5" customHeight="1" x14ac:dyDescent="0.15">
      <c r="H31" s="3">
        <v>35</v>
      </c>
      <c r="I31" s="161" t="s">
        <v>36</v>
      </c>
      <c r="J31" s="137">
        <v>1288</v>
      </c>
      <c r="K31" s="15"/>
      <c r="M31" s="86">
        <f t="shared" si="7"/>
        <v>100138</v>
      </c>
      <c r="N31" s="161" t="s">
        <v>30</v>
      </c>
      <c r="O31" s="3">
        <f t="shared" si="9"/>
        <v>26</v>
      </c>
      <c r="P31" s="86">
        <f t="shared" si="8"/>
        <v>100138</v>
      </c>
    </row>
    <row r="32" spans="2:20" ht="13.5" customHeight="1" x14ac:dyDescent="0.15">
      <c r="H32" s="3">
        <v>5</v>
      </c>
      <c r="I32" s="161" t="s">
        <v>12</v>
      </c>
      <c r="J32" s="220">
        <v>820</v>
      </c>
      <c r="K32" s="15"/>
      <c r="M32" s="86">
        <f t="shared" si="7"/>
        <v>75067</v>
      </c>
      <c r="N32" s="161" t="s">
        <v>3</v>
      </c>
      <c r="O32" s="3">
        <f t="shared" si="9"/>
        <v>16</v>
      </c>
      <c r="P32" s="86">
        <f t="shared" si="8"/>
        <v>75067</v>
      </c>
      <c r="S32" s="10"/>
    </row>
    <row r="33" spans="8:21" ht="13.5" customHeight="1" x14ac:dyDescent="0.15">
      <c r="H33" s="3">
        <v>4</v>
      </c>
      <c r="I33" s="161" t="s">
        <v>11</v>
      </c>
      <c r="J33" s="220">
        <v>704</v>
      </c>
      <c r="K33" s="15"/>
      <c r="M33" s="86">
        <f t="shared" si="7"/>
        <v>43181</v>
      </c>
      <c r="N33" s="161" t="s">
        <v>1</v>
      </c>
      <c r="O33" s="3">
        <f t="shared" si="9"/>
        <v>34</v>
      </c>
      <c r="P33" s="86">
        <f t="shared" si="8"/>
        <v>43181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220">
        <v>691</v>
      </c>
      <c r="K34" s="15"/>
      <c r="M34" s="86">
        <f t="shared" si="7"/>
        <v>35255</v>
      </c>
      <c r="N34" s="163" t="s">
        <v>29</v>
      </c>
      <c r="O34" s="3">
        <f t="shared" si="9"/>
        <v>25</v>
      </c>
      <c r="P34" s="86">
        <f t="shared" si="8"/>
        <v>35255</v>
      </c>
      <c r="S34" s="28"/>
      <c r="T34" s="28"/>
    </row>
    <row r="35" spans="8:21" ht="13.5" customHeight="1" x14ac:dyDescent="0.15">
      <c r="H35" s="3">
        <v>23</v>
      </c>
      <c r="I35" s="161" t="s">
        <v>27</v>
      </c>
      <c r="J35" s="13">
        <v>600</v>
      </c>
      <c r="K35" s="15"/>
      <c r="M35" s="86">
        <f t="shared" si="7"/>
        <v>16553</v>
      </c>
      <c r="N35" s="161" t="s">
        <v>63</v>
      </c>
      <c r="O35" s="3">
        <f t="shared" si="9"/>
        <v>31</v>
      </c>
      <c r="P35" s="86">
        <f t="shared" si="8"/>
        <v>16553</v>
      </c>
      <c r="S35" s="28"/>
    </row>
    <row r="36" spans="8:21" ht="13.5" customHeight="1" x14ac:dyDescent="0.15">
      <c r="H36" s="3">
        <v>18</v>
      </c>
      <c r="I36" s="161" t="s">
        <v>22</v>
      </c>
      <c r="J36" s="13">
        <v>442</v>
      </c>
      <c r="K36" s="15"/>
      <c r="M36" s="86">
        <f t="shared" si="7"/>
        <v>41058</v>
      </c>
      <c r="N36" s="163" t="s">
        <v>2</v>
      </c>
      <c r="O36" s="3">
        <f t="shared" si="9"/>
        <v>40</v>
      </c>
      <c r="P36" s="86">
        <f t="shared" si="8"/>
        <v>41058</v>
      </c>
      <c r="S36" s="28"/>
    </row>
    <row r="37" spans="8:21" ht="13.5" customHeight="1" thickBot="1" x14ac:dyDescent="0.2">
      <c r="H37" s="3">
        <v>32</v>
      </c>
      <c r="I37" s="161" t="s">
        <v>35</v>
      </c>
      <c r="J37" s="137">
        <v>256</v>
      </c>
      <c r="K37" s="15"/>
      <c r="M37" s="113">
        <f t="shared" si="7"/>
        <v>30402</v>
      </c>
      <c r="N37" s="380" t="s">
        <v>28</v>
      </c>
      <c r="O37" s="14">
        <f t="shared" si="9"/>
        <v>24</v>
      </c>
      <c r="P37" s="113">
        <f t="shared" si="8"/>
        <v>30402</v>
      </c>
      <c r="S37" s="28"/>
    </row>
    <row r="38" spans="8:21" ht="13.5" customHeight="1" thickTop="1" x14ac:dyDescent="0.15">
      <c r="H38" s="3">
        <v>7</v>
      </c>
      <c r="I38" s="161" t="s">
        <v>14</v>
      </c>
      <c r="J38" s="220">
        <v>215</v>
      </c>
      <c r="K38" s="15"/>
      <c r="M38" s="345">
        <f>SUM(Q13-(Q3+Q4+Q5+Q6+Q7+Q8+Q9+Q10+Q11+Q12))</f>
        <v>199735</v>
      </c>
      <c r="N38" s="346" t="s">
        <v>161</v>
      </c>
      <c r="O38" s="347"/>
      <c r="P38" s="348">
        <f>SUM(M38)</f>
        <v>199735</v>
      </c>
      <c r="U38" s="28"/>
    </row>
    <row r="39" spans="8:21" ht="13.5" customHeight="1" x14ac:dyDescent="0.15">
      <c r="H39" s="3">
        <v>10</v>
      </c>
      <c r="I39" s="161" t="s">
        <v>16</v>
      </c>
      <c r="J39" s="13">
        <v>104</v>
      </c>
      <c r="K39" s="15"/>
      <c r="P39" s="28"/>
    </row>
    <row r="40" spans="8:21" ht="13.5" customHeight="1" x14ac:dyDescent="0.15">
      <c r="H40" s="3">
        <v>28</v>
      </c>
      <c r="I40" s="161" t="s">
        <v>32</v>
      </c>
      <c r="J40" s="13">
        <v>65</v>
      </c>
      <c r="K40" s="15"/>
    </row>
    <row r="41" spans="8:21" ht="13.5" customHeight="1" x14ac:dyDescent="0.15">
      <c r="H41" s="3">
        <v>19</v>
      </c>
      <c r="I41" s="161" t="s">
        <v>23</v>
      </c>
      <c r="J41" s="13">
        <v>54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92</v>
      </c>
      <c r="J43" s="295">
        <f>SUM(J3:J42)</f>
        <v>1045079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194</v>
      </c>
      <c r="D52" s="8" t="s">
        <v>186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263221</v>
      </c>
      <c r="D53" s="87">
        <f t="shared" ref="D53:D63" si="11">SUM(Q3)</f>
        <v>307835</v>
      </c>
      <c r="E53" s="80">
        <f t="shared" ref="E53:E62" si="12">SUM(P16/Q16*100)</f>
        <v>83.572038620409387</v>
      </c>
      <c r="F53" s="20">
        <f t="shared" ref="F53:F63" si="13">SUM(C53/D53*100)</f>
        <v>85.507171049425835</v>
      </c>
      <c r="G53" s="21"/>
      <c r="I53" s="160"/>
    </row>
    <row r="54" spans="1:16" ht="13.5" customHeight="1" x14ac:dyDescent="0.15">
      <c r="A54" s="9">
        <v>2</v>
      </c>
      <c r="B54" s="161" t="s">
        <v>0</v>
      </c>
      <c r="C54" s="13">
        <f t="shared" si="10"/>
        <v>129823</v>
      </c>
      <c r="D54" s="87">
        <f t="shared" si="11"/>
        <v>113558</v>
      </c>
      <c r="E54" s="80">
        <f t="shared" si="12"/>
        <v>121.9167018828943</v>
      </c>
      <c r="F54" s="20">
        <f t="shared" si="13"/>
        <v>114.323077194033</v>
      </c>
      <c r="G54" s="21"/>
      <c r="I54" s="160"/>
    </row>
    <row r="55" spans="1:16" ht="13.5" customHeight="1" x14ac:dyDescent="0.15">
      <c r="A55" s="9">
        <v>3</v>
      </c>
      <c r="B55" s="161" t="s">
        <v>5</v>
      </c>
      <c r="C55" s="13">
        <f t="shared" si="10"/>
        <v>96083</v>
      </c>
      <c r="D55" s="87">
        <f t="shared" si="11"/>
        <v>103626</v>
      </c>
      <c r="E55" s="80">
        <f t="shared" si="12"/>
        <v>103.68967452300785</v>
      </c>
      <c r="F55" s="20">
        <f t="shared" si="13"/>
        <v>92.720938760542722</v>
      </c>
      <c r="G55" s="21"/>
      <c r="I55" s="160"/>
    </row>
    <row r="56" spans="1:16" ht="13.5" customHeight="1" x14ac:dyDescent="0.15">
      <c r="A56" s="9">
        <v>4</v>
      </c>
      <c r="B56" s="161" t="s">
        <v>30</v>
      </c>
      <c r="C56" s="13">
        <f t="shared" si="10"/>
        <v>95633</v>
      </c>
      <c r="D56" s="87">
        <f t="shared" si="11"/>
        <v>100138</v>
      </c>
      <c r="E56" s="80">
        <f t="shared" si="12"/>
        <v>99.373415353921615</v>
      </c>
      <c r="F56" s="20">
        <f t="shared" si="13"/>
        <v>95.50120833250115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81566</v>
      </c>
      <c r="D57" s="87">
        <f t="shared" si="11"/>
        <v>75067</v>
      </c>
      <c r="E57" s="80">
        <f t="shared" si="12"/>
        <v>124.56057297313808</v>
      </c>
      <c r="F57" s="20">
        <f t="shared" si="13"/>
        <v>108.65759921137116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45974</v>
      </c>
      <c r="D58" s="87">
        <f t="shared" si="11"/>
        <v>43181</v>
      </c>
      <c r="E58" s="80">
        <f t="shared" si="12"/>
        <v>86.53929411764706</v>
      </c>
      <c r="F58" s="20">
        <f t="shared" si="13"/>
        <v>106.46812255390101</v>
      </c>
      <c r="G58" s="21"/>
    </row>
    <row r="59" spans="1:16" ht="13.5" customHeight="1" x14ac:dyDescent="0.15">
      <c r="A59" s="9">
        <v>7</v>
      </c>
      <c r="B59" s="163" t="s">
        <v>29</v>
      </c>
      <c r="C59" s="13">
        <f t="shared" si="10"/>
        <v>44937</v>
      </c>
      <c r="D59" s="87">
        <f t="shared" si="11"/>
        <v>35255</v>
      </c>
      <c r="E59" s="80">
        <f t="shared" si="12"/>
        <v>116.57716553817419</v>
      </c>
      <c r="F59" s="20">
        <f t="shared" si="13"/>
        <v>127.46277123812224</v>
      </c>
      <c r="G59" s="21"/>
    </row>
    <row r="60" spans="1:16" ht="13.5" customHeight="1" x14ac:dyDescent="0.15">
      <c r="A60" s="9">
        <v>8</v>
      </c>
      <c r="B60" s="161" t="s">
        <v>63</v>
      </c>
      <c r="C60" s="13">
        <f t="shared" si="10"/>
        <v>43773</v>
      </c>
      <c r="D60" s="87">
        <f t="shared" si="11"/>
        <v>16553</v>
      </c>
      <c r="E60" s="80">
        <f t="shared" si="12"/>
        <v>392.40699238009864</v>
      </c>
      <c r="F60" s="20">
        <f t="shared" si="13"/>
        <v>264.44149096840454</v>
      </c>
      <c r="G60" s="21"/>
    </row>
    <row r="61" spans="1:16" ht="13.5" customHeight="1" x14ac:dyDescent="0.15">
      <c r="A61" s="9">
        <v>9</v>
      </c>
      <c r="B61" s="163" t="s">
        <v>2</v>
      </c>
      <c r="C61" s="13">
        <f t="shared" si="10"/>
        <v>43291</v>
      </c>
      <c r="D61" s="87">
        <f t="shared" si="11"/>
        <v>41058</v>
      </c>
      <c r="E61" s="80">
        <f t="shared" si="12"/>
        <v>100.5925271865415</v>
      </c>
      <c r="F61" s="20">
        <f t="shared" si="13"/>
        <v>105.43864776657412</v>
      </c>
      <c r="G61" s="21"/>
    </row>
    <row r="62" spans="1:16" ht="13.5" customHeight="1" thickBot="1" x14ac:dyDescent="0.2">
      <c r="A62" s="128">
        <v>10</v>
      </c>
      <c r="B62" s="380" t="s">
        <v>28</v>
      </c>
      <c r="C62" s="114">
        <f t="shared" si="10"/>
        <v>32105</v>
      </c>
      <c r="D62" s="129">
        <f t="shared" si="11"/>
        <v>30402</v>
      </c>
      <c r="E62" s="130">
        <f t="shared" si="12"/>
        <v>117.35141457708897</v>
      </c>
      <c r="F62" s="131">
        <f t="shared" si="13"/>
        <v>105.60160515755544</v>
      </c>
      <c r="G62" s="132"/>
    </row>
    <row r="63" spans="1:16" ht="13.5" customHeight="1" thickTop="1" x14ac:dyDescent="0.15">
      <c r="A63" s="115"/>
      <c r="B63" s="133" t="s">
        <v>73</v>
      </c>
      <c r="C63" s="134">
        <f>SUM(J43)</f>
        <v>1045079</v>
      </c>
      <c r="D63" s="134">
        <f t="shared" si="11"/>
        <v>1066408</v>
      </c>
      <c r="E63" s="135">
        <f>SUM(C63/R26*100)</f>
        <v>100.89670599570763</v>
      </c>
      <c r="F63" s="136">
        <f t="shared" si="13"/>
        <v>97.999921230898494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P57" sqref="P57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65</v>
      </c>
      <c r="R1" s="105"/>
    </row>
    <row r="2" spans="8:30" x14ac:dyDescent="0.15">
      <c r="H2" s="184" t="s">
        <v>194</v>
      </c>
      <c r="I2" s="3"/>
      <c r="J2" s="186" t="s">
        <v>101</v>
      </c>
      <c r="K2" s="3"/>
      <c r="L2" s="296" t="s">
        <v>197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98</v>
      </c>
      <c r="I3" s="3"/>
      <c r="J3" s="145" t="s">
        <v>99</v>
      </c>
      <c r="K3" s="3"/>
      <c r="L3" s="296" t="s">
        <v>98</v>
      </c>
      <c r="S3" s="26"/>
      <c r="T3" s="26"/>
      <c r="U3" s="26"/>
    </row>
    <row r="4" spans="8:30" x14ac:dyDescent="0.15">
      <c r="H4" s="43">
        <v>18247</v>
      </c>
      <c r="I4" s="3">
        <v>26</v>
      </c>
      <c r="J4" s="161" t="s">
        <v>30</v>
      </c>
      <c r="K4" s="117">
        <f>SUM(I4)</f>
        <v>26</v>
      </c>
      <c r="L4" s="312">
        <v>17106</v>
      </c>
      <c r="M4" s="45"/>
      <c r="N4" s="90"/>
      <c r="O4" s="90"/>
      <c r="S4" s="26"/>
      <c r="T4" s="26"/>
      <c r="U4" s="26"/>
    </row>
    <row r="5" spans="8:30" x14ac:dyDescent="0.15">
      <c r="H5" s="432">
        <v>15759</v>
      </c>
      <c r="I5" s="3">
        <v>33</v>
      </c>
      <c r="J5" s="161" t="s">
        <v>0</v>
      </c>
      <c r="K5" s="117">
        <f t="shared" ref="K5:K13" si="0">SUM(I5)</f>
        <v>33</v>
      </c>
      <c r="L5" s="313">
        <v>23608</v>
      </c>
      <c r="M5" s="45"/>
      <c r="N5" s="90"/>
      <c r="O5" s="90"/>
      <c r="S5" s="26"/>
      <c r="T5" s="26"/>
      <c r="U5" s="26"/>
    </row>
    <row r="6" spans="8:30" x14ac:dyDescent="0.15">
      <c r="H6" s="44">
        <v>5907</v>
      </c>
      <c r="I6" s="3">
        <v>14</v>
      </c>
      <c r="J6" s="161" t="s">
        <v>19</v>
      </c>
      <c r="K6" s="117">
        <f t="shared" si="0"/>
        <v>14</v>
      </c>
      <c r="L6" s="313">
        <v>8067</v>
      </c>
      <c r="M6" s="45"/>
      <c r="N6" s="185"/>
      <c r="O6" s="90"/>
      <c r="S6" s="26"/>
      <c r="T6" s="26"/>
      <c r="U6" s="26"/>
    </row>
    <row r="7" spans="8:30" x14ac:dyDescent="0.15">
      <c r="H7" s="88">
        <v>5657</v>
      </c>
      <c r="I7" s="3">
        <v>34</v>
      </c>
      <c r="J7" s="161" t="s">
        <v>1</v>
      </c>
      <c r="K7" s="117">
        <f t="shared" si="0"/>
        <v>34</v>
      </c>
      <c r="L7" s="313">
        <v>5514</v>
      </c>
      <c r="M7" s="45"/>
      <c r="N7" s="90"/>
      <c r="O7" s="90"/>
      <c r="S7" s="26"/>
      <c r="T7" s="26"/>
      <c r="U7" s="26"/>
    </row>
    <row r="8" spans="8:30" x14ac:dyDescent="0.15">
      <c r="H8" s="88">
        <v>4418</v>
      </c>
      <c r="I8" s="3">
        <v>38</v>
      </c>
      <c r="J8" s="161" t="s">
        <v>38</v>
      </c>
      <c r="K8" s="117">
        <f t="shared" si="0"/>
        <v>38</v>
      </c>
      <c r="L8" s="313">
        <v>4496</v>
      </c>
      <c r="M8" s="45"/>
      <c r="N8" s="90"/>
      <c r="O8" s="90"/>
      <c r="S8" s="26"/>
      <c r="T8" s="26"/>
      <c r="U8" s="26"/>
    </row>
    <row r="9" spans="8:30" x14ac:dyDescent="0.15">
      <c r="H9" s="44">
        <v>4403</v>
      </c>
      <c r="I9" s="3">
        <v>24</v>
      </c>
      <c r="J9" s="161" t="s">
        <v>28</v>
      </c>
      <c r="K9" s="117">
        <f t="shared" si="0"/>
        <v>24</v>
      </c>
      <c r="L9" s="313">
        <v>4841</v>
      </c>
      <c r="M9" s="45"/>
      <c r="N9" s="90"/>
      <c r="O9" s="90"/>
      <c r="S9" s="26"/>
      <c r="T9" s="26"/>
      <c r="U9" s="26"/>
    </row>
    <row r="10" spans="8:30" x14ac:dyDescent="0.15">
      <c r="H10" s="44">
        <v>3868</v>
      </c>
      <c r="I10" s="14">
        <v>15</v>
      </c>
      <c r="J10" s="163" t="s">
        <v>20</v>
      </c>
      <c r="K10" s="117">
        <f t="shared" si="0"/>
        <v>15</v>
      </c>
      <c r="L10" s="313">
        <v>3687</v>
      </c>
      <c r="S10" s="26"/>
      <c r="T10" s="26"/>
      <c r="U10" s="26"/>
    </row>
    <row r="11" spans="8:30" x14ac:dyDescent="0.15">
      <c r="H11" s="43">
        <v>2019</v>
      </c>
      <c r="I11" s="3">
        <v>27</v>
      </c>
      <c r="J11" s="161" t="s">
        <v>31</v>
      </c>
      <c r="K11" s="117">
        <f t="shared" si="0"/>
        <v>27</v>
      </c>
      <c r="L11" s="313">
        <v>1215</v>
      </c>
      <c r="M11" s="45"/>
      <c r="N11" s="90"/>
      <c r="O11" s="90"/>
      <c r="S11" s="26"/>
      <c r="T11" s="26"/>
      <c r="U11" s="26"/>
    </row>
    <row r="12" spans="8:30" x14ac:dyDescent="0.15">
      <c r="H12" s="138">
        <v>1427</v>
      </c>
      <c r="I12" s="14">
        <v>37</v>
      </c>
      <c r="J12" s="163" t="s">
        <v>37</v>
      </c>
      <c r="K12" s="117">
        <f t="shared" si="0"/>
        <v>37</v>
      </c>
      <c r="L12" s="313">
        <v>2027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4">
        <v>1417</v>
      </c>
      <c r="I13" s="383">
        <v>17</v>
      </c>
      <c r="J13" s="384" t="s">
        <v>21</v>
      </c>
      <c r="K13" s="117">
        <f t="shared" si="0"/>
        <v>17</v>
      </c>
      <c r="L13" s="313">
        <v>564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195">
        <v>918</v>
      </c>
      <c r="I14" s="122">
        <v>36</v>
      </c>
      <c r="J14" s="175" t="s">
        <v>5</v>
      </c>
      <c r="K14" s="108" t="s">
        <v>8</v>
      </c>
      <c r="L14" s="314">
        <v>77543</v>
      </c>
      <c r="S14" s="26"/>
      <c r="T14" s="26"/>
      <c r="U14" s="26"/>
    </row>
    <row r="15" spans="8:30" x14ac:dyDescent="0.15">
      <c r="H15" s="336">
        <v>772</v>
      </c>
      <c r="I15" s="3">
        <v>16</v>
      </c>
      <c r="J15" s="161" t="s">
        <v>3</v>
      </c>
      <c r="K15" s="50"/>
      <c r="M15" s="42" t="s">
        <v>93</v>
      </c>
      <c r="N15" s="42" t="s">
        <v>74</v>
      </c>
      <c r="S15" s="26"/>
      <c r="T15" s="26"/>
      <c r="U15" s="26"/>
    </row>
    <row r="16" spans="8:30" x14ac:dyDescent="0.15">
      <c r="H16" s="88">
        <v>731</v>
      </c>
      <c r="I16" s="3">
        <v>25</v>
      </c>
      <c r="J16" s="161" t="s">
        <v>29</v>
      </c>
      <c r="K16" s="117">
        <f>SUM(I4)</f>
        <v>26</v>
      </c>
      <c r="L16" s="161" t="s">
        <v>30</v>
      </c>
      <c r="M16" s="315">
        <v>14843</v>
      </c>
      <c r="N16" s="89">
        <f>SUM(H4)</f>
        <v>18247</v>
      </c>
      <c r="O16" s="45"/>
      <c r="P16" s="17"/>
      <c r="S16" s="26"/>
      <c r="T16" s="26"/>
      <c r="U16" s="26"/>
    </row>
    <row r="17" spans="1:21" x14ac:dyDescent="0.15">
      <c r="H17" s="88">
        <v>507</v>
      </c>
      <c r="I17" s="33">
        <v>40</v>
      </c>
      <c r="J17" s="161" t="s">
        <v>2</v>
      </c>
      <c r="K17" s="117">
        <f t="shared" ref="K17:K25" si="1">SUM(I5)</f>
        <v>33</v>
      </c>
      <c r="L17" s="161" t="s">
        <v>0</v>
      </c>
      <c r="M17" s="316">
        <v>7458</v>
      </c>
      <c r="N17" s="89">
        <f t="shared" ref="N17:N25" si="2">SUM(H5)</f>
        <v>15759</v>
      </c>
      <c r="O17" s="45"/>
      <c r="P17" s="17"/>
      <c r="S17" s="26"/>
      <c r="T17" s="26"/>
      <c r="U17" s="26"/>
    </row>
    <row r="18" spans="1:21" x14ac:dyDescent="0.15">
      <c r="H18" s="123">
        <v>497</v>
      </c>
      <c r="I18" s="3">
        <v>1</v>
      </c>
      <c r="J18" s="161" t="s">
        <v>4</v>
      </c>
      <c r="K18" s="117">
        <f t="shared" si="1"/>
        <v>14</v>
      </c>
      <c r="L18" s="161" t="s">
        <v>19</v>
      </c>
      <c r="M18" s="316">
        <v>7228</v>
      </c>
      <c r="N18" s="89">
        <f t="shared" si="2"/>
        <v>5907</v>
      </c>
      <c r="O18" s="45"/>
      <c r="P18" s="17"/>
      <c r="S18" s="26"/>
      <c r="T18" s="26"/>
      <c r="U18" s="26"/>
    </row>
    <row r="19" spans="1:21" x14ac:dyDescent="0.15">
      <c r="H19" s="98">
        <v>215</v>
      </c>
      <c r="I19" s="3">
        <v>23</v>
      </c>
      <c r="J19" s="161" t="s">
        <v>27</v>
      </c>
      <c r="K19" s="117">
        <f t="shared" si="1"/>
        <v>34</v>
      </c>
      <c r="L19" s="161" t="s">
        <v>1</v>
      </c>
      <c r="M19" s="316">
        <v>5802</v>
      </c>
      <c r="N19" s="89">
        <f t="shared" si="2"/>
        <v>5657</v>
      </c>
      <c r="O19" s="45"/>
      <c r="P19" s="17"/>
      <c r="S19" s="26"/>
      <c r="T19" s="26"/>
      <c r="U19" s="26"/>
    </row>
    <row r="20" spans="1:21" ht="14.25" thickBot="1" x14ac:dyDescent="0.2">
      <c r="H20" s="88">
        <v>159</v>
      </c>
      <c r="I20" s="3">
        <v>32</v>
      </c>
      <c r="J20" s="161" t="s">
        <v>35</v>
      </c>
      <c r="K20" s="117">
        <f t="shared" si="1"/>
        <v>38</v>
      </c>
      <c r="L20" s="161" t="s">
        <v>38</v>
      </c>
      <c r="M20" s="316">
        <v>3596</v>
      </c>
      <c r="N20" s="89">
        <f t="shared" si="2"/>
        <v>4418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194</v>
      </c>
      <c r="D21" s="59" t="s">
        <v>186</v>
      </c>
      <c r="E21" s="59" t="s">
        <v>51</v>
      </c>
      <c r="F21" s="59" t="s">
        <v>50</v>
      </c>
      <c r="G21" s="59" t="s">
        <v>52</v>
      </c>
      <c r="H21" s="195">
        <v>100</v>
      </c>
      <c r="I21" s="3">
        <v>21</v>
      </c>
      <c r="J21" s="161" t="s">
        <v>25</v>
      </c>
      <c r="K21" s="117">
        <f t="shared" si="1"/>
        <v>24</v>
      </c>
      <c r="L21" s="161" t="s">
        <v>28</v>
      </c>
      <c r="M21" s="316">
        <v>3911</v>
      </c>
      <c r="N21" s="89">
        <f t="shared" si="2"/>
        <v>4403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18247</v>
      </c>
      <c r="D22" s="89">
        <f>SUM(L4)</f>
        <v>17106</v>
      </c>
      <c r="E22" s="52">
        <f t="shared" ref="E22:E32" si="4">SUM(N16/M16*100)</f>
        <v>122.93336926497338</v>
      </c>
      <c r="F22" s="55">
        <f>SUM(C22/D22*100)</f>
        <v>106.67017420788028</v>
      </c>
      <c r="G22" s="3"/>
      <c r="H22" s="91">
        <v>83</v>
      </c>
      <c r="I22" s="3">
        <v>22</v>
      </c>
      <c r="J22" s="161" t="s">
        <v>26</v>
      </c>
      <c r="K22" s="117">
        <f t="shared" si="1"/>
        <v>15</v>
      </c>
      <c r="L22" s="163" t="s">
        <v>20</v>
      </c>
      <c r="M22" s="316">
        <v>3060</v>
      </c>
      <c r="N22" s="89">
        <f t="shared" si="2"/>
        <v>3868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15759</v>
      </c>
      <c r="D23" s="89">
        <f>SUM(L5)</f>
        <v>23608</v>
      </c>
      <c r="E23" s="52">
        <f t="shared" si="4"/>
        <v>211.30329847144006</v>
      </c>
      <c r="F23" s="55">
        <f t="shared" ref="F23:F32" si="5">SUM(C23/D23*100)</f>
        <v>66.752795662487301</v>
      </c>
      <c r="G23" s="3"/>
      <c r="H23" s="91">
        <v>70</v>
      </c>
      <c r="I23" s="3">
        <v>9</v>
      </c>
      <c r="J23" s="3" t="s">
        <v>165</v>
      </c>
      <c r="K23" s="117">
        <f t="shared" si="1"/>
        <v>27</v>
      </c>
      <c r="L23" s="161" t="s">
        <v>31</v>
      </c>
      <c r="M23" s="316">
        <v>1406</v>
      </c>
      <c r="N23" s="89">
        <f t="shared" si="2"/>
        <v>2019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5907</v>
      </c>
      <c r="D24" s="89">
        <f t="shared" ref="D24:D31" si="6">SUM(L6)</f>
        <v>8067</v>
      </c>
      <c r="E24" s="52">
        <f t="shared" si="4"/>
        <v>81.723851687880469</v>
      </c>
      <c r="F24" s="55">
        <f t="shared" si="5"/>
        <v>73.224246931944961</v>
      </c>
      <c r="G24" s="3"/>
      <c r="H24" s="91">
        <v>40</v>
      </c>
      <c r="I24" s="3">
        <v>31</v>
      </c>
      <c r="J24" s="161" t="s">
        <v>104</v>
      </c>
      <c r="K24" s="117">
        <f t="shared" si="1"/>
        <v>37</v>
      </c>
      <c r="L24" s="163" t="s">
        <v>37</v>
      </c>
      <c r="M24" s="316">
        <v>1101</v>
      </c>
      <c r="N24" s="89">
        <f t="shared" si="2"/>
        <v>1427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5657</v>
      </c>
      <c r="D25" s="89">
        <f t="shared" si="6"/>
        <v>5514</v>
      </c>
      <c r="E25" s="52">
        <f t="shared" si="4"/>
        <v>97.500861771802832</v>
      </c>
      <c r="F25" s="55">
        <f t="shared" si="5"/>
        <v>102.59339862169024</v>
      </c>
      <c r="G25" s="3"/>
      <c r="H25" s="421">
        <v>37</v>
      </c>
      <c r="I25" s="3">
        <v>6</v>
      </c>
      <c r="J25" s="161" t="s">
        <v>13</v>
      </c>
      <c r="K25" s="181">
        <f t="shared" si="1"/>
        <v>17</v>
      </c>
      <c r="L25" s="384" t="s">
        <v>21</v>
      </c>
      <c r="M25" s="317">
        <v>1669</v>
      </c>
      <c r="N25" s="167">
        <f t="shared" si="2"/>
        <v>1417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38</v>
      </c>
      <c r="C26" s="89">
        <f t="shared" si="3"/>
        <v>4418</v>
      </c>
      <c r="D26" s="89">
        <f t="shared" si="6"/>
        <v>4496</v>
      </c>
      <c r="E26" s="52">
        <f t="shared" si="4"/>
        <v>122.85873192436041</v>
      </c>
      <c r="F26" s="55">
        <f t="shared" si="5"/>
        <v>98.265124555160142</v>
      </c>
      <c r="G26" s="12"/>
      <c r="H26" s="126">
        <v>25</v>
      </c>
      <c r="I26" s="3">
        <v>19</v>
      </c>
      <c r="J26" s="161" t="s">
        <v>23</v>
      </c>
      <c r="K26" s="3"/>
      <c r="L26" s="366" t="s">
        <v>158</v>
      </c>
      <c r="M26" s="318">
        <v>55469</v>
      </c>
      <c r="N26" s="193">
        <f>SUM(H44)</f>
        <v>67282</v>
      </c>
      <c r="S26" s="26"/>
      <c r="T26" s="26"/>
      <c r="U26" s="26"/>
    </row>
    <row r="27" spans="1:21" x14ac:dyDescent="0.15">
      <c r="A27" s="61">
        <v>6</v>
      </c>
      <c r="B27" s="161" t="s">
        <v>28</v>
      </c>
      <c r="C27" s="43">
        <f t="shared" si="3"/>
        <v>4403</v>
      </c>
      <c r="D27" s="89">
        <f t="shared" si="6"/>
        <v>4841</v>
      </c>
      <c r="E27" s="52">
        <f t="shared" si="4"/>
        <v>112.5799028381488</v>
      </c>
      <c r="F27" s="55">
        <f t="shared" si="5"/>
        <v>90.952282586242518</v>
      </c>
      <c r="G27" s="3"/>
      <c r="H27" s="91">
        <v>5</v>
      </c>
      <c r="I27" s="3">
        <v>4</v>
      </c>
      <c r="J27" s="161" t="s">
        <v>11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20</v>
      </c>
      <c r="C28" s="43">
        <f t="shared" si="3"/>
        <v>3868</v>
      </c>
      <c r="D28" s="89">
        <f t="shared" si="6"/>
        <v>3687</v>
      </c>
      <c r="E28" s="52">
        <f t="shared" si="4"/>
        <v>126.40522875816993</v>
      </c>
      <c r="F28" s="55">
        <f t="shared" si="5"/>
        <v>104.90914022240302</v>
      </c>
      <c r="G28" s="3"/>
      <c r="H28" s="91">
        <v>1</v>
      </c>
      <c r="I28" s="3">
        <v>12</v>
      </c>
      <c r="J28" s="161" t="s">
        <v>18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31</v>
      </c>
      <c r="C29" s="43">
        <f t="shared" si="3"/>
        <v>2019</v>
      </c>
      <c r="D29" s="89">
        <f t="shared" si="6"/>
        <v>1215</v>
      </c>
      <c r="E29" s="52">
        <f t="shared" si="4"/>
        <v>143.59886201991466</v>
      </c>
      <c r="F29" s="55">
        <f t="shared" si="5"/>
        <v>166.17283950617283</v>
      </c>
      <c r="G29" s="11"/>
      <c r="H29" s="377">
        <v>0</v>
      </c>
      <c r="I29" s="3">
        <v>2</v>
      </c>
      <c r="J29" s="161" t="s">
        <v>6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37</v>
      </c>
      <c r="C30" s="43">
        <f t="shared" si="3"/>
        <v>1427</v>
      </c>
      <c r="D30" s="89">
        <f t="shared" si="6"/>
        <v>2027</v>
      </c>
      <c r="E30" s="52">
        <f t="shared" si="4"/>
        <v>129.60944595821979</v>
      </c>
      <c r="F30" s="55">
        <f t="shared" si="5"/>
        <v>70.399605328071033</v>
      </c>
      <c r="G30" s="12"/>
      <c r="H30" s="91">
        <v>0</v>
      </c>
      <c r="I30" s="3">
        <v>3</v>
      </c>
      <c r="J30" s="161" t="s">
        <v>10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21</v>
      </c>
      <c r="C31" s="43">
        <f t="shared" si="3"/>
        <v>1417</v>
      </c>
      <c r="D31" s="89">
        <f t="shared" si="6"/>
        <v>564</v>
      </c>
      <c r="E31" s="52">
        <f t="shared" si="4"/>
        <v>84.901138406231283</v>
      </c>
      <c r="F31" s="55">
        <f t="shared" si="5"/>
        <v>251.24113475177302</v>
      </c>
      <c r="G31" s="92"/>
      <c r="H31" s="91">
        <v>0</v>
      </c>
      <c r="I31" s="3">
        <v>5</v>
      </c>
      <c r="J31" s="161" t="s">
        <v>12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67282</v>
      </c>
      <c r="D32" s="67">
        <f>SUM(L14)</f>
        <v>77543</v>
      </c>
      <c r="E32" s="70">
        <f t="shared" si="4"/>
        <v>121.29658007175179</v>
      </c>
      <c r="F32" s="68">
        <f t="shared" si="5"/>
        <v>86.767341990895375</v>
      </c>
      <c r="G32" s="69"/>
      <c r="H32" s="430">
        <v>0</v>
      </c>
      <c r="I32" s="3">
        <v>7</v>
      </c>
      <c r="J32" s="161" t="s">
        <v>14</v>
      </c>
      <c r="L32" s="29"/>
      <c r="M32" s="26"/>
      <c r="S32" s="26"/>
      <c r="T32" s="26"/>
      <c r="U32" s="26"/>
    </row>
    <row r="33" spans="2:30" x14ac:dyDescent="0.15">
      <c r="H33" s="89">
        <v>0</v>
      </c>
      <c r="I33" s="3">
        <v>8</v>
      </c>
      <c r="J33" s="161" t="s">
        <v>15</v>
      </c>
      <c r="L33" s="29"/>
      <c r="M33" s="26"/>
      <c r="S33" s="26"/>
      <c r="T33" s="26"/>
      <c r="U33" s="26"/>
    </row>
    <row r="34" spans="2:30" x14ac:dyDescent="0.15">
      <c r="H34" s="43">
        <v>0</v>
      </c>
      <c r="I34" s="3">
        <v>10</v>
      </c>
      <c r="J34" s="161" t="s">
        <v>16</v>
      </c>
      <c r="L34" s="29"/>
      <c r="M34" s="26"/>
      <c r="S34" s="26"/>
      <c r="T34" s="26"/>
      <c r="U34" s="26"/>
    </row>
    <row r="35" spans="2:30" x14ac:dyDescent="0.15">
      <c r="H35" s="433">
        <v>0</v>
      </c>
      <c r="I35" s="3">
        <v>11</v>
      </c>
      <c r="J35" s="161" t="s">
        <v>17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98">
        <v>0</v>
      </c>
      <c r="I36" s="3">
        <v>13</v>
      </c>
      <c r="J36" s="161" t="s">
        <v>7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88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88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29</v>
      </c>
      <c r="J40" s="161" t="s">
        <v>94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67282</v>
      </c>
      <c r="I44" s="3"/>
      <c r="J44" s="166" t="s">
        <v>96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194</v>
      </c>
      <c r="I47" s="3"/>
      <c r="J47" s="179" t="s">
        <v>70</v>
      </c>
      <c r="K47" s="3"/>
      <c r="L47" s="301" t="s">
        <v>186</v>
      </c>
      <c r="S47" s="26"/>
      <c r="T47" s="26"/>
      <c r="U47" s="26"/>
      <c r="V47" s="26"/>
    </row>
    <row r="48" spans="2:30" x14ac:dyDescent="0.15">
      <c r="H48" s="178" t="s">
        <v>98</v>
      </c>
      <c r="I48" s="122"/>
      <c r="J48" s="178" t="s">
        <v>53</v>
      </c>
      <c r="K48" s="122"/>
      <c r="L48" s="305" t="s">
        <v>98</v>
      </c>
      <c r="S48" s="26"/>
      <c r="T48" s="26"/>
      <c r="U48" s="26"/>
      <c r="V48" s="26"/>
    </row>
    <row r="49" spans="1:22" x14ac:dyDescent="0.15">
      <c r="H49" s="43">
        <v>48559</v>
      </c>
      <c r="I49" s="3">
        <v>26</v>
      </c>
      <c r="J49" s="161" t="s">
        <v>30</v>
      </c>
      <c r="K49" s="3">
        <f>SUM(I49)</f>
        <v>26</v>
      </c>
      <c r="L49" s="306">
        <v>52966</v>
      </c>
      <c r="S49" s="26"/>
      <c r="T49" s="26"/>
      <c r="U49" s="26"/>
      <c r="V49" s="26"/>
    </row>
    <row r="50" spans="1:22" x14ac:dyDescent="0.15">
      <c r="H50" s="43">
        <v>16996</v>
      </c>
      <c r="I50" s="3">
        <v>25</v>
      </c>
      <c r="J50" s="161" t="s">
        <v>29</v>
      </c>
      <c r="K50" s="3">
        <f t="shared" ref="K50:K58" si="7">SUM(I50)</f>
        <v>25</v>
      </c>
      <c r="L50" s="306">
        <v>14726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15825</v>
      </c>
      <c r="I51" s="3">
        <v>33</v>
      </c>
      <c r="J51" s="161" t="s">
        <v>0</v>
      </c>
      <c r="K51" s="3">
        <f t="shared" si="7"/>
        <v>33</v>
      </c>
      <c r="L51" s="306">
        <v>10488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12084</v>
      </c>
      <c r="I52" s="3">
        <v>40</v>
      </c>
      <c r="J52" s="161" t="s">
        <v>2</v>
      </c>
      <c r="K52" s="3">
        <f t="shared" si="7"/>
        <v>40</v>
      </c>
      <c r="L52" s="306">
        <v>8605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194</v>
      </c>
      <c r="D53" s="59" t="s">
        <v>186</v>
      </c>
      <c r="E53" s="59" t="s">
        <v>51</v>
      </c>
      <c r="F53" s="59" t="s">
        <v>50</v>
      </c>
      <c r="G53" s="59" t="s">
        <v>52</v>
      </c>
      <c r="H53" s="44">
        <v>11735</v>
      </c>
      <c r="I53" s="3">
        <v>13</v>
      </c>
      <c r="J53" s="161" t="s">
        <v>7</v>
      </c>
      <c r="K53" s="3">
        <f t="shared" si="7"/>
        <v>13</v>
      </c>
      <c r="L53" s="306">
        <v>15593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48559</v>
      </c>
      <c r="D54" s="98">
        <f>SUM(L49)</f>
        <v>52966</v>
      </c>
      <c r="E54" s="52">
        <f t="shared" ref="E54:E64" si="9">SUM(N63/M63*100)</f>
        <v>100.38243684623971</v>
      </c>
      <c r="F54" s="52">
        <f>SUM(C54/D54*100)</f>
        <v>91.679568024770603</v>
      </c>
      <c r="G54" s="3"/>
      <c r="H54" s="88">
        <v>5907</v>
      </c>
      <c r="I54" s="3">
        <v>34</v>
      </c>
      <c r="J54" s="161" t="s">
        <v>1</v>
      </c>
      <c r="K54" s="3">
        <f t="shared" si="7"/>
        <v>34</v>
      </c>
      <c r="L54" s="306">
        <v>5269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29</v>
      </c>
      <c r="C55" s="43">
        <f t="shared" si="8"/>
        <v>16996</v>
      </c>
      <c r="D55" s="98">
        <f t="shared" ref="D55:D64" si="10">SUM(L50)</f>
        <v>14726</v>
      </c>
      <c r="E55" s="52">
        <f t="shared" si="9"/>
        <v>191.00921555405711</v>
      </c>
      <c r="F55" s="52">
        <f t="shared" ref="F55:F64" si="11">SUM(C55/D55*100)</f>
        <v>115.41491239983704</v>
      </c>
      <c r="G55" s="3"/>
      <c r="H55" s="44">
        <v>3508</v>
      </c>
      <c r="I55" s="3">
        <v>36</v>
      </c>
      <c r="J55" s="161" t="s">
        <v>5</v>
      </c>
      <c r="K55" s="3">
        <f t="shared" si="7"/>
        <v>36</v>
      </c>
      <c r="L55" s="306">
        <v>2775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15825</v>
      </c>
      <c r="D56" s="98">
        <f t="shared" si="10"/>
        <v>10488</v>
      </c>
      <c r="E56" s="52">
        <f t="shared" si="9"/>
        <v>94.953798151926065</v>
      </c>
      <c r="F56" s="52">
        <f t="shared" si="11"/>
        <v>150.8867276887872</v>
      </c>
      <c r="G56" s="3"/>
      <c r="H56" s="336">
        <v>2879</v>
      </c>
      <c r="I56" s="3">
        <v>24</v>
      </c>
      <c r="J56" s="161" t="s">
        <v>28</v>
      </c>
      <c r="K56" s="3">
        <f t="shared" si="7"/>
        <v>24</v>
      </c>
      <c r="L56" s="306">
        <v>3932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</v>
      </c>
      <c r="C57" s="43">
        <f t="shared" si="8"/>
        <v>12084</v>
      </c>
      <c r="D57" s="98">
        <f t="shared" si="10"/>
        <v>8605</v>
      </c>
      <c r="E57" s="52">
        <f t="shared" si="9"/>
        <v>288.12589413447785</v>
      </c>
      <c r="F57" s="52">
        <f t="shared" si="11"/>
        <v>140.42998256827426</v>
      </c>
      <c r="G57" s="3"/>
      <c r="H57" s="126">
        <v>1853</v>
      </c>
      <c r="I57" s="3">
        <v>22</v>
      </c>
      <c r="J57" s="161" t="s">
        <v>26</v>
      </c>
      <c r="K57" s="3">
        <f t="shared" si="7"/>
        <v>22</v>
      </c>
      <c r="L57" s="306">
        <v>2691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7</v>
      </c>
      <c r="C58" s="43">
        <f t="shared" si="8"/>
        <v>11735</v>
      </c>
      <c r="D58" s="98">
        <f t="shared" si="10"/>
        <v>15593</v>
      </c>
      <c r="E58" s="52">
        <f t="shared" si="9"/>
        <v>63.027015414361678</v>
      </c>
      <c r="F58" s="52">
        <f t="shared" si="11"/>
        <v>75.258128647470031</v>
      </c>
      <c r="G58" s="12"/>
      <c r="H58" s="435">
        <v>1457</v>
      </c>
      <c r="I58" s="14">
        <v>16</v>
      </c>
      <c r="J58" s="163" t="s">
        <v>3</v>
      </c>
      <c r="K58" s="14">
        <f t="shared" si="7"/>
        <v>16</v>
      </c>
      <c r="L58" s="307">
        <v>1555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5907</v>
      </c>
      <c r="D59" s="98">
        <f t="shared" si="10"/>
        <v>5269</v>
      </c>
      <c r="E59" s="52">
        <f t="shared" si="9"/>
        <v>102.64118158123372</v>
      </c>
      <c r="F59" s="52">
        <f t="shared" si="11"/>
        <v>112.10855949895615</v>
      </c>
      <c r="G59" s="3"/>
      <c r="H59" s="378">
        <v>1308</v>
      </c>
      <c r="I59" s="338">
        <v>17</v>
      </c>
      <c r="J59" s="223" t="s">
        <v>21</v>
      </c>
      <c r="K59" s="8" t="s">
        <v>66</v>
      </c>
      <c r="L59" s="308">
        <v>122725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5</v>
      </c>
      <c r="C60" s="43">
        <f t="shared" si="8"/>
        <v>3508</v>
      </c>
      <c r="D60" s="98">
        <f t="shared" si="10"/>
        <v>2775</v>
      </c>
      <c r="E60" s="52">
        <f t="shared" si="9"/>
        <v>101.41659439144262</v>
      </c>
      <c r="F60" s="52">
        <f t="shared" si="11"/>
        <v>126.41441441441441</v>
      </c>
      <c r="G60" s="3"/>
      <c r="H60" s="126">
        <v>1229</v>
      </c>
      <c r="I60" s="140">
        <v>38</v>
      </c>
      <c r="J60" s="161" t="s">
        <v>38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28</v>
      </c>
      <c r="C61" s="43">
        <f t="shared" si="8"/>
        <v>2879</v>
      </c>
      <c r="D61" s="98">
        <f t="shared" si="10"/>
        <v>3932</v>
      </c>
      <c r="E61" s="52">
        <f t="shared" si="9"/>
        <v>104.23606082548878</v>
      </c>
      <c r="F61" s="52">
        <f t="shared" si="11"/>
        <v>73.219735503560528</v>
      </c>
      <c r="G61" s="11"/>
      <c r="H61" s="126">
        <v>650</v>
      </c>
      <c r="I61" s="140">
        <v>12</v>
      </c>
      <c r="J61" s="161" t="s">
        <v>18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26</v>
      </c>
      <c r="C62" s="43">
        <f t="shared" si="8"/>
        <v>1853</v>
      </c>
      <c r="D62" s="98">
        <f t="shared" si="10"/>
        <v>2691</v>
      </c>
      <c r="E62" s="52">
        <f t="shared" si="9"/>
        <v>59.735654416505483</v>
      </c>
      <c r="F62" s="52">
        <f t="shared" si="11"/>
        <v>68.859160163507994</v>
      </c>
      <c r="G62" s="12"/>
      <c r="H62" s="126">
        <v>454</v>
      </c>
      <c r="I62" s="174">
        <v>21</v>
      </c>
      <c r="J62" s="3" t="s">
        <v>156</v>
      </c>
      <c r="K62" s="50"/>
      <c r="L62" t="s">
        <v>60</v>
      </c>
      <c r="M62" s="442" t="s">
        <v>62</v>
      </c>
      <c r="N62" s="42" t="s">
        <v>74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3</v>
      </c>
      <c r="C63" s="333">
        <f t="shared" si="8"/>
        <v>1457</v>
      </c>
      <c r="D63" s="138">
        <f t="shared" si="10"/>
        <v>1555</v>
      </c>
      <c r="E63" s="57">
        <f t="shared" si="9"/>
        <v>91.005621486570902</v>
      </c>
      <c r="F63" s="57">
        <f t="shared" si="11"/>
        <v>93.697749196141473</v>
      </c>
      <c r="G63" s="92"/>
      <c r="H63" s="428">
        <v>337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48374</v>
      </c>
      <c r="N63" s="89">
        <f>SUM(H49)</f>
        <v>48559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125133</v>
      </c>
      <c r="D64" s="139">
        <f t="shared" si="10"/>
        <v>122725</v>
      </c>
      <c r="E64" s="70">
        <f t="shared" si="9"/>
        <v>106.4010883890991</v>
      </c>
      <c r="F64" s="70">
        <f t="shared" si="11"/>
        <v>101.96211040945202</v>
      </c>
      <c r="G64" s="69"/>
      <c r="H64" s="126">
        <v>135</v>
      </c>
      <c r="I64" s="3">
        <v>11</v>
      </c>
      <c r="J64" s="161" t="s">
        <v>17</v>
      </c>
      <c r="K64" s="3">
        <f t="shared" ref="K64:K72" si="12">SUM(K50)</f>
        <v>25</v>
      </c>
      <c r="L64" s="161" t="s">
        <v>29</v>
      </c>
      <c r="M64" s="170">
        <v>8898</v>
      </c>
      <c r="N64" s="89">
        <f t="shared" ref="N64:N72" si="13">SUM(H50)</f>
        <v>16996</v>
      </c>
      <c r="O64" s="45"/>
      <c r="S64" s="26"/>
      <c r="T64" s="26"/>
      <c r="U64" s="26"/>
      <c r="V64" s="26"/>
    </row>
    <row r="65" spans="2:22" x14ac:dyDescent="0.15">
      <c r="H65" s="43">
        <v>98</v>
      </c>
      <c r="I65" s="3">
        <v>4</v>
      </c>
      <c r="J65" s="161" t="s">
        <v>11</v>
      </c>
      <c r="K65" s="3">
        <f t="shared" si="12"/>
        <v>33</v>
      </c>
      <c r="L65" s="161" t="s">
        <v>0</v>
      </c>
      <c r="M65" s="170">
        <v>16666</v>
      </c>
      <c r="N65" s="89">
        <f t="shared" si="13"/>
        <v>15825</v>
      </c>
      <c r="O65" s="45"/>
      <c r="S65" s="26"/>
      <c r="T65" s="26"/>
      <c r="U65" s="26"/>
      <c r="V65" s="26"/>
    </row>
    <row r="66" spans="2:22" x14ac:dyDescent="0.15">
      <c r="H66" s="43">
        <v>54</v>
      </c>
      <c r="I66" s="3">
        <v>9</v>
      </c>
      <c r="J66" s="3" t="s">
        <v>163</v>
      </c>
      <c r="K66" s="3">
        <f t="shared" si="12"/>
        <v>40</v>
      </c>
      <c r="L66" s="161" t="s">
        <v>2</v>
      </c>
      <c r="M66" s="170">
        <v>4194</v>
      </c>
      <c r="N66" s="89">
        <f t="shared" si="13"/>
        <v>12084</v>
      </c>
      <c r="O66" s="45"/>
      <c r="S66" s="26"/>
      <c r="T66" s="26"/>
      <c r="U66" s="26"/>
      <c r="V66" s="26"/>
    </row>
    <row r="67" spans="2:22" x14ac:dyDescent="0.15">
      <c r="H67" s="89">
        <v>27</v>
      </c>
      <c r="I67" s="3">
        <v>1</v>
      </c>
      <c r="J67" s="161" t="s">
        <v>4</v>
      </c>
      <c r="K67" s="3">
        <f t="shared" si="12"/>
        <v>13</v>
      </c>
      <c r="L67" s="161" t="s">
        <v>7</v>
      </c>
      <c r="M67" s="170">
        <v>18619</v>
      </c>
      <c r="N67" s="89">
        <f t="shared" si="13"/>
        <v>11735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88">
        <v>27</v>
      </c>
      <c r="I68" s="3">
        <v>29</v>
      </c>
      <c r="J68" s="161" t="s">
        <v>94</v>
      </c>
      <c r="K68" s="3">
        <f t="shared" si="12"/>
        <v>34</v>
      </c>
      <c r="L68" s="161" t="s">
        <v>1</v>
      </c>
      <c r="M68" s="170">
        <v>5755</v>
      </c>
      <c r="N68" s="89">
        <f t="shared" si="13"/>
        <v>5907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10</v>
      </c>
      <c r="I69" s="3">
        <v>15</v>
      </c>
      <c r="J69" s="161" t="s">
        <v>20</v>
      </c>
      <c r="K69" s="3">
        <f t="shared" si="12"/>
        <v>36</v>
      </c>
      <c r="L69" s="161" t="s">
        <v>5</v>
      </c>
      <c r="M69" s="170">
        <v>3459</v>
      </c>
      <c r="N69" s="89">
        <f t="shared" si="13"/>
        <v>3508</v>
      </c>
      <c r="O69" s="45"/>
      <c r="S69" s="26"/>
      <c r="T69" s="26"/>
      <c r="U69" s="26"/>
      <c r="V69" s="26"/>
    </row>
    <row r="70" spans="2:22" x14ac:dyDescent="0.15">
      <c r="B70" s="50"/>
      <c r="H70" s="44">
        <v>1</v>
      </c>
      <c r="I70" s="3">
        <v>27</v>
      </c>
      <c r="J70" s="161" t="s">
        <v>31</v>
      </c>
      <c r="K70" s="3">
        <f t="shared" si="12"/>
        <v>24</v>
      </c>
      <c r="L70" s="161" t="s">
        <v>28</v>
      </c>
      <c r="M70" s="170">
        <v>2762</v>
      </c>
      <c r="N70" s="89">
        <f t="shared" si="13"/>
        <v>2879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2</v>
      </c>
      <c r="J71" s="161" t="s">
        <v>6</v>
      </c>
      <c r="K71" s="3">
        <f t="shared" si="12"/>
        <v>22</v>
      </c>
      <c r="L71" s="161" t="s">
        <v>26</v>
      </c>
      <c r="M71" s="170">
        <v>3102</v>
      </c>
      <c r="N71" s="89">
        <f t="shared" si="13"/>
        <v>1853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3</v>
      </c>
      <c r="J72" s="161" t="s">
        <v>10</v>
      </c>
      <c r="K72" s="3">
        <f t="shared" si="12"/>
        <v>16</v>
      </c>
      <c r="L72" s="163" t="s">
        <v>3</v>
      </c>
      <c r="M72" s="171">
        <v>1601</v>
      </c>
      <c r="N72" s="89">
        <f t="shared" si="13"/>
        <v>1457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5</v>
      </c>
      <c r="J73" s="161" t="s">
        <v>12</v>
      </c>
      <c r="K73" s="43"/>
      <c r="L73" s="3" t="s">
        <v>181</v>
      </c>
      <c r="M73" s="169">
        <v>117605</v>
      </c>
      <c r="N73" s="168">
        <f>SUM(H89)</f>
        <v>125133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336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95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336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336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125133</v>
      </c>
      <c r="I89" s="3"/>
      <c r="J89" s="3" t="s">
        <v>92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L10" sqref="L10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64</v>
      </c>
      <c r="J1" s="102"/>
      <c r="Q1" s="26"/>
      <c r="R1" s="109"/>
    </row>
    <row r="2" spans="5:30" x14ac:dyDescent="0.15">
      <c r="H2" s="283" t="s">
        <v>198</v>
      </c>
      <c r="I2" s="3"/>
      <c r="J2" s="187" t="s">
        <v>102</v>
      </c>
      <c r="K2" s="3"/>
      <c r="L2" s="180" t="s">
        <v>197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98</v>
      </c>
      <c r="I3" s="3"/>
      <c r="J3" s="145" t="s">
        <v>99</v>
      </c>
      <c r="K3" s="3"/>
      <c r="L3" s="42" t="s">
        <v>98</v>
      </c>
      <c r="M3" s="82"/>
      <c r="R3" s="48"/>
      <c r="S3" s="26"/>
      <c r="T3" s="26"/>
      <c r="U3" s="26"/>
      <c r="V3" s="26"/>
    </row>
    <row r="4" spans="5:30" x14ac:dyDescent="0.15">
      <c r="H4" s="89">
        <v>42183</v>
      </c>
      <c r="I4" s="3">
        <v>31</v>
      </c>
      <c r="J4" s="33" t="s">
        <v>63</v>
      </c>
      <c r="K4" s="203">
        <f>SUM(I4)</f>
        <v>31</v>
      </c>
      <c r="L4" s="275">
        <v>15053</v>
      </c>
      <c r="M4" s="45"/>
      <c r="R4" s="48"/>
      <c r="S4" s="26"/>
      <c r="T4" s="26"/>
      <c r="U4" s="26"/>
      <c r="V4" s="26"/>
    </row>
    <row r="5" spans="5:30" x14ac:dyDescent="0.15">
      <c r="H5" s="88">
        <v>25562</v>
      </c>
      <c r="I5" s="3">
        <v>17</v>
      </c>
      <c r="J5" s="33" t="s">
        <v>21</v>
      </c>
      <c r="K5" s="203">
        <f t="shared" ref="K5:K13" si="0">SUM(I5)</f>
        <v>17</v>
      </c>
      <c r="L5" s="275">
        <v>31197</v>
      </c>
      <c r="M5" s="45"/>
      <c r="R5" s="48"/>
      <c r="S5" s="26"/>
      <c r="T5" s="26"/>
      <c r="U5" s="26"/>
      <c r="V5" s="26"/>
    </row>
    <row r="6" spans="5:30" x14ac:dyDescent="0.15">
      <c r="H6" s="88">
        <v>24073</v>
      </c>
      <c r="I6" s="3">
        <v>33</v>
      </c>
      <c r="J6" s="33" t="s">
        <v>0</v>
      </c>
      <c r="K6" s="203">
        <f t="shared" si="0"/>
        <v>33</v>
      </c>
      <c r="L6" s="275">
        <v>12705</v>
      </c>
      <c r="M6" s="45"/>
      <c r="R6" s="48"/>
      <c r="S6" s="26"/>
      <c r="T6" s="26"/>
      <c r="U6" s="26"/>
      <c r="V6" s="26"/>
    </row>
    <row r="7" spans="5:30" x14ac:dyDescent="0.15">
      <c r="H7" s="88">
        <v>19133</v>
      </c>
      <c r="I7" s="3">
        <v>2</v>
      </c>
      <c r="J7" s="33" t="s">
        <v>6</v>
      </c>
      <c r="K7" s="203">
        <f t="shared" si="0"/>
        <v>2</v>
      </c>
      <c r="L7" s="275">
        <v>11080</v>
      </c>
      <c r="M7" s="45"/>
      <c r="R7" s="48"/>
      <c r="S7" s="26"/>
      <c r="T7" s="26"/>
      <c r="U7" s="26"/>
      <c r="V7" s="26"/>
    </row>
    <row r="8" spans="5:30" x14ac:dyDescent="0.15">
      <c r="H8" s="44">
        <v>15177</v>
      </c>
      <c r="I8" s="3">
        <v>34</v>
      </c>
      <c r="J8" s="33" t="s">
        <v>1</v>
      </c>
      <c r="K8" s="203">
        <f t="shared" si="0"/>
        <v>34</v>
      </c>
      <c r="L8" s="275">
        <v>15892</v>
      </c>
      <c r="M8" s="45"/>
      <c r="R8" s="48"/>
      <c r="S8" s="26"/>
      <c r="T8" s="26"/>
      <c r="U8" s="26"/>
      <c r="V8" s="26"/>
    </row>
    <row r="9" spans="5:30" x14ac:dyDescent="0.15">
      <c r="H9" s="88">
        <v>12041</v>
      </c>
      <c r="I9" s="3">
        <v>16</v>
      </c>
      <c r="J9" s="33" t="s">
        <v>3</v>
      </c>
      <c r="K9" s="203">
        <f t="shared" si="0"/>
        <v>16</v>
      </c>
      <c r="L9" s="275">
        <v>14389</v>
      </c>
      <c r="M9" s="45"/>
      <c r="R9" s="48"/>
      <c r="S9" s="26"/>
      <c r="T9" s="26"/>
      <c r="U9" s="26"/>
      <c r="V9" s="26"/>
    </row>
    <row r="10" spans="5:30" x14ac:dyDescent="0.15">
      <c r="H10" s="88">
        <v>10672</v>
      </c>
      <c r="I10" s="3">
        <v>25</v>
      </c>
      <c r="J10" s="33" t="s">
        <v>29</v>
      </c>
      <c r="K10" s="203">
        <f t="shared" si="0"/>
        <v>25</v>
      </c>
      <c r="L10" s="275">
        <v>6107</v>
      </c>
      <c r="M10" s="45"/>
      <c r="R10" s="48"/>
      <c r="S10" s="26"/>
      <c r="T10" s="26"/>
      <c r="U10" s="26"/>
      <c r="V10" s="26"/>
    </row>
    <row r="11" spans="5:30" x14ac:dyDescent="0.15">
      <c r="H11" s="292">
        <v>10290</v>
      </c>
      <c r="I11" s="3">
        <v>3</v>
      </c>
      <c r="J11" s="33" t="s">
        <v>10</v>
      </c>
      <c r="K11" s="203">
        <f t="shared" si="0"/>
        <v>3</v>
      </c>
      <c r="L11" s="276">
        <v>43493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18">
        <v>10259</v>
      </c>
      <c r="I12" s="3">
        <v>40</v>
      </c>
      <c r="J12" s="33" t="s">
        <v>2</v>
      </c>
      <c r="K12" s="203">
        <f t="shared" si="0"/>
        <v>40</v>
      </c>
      <c r="L12" s="276">
        <v>7486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9">
        <v>9349</v>
      </c>
      <c r="I13" s="14">
        <v>13</v>
      </c>
      <c r="J13" s="77" t="s">
        <v>7</v>
      </c>
      <c r="K13" s="203">
        <f t="shared" si="0"/>
        <v>13</v>
      </c>
      <c r="L13" s="276">
        <v>10437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6045</v>
      </c>
      <c r="I14" s="222">
        <v>21</v>
      </c>
      <c r="J14" s="222" t="s">
        <v>159</v>
      </c>
      <c r="K14" s="108" t="s">
        <v>8</v>
      </c>
      <c r="L14" s="277">
        <v>199829</v>
      </c>
      <c r="N14" s="32"/>
      <c r="R14" s="48"/>
      <c r="S14" s="26"/>
      <c r="T14" s="26"/>
      <c r="U14" s="26"/>
      <c r="V14" s="26"/>
    </row>
    <row r="15" spans="5:30" x14ac:dyDescent="0.15">
      <c r="H15" s="88">
        <v>5478</v>
      </c>
      <c r="I15" s="3">
        <v>1</v>
      </c>
      <c r="J15" s="33" t="s">
        <v>4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292">
        <v>5432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44">
        <v>4420</v>
      </c>
      <c r="I17" s="3">
        <v>26</v>
      </c>
      <c r="J17" s="33" t="s">
        <v>30</v>
      </c>
      <c r="L17" s="32"/>
      <c r="R17" s="48"/>
      <c r="S17" s="26"/>
      <c r="T17" s="26"/>
      <c r="U17" s="26"/>
      <c r="V17" s="26"/>
    </row>
    <row r="18" spans="1:22" x14ac:dyDescent="0.15">
      <c r="H18" s="123">
        <v>2967</v>
      </c>
      <c r="I18" s="3">
        <v>36</v>
      </c>
      <c r="J18" s="33" t="s">
        <v>5</v>
      </c>
      <c r="L18" s="188" t="s">
        <v>102</v>
      </c>
      <c r="M18" t="s">
        <v>62</v>
      </c>
      <c r="N18" s="42" t="s">
        <v>74</v>
      </c>
      <c r="R18" s="48"/>
      <c r="S18" s="26"/>
      <c r="T18" s="26"/>
      <c r="U18" s="26"/>
      <c r="V18" s="26"/>
    </row>
    <row r="19" spans="1:22" ht="14.25" thickBot="1" x14ac:dyDescent="0.2">
      <c r="H19" s="89">
        <v>2845</v>
      </c>
      <c r="I19" s="3">
        <v>38</v>
      </c>
      <c r="J19" s="33" t="s">
        <v>38</v>
      </c>
      <c r="K19" s="117">
        <f>SUM(I4)</f>
        <v>31</v>
      </c>
      <c r="L19" s="33" t="s">
        <v>63</v>
      </c>
      <c r="M19" s="370">
        <v>9805</v>
      </c>
      <c r="N19" s="89">
        <f>SUM(H4)</f>
        <v>42183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199</v>
      </c>
      <c r="D20" s="59" t="s">
        <v>200</v>
      </c>
      <c r="E20" s="59" t="s">
        <v>51</v>
      </c>
      <c r="F20" s="59" t="s">
        <v>50</v>
      </c>
      <c r="G20" s="60" t="s">
        <v>52</v>
      </c>
      <c r="H20" s="88">
        <v>1886</v>
      </c>
      <c r="I20" s="3">
        <v>24</v>
      </c>
      <c r="J20" s="33" t="s">
        <v>28</v>
      </c>
      <c r="K20" s="117">
        <f t="shared" ref="K20:K28" si="1">SUM(I5)</f>
        <v>17</v>
      </c>
      <c r="L20" s="33" t="s">
        <v>21</v>
      </c>
      <c r="M20" s="371">
        <v>21165</v>
      </c>
      <c r="N20" s="89">
        <f t="shared" ref="N20:N28" si="2">SUM(H5)</f>
        <v>25562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63</v>
      </c>
      <c r="C21" s="202">
        <f>SUM(H4)</f>
        <v>42183</v>
      </c>
      <c r="D21" s="89">
        <f>SUM(L4)</f>
        <v>15053</v>
      </c>
      <c r="E21" s="52">
        <f t="shared" ref="E21:E30" si="3">SUM(N19/M19*100)</f>
        <v>430.2192758796532</v>
      </c>
      <c r="F21" s="52">
        <f t="shared" ref="F21:F31" si="4">SUM(C21/D21*100)</f>
        <v>280.22985451405032</v>
      </c>
      <c r="G21" s="62"/>
      <c r="H21" s="292">
        <v>1766</v>
      </c>
      <c r="I21" s="3">
        <v>14</v>
      </c>
      <c r="J21" s="33" t="s">
        <v>19</v>
      </c>
      <c r="K21" s="117">
        <f t="shared" si="1"/>
        <v>33</v>
      </c>
      <c r="L21" s="33" t="s">
        <v>0</v>
      </c>
      <c r="M21" s="371">
        <v>23288</v>
      </c>
      <c r="N21" s="89">
        <f t="shared" si="2"/>
        <v>24073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21</v>
      </c>
      <c r="C22" s="202">
        <f t="shared" ref="C22:C30" si="5">SUM(H5)</f>
        <v>25562</v>
      </c>
      <c r="D22" s="89">
        <f t="shared" ref="D22:D29" si="6">SUM(L5)</f>
        <v>31197</v>
      </c>
      <c r="E22" s="52">
        <f t="shared" si="3"/>
        <v>120.7748641625325</v>
      </c>
      <c r="F22" s="52">
        <f t="shared" si="4"/>
        <v>81.937365772349906</v>
      </c>
      <c r="G22" s="62"/>
      <c r="H22" s="88">
        <v>1317</v>
      </c>
      <c r="I22" s="3">
        <v>9</v>
      </c>
      <c r="J22" s="3" t="s">
        <v>164</v>
      </c>
      <c r="K22" s="117">
        <f t="shared" si="1"/>
        <v>2</v>
      </c>
      <c r="L22" s="33" t="s">
        <v>6</v>
      </c>
      <c r="M22" s="371">
        <v>10553</v>
      </c>
      <c r="N22" s="89">
        <f t="shared" si="2"/>
        <v>19133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0</v>
      </c>
      <c r="C23" s="202">
        <f t="shared" si="5"/>
        <v>24073</v>
      </c>
      <c r="D23" s="89">
        <f t="shared" si="6"/>
        <v>12705</v>
      </c>
      <c r="E23" s="52">
        <f t="shared" si="3"/>
        <v>103.37083476468567</v>
      </c>
      <c r="F23" s="52">
        <f t="shared" si="4"/>
        <v>189.47658402203857</v>
      </c>
      <c r="G23" s="62"/>
      <c r="H23" s="88">
        <v>808</v>
      </c>
      <c r="I23" s="3">
        <v>5</v>
      </c>
      <c r="J23" s="33" t="s">
        <v>12</v>
      </c>
      <c r="K23" s="117">
        <f t="shared" si="1"/>
        <v>34</v>
      </c>
      <c r="L23" s="33" t="s">
        <v>1</v>
      </c>
      <c r="M23" s="371">
        <v>20149</v>
      </c>
      <c r="N23" s="89">
        <f t="shared" si="2"/>
        <v>15177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6</v>
      </c>
      <c r="C24" s="202">
        <f t="shared" si="5"/>
        <v>19133</v>
      </c>
      <c r="D24" s="89">
        <f t="shared" si="6"/>
        <v>11080</v>
      </c>
      <c r="E24" s="52">
        <f t="shared" si="3"/>
        <v>181.30389462712026</v>
      </c>
      <c r="F24" s="52">
        <f t="shared" si="4"/>
        <v>172.68050541516246</v>
      </c>
      <c r="G24" s="62"/>
      <c r="H24" s="88">
        <v>541</v>
      </c>
      <c r="I24" s="3">
        <v>12</v>
      </c>
      <c r="J24" s="33" t="s">
        <v>18</v>
      </c>
      <c r="K24" s="117">
        <f t="shared" si="1"/>
        <v>16</v>
      </c>
      <c r="L24" s="33" t="s">
        <v>3</v>
      </c>
      <c r="M24" s="371">
        <v>10257</v>
      </c>
      <c r="N24" s="89">
        <f t="shared" si="2"/>
        <v>12041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</v>
      </c>
      <c r="C25" s="202">
        <f t="shared" si="5"/>
        <v>15177</v>
      </c>
      <c r="D25" s="89">
        <f t="shared" si="6"/>
        <v>15892</v>
      </c>
      <c r="E25" s="52">
        <f t="shared" si="3"/>
        <v>75.323837411285922</v>
      </c>
      <c r="F25" s="52">
        <f t="shared" si="4"/>
        <v>95.500880946388122</v>
      </c>
      <c r="G25" s="72"/>
      <c r="H25" s="88">
        <v>526</v>
      </c>
      <c r="I25" s="3">
        <v>4</v>
      </c>
      <c r="J25" s="33" t="s">
        <v>11</v>
      </c>
      <c r="K25" s="117">
        <f t="shared" si="1"/>
        <v>25</v>
      </c>
      <c r="L25" s="33" t="s">
        <v>29</v>
      </c>
      <c r="M25" s="371">
        <v>11596</v>
      </c>
      <c r="N25" s="89">
        <f t="shared" si="2"/>
        <v>10672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3</v>
      </c>
      <c r="C26" s="202">
        <f t="shared" si="5"/>
        <v>12041</v>
      </c>
      <c r="D26" s="89">
        <f t="shared" si="6"/>
        <v>14389</v>
      </c>
      <c r="E26" s="52">
        <f t="shared" si="3"/>
        <v>117.39299990250561</v>
      </c>
      <c r="F26" s="52">
        <f t="shared" si="4"/>
        <v>83.681979289735224</v>
      </c>
      <c r="G26" s="62"/>
      <c r="H26" s="88">
        <v>355</v>
      </c>
      <c r="I26" s="3">
        <v>39</v>
      </c>
      <c r="J26" s="33" t="s">
        <v>39</v>
      </c>
      <c r="K26" s="117">
        <f t="shared" si="1"/>
        <v>3</v>
      </c>
      <c r="L26" s="33" t="s">
        <v>10</v>
      </c>
      <c r="M26" s="372">
        <v>24370</v>
      </c>
      <c r="N26" s="89">
        <f t="shared" si="2"/>
        <v>10290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29</v>
      </c>
      <c r="C27" s="202">
        <f t="shared" si="5"/>
        <v>10672</v>
      </c>
      <c r="D27" s="89">
        <f t="shared" si="6"/>
        <v>6107</v>
      </c>
      <c r="E27" s="52">
        <f t="shared" si="3"/>
        <v>92.031735081062436</v>
      </c>
      <c r="F27" s="52">
        <f t="shared" si="4"/>
        <v>174.75028655641069</v>
      </c>
      <c r="G27" s="62"/>
      <c r="H27" s="88">
        <v>338</v>
      </c>
      <c r="I27" s="3">
        <v>37</v>
      </c>
      <c r="J27" s="33" t="s">
        <v>37</v>
      </c>
      <c r="K27" s="117">
        <f t="shared" si="1"/>
        <v>40</v>
      </c>
      <c r="L27" s="33" t="s">
        <v>2</v>
      </c>
      <c r="M27" s="373">
        <v>13890</v>
      </c>
      <c r="N27" s="89">
        <f t="shared" si="2"/>
        <v>10259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10</v>
      </c>
      <c r="C28" s="202">
        <f t="shared" si="5"/>
        <v>10290</v>
      </c>
      <c r="D28" s="89">
        <f t="shared" si="6"/>
        <v>43493</v>
      </c>
      <c r="E28" s="52">
        <f t="shared" si="3"/>
        <v>42.224045958145261</v>
      </c>
      <c r="F28" s="52">
        <f t="shared" si="4"/>
        <v>23.658979605913597</v>
      </c>
      <c r="G28" s="73"/>
      <c r="H28" s="88">
        <v>215</v>
      </c>
      <c r="I28" s="3">
        <v>7</v>
      </c>
      <c r="J28" s="33" t="s">
        <v>14</v>
      </c>
      <c r="K28" s="181">
        <f t="shared" si="1"/>
        <v>13</v>
      </c>
      <c r="L28" s="77" t="s">
        <v>7</v>
      </c>
      <c r="M28" s="373">
        <v>10753</v>
      </c>
      <c r="N28" s="167">
        <f t="shared" si="2"/>
        <v>9349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2</v>
      </c>
      <c r="C29" s="202">
        <f t="shared" si="5"/>
        <v>10259</v>
      </c>
      <c r="D29" s="89">
        <f t="shared" si="6"/>
        <v>7486</v>
      </c>
      <c r="E29" s="52">
        <f t="shared" si="3"/>
        <v>73.85889128869691</v>
      </c>
      <c r="F29" s="52">
        <f t="shared" si="4"/>
        <v>137.0424792946834</v>
      </c>
      <c r="G29" s="72"/>
      <c r="H29" s="88">
        <v>170</v>
      </c>
      <c r="I29" s="3">
        <v>27</v>
      </c>
      <c r="J29" s="33" t="s">
        <v>31</v>
      </c>
      <c r="K29" s="115"/>
      <c r="L29" s="115" t="s">
        <v>168</v>
      </c>
      <c r="M29" s="374">
        <v>189946</v>
      </c>
      <c r="N29" s="172">
        <f>SUM(H44)</f>
        <v>214276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7</v>
      </c>
      <c r="C30" s="202">
        <f t="shared" si="5"/>
        <v>9349</v>
      </c>
      <c r="D30" s="89">
        <f>SUM(L13)</f>
        <v>10437</v>
      </c>
      <c r="E30" s="57">
        <f t="shared" si="3"/>
        <v>86.943178647819209</v>
      </c>
      <c r="F30" s="63">
        <f t="shared" si="4"/>
        <v>89.575548529270861</v>
      </c>
      <c r="G30" s="75"/>
      <c r="H30" s="88">
        <v>127</v>
      </c>
      <c r="I30" s="3">
        <v>15</v>
      </c>
      <c r="J30" s="33" t="s">
        <v>20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214276</v>
      </c>
      <c r="D31" s="67">
        <f>SUM(L14)</f>
        <v>199829</v>
      </c>
      <c r="E31" s="70">
        <f>SUM(N29/M29*100)</f>
        <v>112.80890358312364</v>
      </c>
      <c r="F31" s="63">
        <f t="shared" si="4"/>
        <v>107.22968137757782</v>
      </c>
      <c r="G31" s="71"/>
      <c r="H31" s="88">
        <v>104</v>
      </c>
      <c r="I31" s="3">
        <v>10</v>
      </c>
      <c r="J31" s="33" t="s">
        <v>16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92</v>
      </c>
      <c r="I32" s="3">
        <v>32</v>
      </c>
      <c r="J32" s="33" t="s">
        <v>35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47</v>
      </c>
      <c r="I33" s="3">
        <v>20</v>
      </c>
      <c r="J33" s="33" t="s">
        <v>24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24</v>
      </c>
      <c r="I34" s="3">
        <v>23</v>
      </c>
      <c r="J34" s="33" t="s">
        <v>27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21</v>
      </c>
      <c r="I35" s="3">
        <v>18</v>
      </c>
      <c r="J35" s="33" t="s">
        <v>22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436">
        <v>12</v>
      </c>
      <c r="I36" s="3">
        <v>19</v>
      </c>
      <c r="J36" s="33" t="s">
        <v>23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1</v>
      </c>
      <c r="I37" s="3">
        <v>29</v>
      </c>
      <c r="J37" s="33" t="s">
        <v>54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6</v>
      </c>
      <c r="J38" s="33" t="s">
        <v>13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44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214276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198</v>
      </c>
      <c r="I48" s="3"/>
      <c r="J48" s="190" t="s">
        <v>90</v>
      </c>
      <c r="K48" s="3"/>
      <c r="L48" s="329" t="s">
        <v>197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98</v>
      </c>
      <c r="I49" s="3"/>
      <c r="J49" s="145" t="s">
        <v>9</v>
      </c>
      <c r="K49" s="3"/>
      <c r="L49" s="329" t="s">
        <v>173</v>
      </c>
      <c r="M49" s="82"/>
      <c r="R49" s="48"/>
      <c r="S49" s="26"/>
      <c r="T49" s="26"/>
      <c r="U49" s="26"/>
      <c r="V49" s="26"/>
    </row>
    <row r="50" spans="1:22" x14ac:dyDescent="0.15">
      <c r="H50" s="43">
        <v>42739</v>
      </c>
      <c r="I50" s="3">
        <v>16</v>
      </c>
      <c r="J50" s="33" t="s">
        <v>3</v>
      </c>
      <c r="K50" s="327">
        <f>SUM(I50)</f>
        <v>16</v>
      </c>
      <c r="L50" s="330">
        <v>26168</v>
      </c>
      <c r="M50" s="45"/>
      <c r="R50" s="48"/>
      <c r="S50" s="26"/>
      <c r="T50" s="26"/>
      <c r="U50" s="26"/>
      <c r="V50" s="26"/>
    </row>
    <row r="51" spans="1:22" x14ac:dyDescent="0.15">
      <c r="H51" s="88">
        <v>8912</v>
      </c>
      <c r="I51" s="3">
        <v>26</v>
      </c>
      <c r="J51" s="33" t="s">
        <v>30</v>
      </c>
      <c r="K51" s="327">
        <f t="shared" ref="K51:K59" si="7">SUM(I51)</f>
        <v>26</v>
      </c>
      <c r="L51" s="331">
        <v>7680</v>
      </c>
      <c r="M51" s="45"/>
      <c r="R51" s="48"/>
      <c r="S51" s="26"/>
      <c r="T51" s="26"/>
      <c r="U51" s="26"/>
      <c r="V51" s="26"/>
    </row>
    <row r="52" spans="1:22" ht="14.25" thickBot="1" x14ac:dyDescent="0.2">
      <c r="H52" s="88">
        <v>8850</v>
      </c>
      <c r="I52" s="3">
        <v>33</v>
      </c>
      <c r="J52" s="33" t="s">
        <v>0</v>
      </c>
      <c r="K52" s="327">
        <f t="shared" si="7"/>
        <v>33</v>
      </c>
      <c r="L52" s="331">
        <v>8653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194</v>
      </c>
      <c r="D53" s="59" t="s">
        <v>186</v>
      </c>
      <c r="E53" s="59" t="s">
        <v>51</v>
      </c>
      <c r="F53" s="59" t="s">
        <v>50</v>
      </c>
      <c r="G53" s="60" t="s">
        <v>52</v>
      </c>
      <c r="H53" s="44">
        <v>6493</v>
      </c>
      <c r="I53" s="3">
        <v>38</v>
      </c>
      <c r="J53" s="33" t="s">
        <v>38</v>
      </c>
      <c r="K53" s="327">
        <f t="shared" si="7"/>
        <v>38</v>
      </c>
      <c r="L53" s="331">
        <v>5895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42739</v>
      </c>
      <c r="D54" s="98">
        <f>SUM(L50)</f>
        <v>26168</v>
      </c>
      <c r="E54" s="52">
        <f t="shared" ref="E54:E63" si="8">SUM(N67/M67*100)</f>
        <v>143.25121501592091</v>
      </c>
      <c r="F54" s="52">
        <f t="shared" ref="F54:F61" si="9">SUM(C54/D54*100)</f>
        <v>163.32543564659125</v>
      </c>
      <c r="G54" s="62"/>
      <c r="H54" s="88">
        <v>3206</v>
      </c>
      <c r="I54" s="3">
        <v>34</v>
      </c>
      <c r="J54" s="33" t="s">
        <v>1</v>
      </c>
      <c r="K54" s="327">
        <f t="shared" si="7"/>
        <v>34</v>
      </c>
      <c r="L54" s="331">
        <v>3501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30</v>
      </c>
      <c r="C55" s="43">
        <f t="shared" ref="C55:C63" si="10">SUM(H51)</f>
        <v>8912</v>
      </c>
      <c r="D55" s="98">
        <f t="shared" ref="D55:D63" si="11">SUM(L51)</f>
        <v>7680</v>
      </c>
      <c r="E55" s="52">
        <f t="shared" si="8"/>
        <v>114.02251791197544</v>
      </c>
      <c r="F55" s="52">
        <f t="shared" si="9"/>
        <v>116.04166666666667</v>
      </c>
      <c r="G55" s="62"/>
      <c r="H55" s="44">
        <v>1872</v>
      </c>
      <c r="I55" s="3">
        <v>36</v>
      </c>
      <c r="J55" s="33" t="s">
        <v>5</v>
      </c>
      <c r="K55" s="327">
        <f t="shared" si="7"/>
        <v>36</v>
      </c>
      <c r="L55" s="331">
        <v>2959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0</v>
      </c>
      <c r="C56" s="43">
        <f t="shared" si="10"/>
        <v>8850</v>
      </c>
      <c r="D56" s="98">
        <f t="shared" si="11"/>
        <v>8653</v>
      </c>
      <c r="E56" s="52">
        <f t="shared" si="8"/>
        <v>96.300326441784549</v>
      </c>
      <c r="F56" s="52">
        <f t="shared" si="9"/>
        <v>102.27666705188952</v>
      </c>
      <c r="G56" s="62"/>
      <c r="H56" s="44">
        <v>1703</v>
      </c>
      <c r="I56" s="3">
        <v>40</v>
      </c>
      <c r="J56" s="33" t="s">
        <v>2</v>
      </c>
      <c r="K56" s="327">
        <f t="shared" si="7"/>
        <v>40</v>
      </c>
      <c r="L56" s="331">
        <v>1971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6493</v>
      </c>
      <c r="D57" s="98">
        <f t="shared" si="11"/>
        <v>5895</v>
      </c>
      <c r="E57" s="52">
        <f t="shared" si="8"/>
        <v>105.61158100195185</v>
      </c>
      <c r="F57" s="52">
        <f t="shared" si="9"/>
        <v>110.14418999151823</v>
      </c>
      <c r="G57" s="62"/>
      <c r="H57" s="44">
        <v>1364</v>
      </c>
      <c r="I57" s="3">
        <v>25</v>
      </c>
      <c r="J57" s="33" t="s">
        <v>29</v>
      </c>
      <c r="K57" s="327">
        <f t="shared" si="7"/>
        <v>25</v>
      </c>
      <c r="L57" s="331">
        <v>1007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3206</v>
      </c>
      <c r="D58" s="98">
        <f t="shared" si="11"/>
        <v>3501</v>
      </c>
      <c r="E58" s="52">
        <f t="shared" si="8"/>
        <v>85.356762513312034</v>
      </c>
      <c r="F58" s="52">
        <f t="shared" si="9"/>
        <v>91.573836046843766</v>
      </c>
      <c r="G58" s="72"/>
      <c r="H58" s="44">
        <v>965</v>
      </c>
      <c r="I58" s="3">
        <v>14</v>
      </c>
      <c r="J58" s="33" t="s">
        <v>19</v>
      </c>
      <c r="K58" s="327">
        <f t="shared" si="7"/>
        <v>14</v>
      </c>
      <c r="L58" s="331">
        <v>726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1872</v>
      </c>
      <c r="D59" s="98">
        <f t="shared" si="11"/>
        <v>2959</v>
      </c>
      <c r="E59" s="52">
        <f t="shared" si="8"/>
        <v>92.171344165435741</v>
      </c>
      <c r="F59" s="52">
        <f t="shared" si="9"/>
        <v>63.264616424467725</v>
      </c>
      <c r="G59" s="62"/>
      <c r="H59" s="437">
        <v>701</v>
      </c>
      <c r="I59" s="14">
        <v>24</v>
      </c>
      <c r="J59" s="77" t="s">
        <v>28</v>
      </c>
      <c r="K59" s="328">
        <f t="shared" si="7"/>
        <v>24</v>
      </c>
      <c r="L59" s="332">
        <v>610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1703</v>
      </c>
      <c r="D60" s="98">
        <f t="shared" si="11"/>
        <v>1971</v>
      </c>
      <c r="E60" s="52">
        <f t="shared" si="8"/>
        <v>172.54305977710234</v>
      </c>
      <c r="F60" s="52">
        <f t="shared" si="9"/>
        <v>86.402841197361752</v>
      </c>
      <c r="G60" s="62"/>
      <c r="H60" s="386">
        <v>633</v>
      </c>
      <c r="I60" s="222">
        <v>31</v>
      </c>
      <c r="J60" s="382" t="s">
        <v>105</v>
      </c>
      <c r="K60" s="367" t="s">
        <v>8</v>
      </c>
      <c r="L60" s="376">
        <v>60661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29</v>
      </c>
      <c r="C61" s="43">
        <f t="shared" si="10"/>
        <v>1364</v>
      </c>
      <c r="D61" s="98">
        <f t="shared" si="11"/>
        <v>1007</v>
      </c>
      <c r="E61" s="52">
        <f t="shared" si="8"/>
        <v>79.672897196261687</v>
      </c>
      <c r="F61" s="52">
        <f t="shared" si="9"/>
        <v>135.45183714001988</v>
      </c>
      <c r="G61" s="73"/>
      <c r="H61" s="88">
        <v>217</v>
      </c>
      <c r="I61" s="3">
        <v>11</v>
      </c>
      <c r="J61" s="33" t="s">
        <v>17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965</v>
      </c>
      <c r="D62" s="98">
        <f t="shared" si="11"/>
        <v>726</v>
      </c>
      <c r="E62" s="52">
        <f t="shared" si="8"/>
        <v>81.365935919055659</v>
      </c>
      <c r="F62" s="52">
        <f>SUM(C62/D62*100)</f>
        <v>132.92011019283748</v>
      </c>
      <c r="G62" s="72"/>
      <c r="H62" s="292">
        <v>162</v>
      </c>
      <c r="I62" s="3">
        <v>1</v>
      </c>
      <c r="J62" s="33" t="s">
        <v>4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28</v>
      </c>
      <c r="C63" s="43">
        <f t="shared" si="10"/>
        <v>701</v>
      </c>
      <c r="D63" s="98">
        <f t="shared" si="11"/>
        <v>610</v>
      </c>
      <c r="E63" s="57">
        <f t="shared" si="8"/>
        <v>133.77862595419847</v>
      </c>
      <c r="F63" s="52">
        <f>SUM(C63/D63*100)</f>
        <v>114.91803278688523</v>
      </c>
      <c r="G63" s="75"/>
      <c r="H63" s="44">
        <v>136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78382</v>
      </c>
      <c r="D64" s="67">
        <f>SUM(L60)</f>
        <v>60661</v>
      </c>
      <c r="E64" s="70">
        <f>SUM(N77/M77*100)</f>
        <v>120.82376335301281</v>
      </c>
      <c r="F64" s="70">
        <f>SUM(C64/D64*100)</f>
        <v>129.21316826296962</v>
      </c>
      <c r="G64" s="71"/>
      <c r="H64" s="350">
        <v>135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89">
        <v>124</v>
      </c>
      <c r="I65" s="3">
        <v>17</v>
      </c>
      <c r="J65" s="33" t="s">
        <v>21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100</v>
      </c>
      <c r="I66" s="3">
        <v>9</v>
      </c>
      <c r="J66" s="3" t="s">
        <v>164</v>
      </c>
      <c r="L66" s="191" t="s">
        <v>90</v>
      </c>
      <c r="M66" s="343" t="s">
        <v>68</v>
      </c>
      <c r="N66" s="42" t="s">
        <v>74</v>
      </c>
      <c r="R66" s="48"/>
      <c r="S66" s="26"/>
      <c r="T66" s="26"/>
      <c r="U66" s="26"/>
      <c r="V66" s="26"/>
    </row>
    <row r="67" spans="3:22" x14ac:dyDescent="0.15">
      <c r="C67" s="26"/>
      <c r="H67" s="44">
        <v>49</v>
      </c>
      <c r="I67" s="3">
        <v>13</v>
      </c>
      <c r="J67" s="33" t="s">
        <v>7</v>
      </c>
      <c r="K67" s="3">
        <f>SUM(I50)</f>
        <v>16</v>
      </c>
      <c r="L67" s="33" t="s">
        <v>3</v>
      </c>
      <c r="M67" s="394">
        <v>29835</v>
      </c>
      <c r="N67" s="89">
        <f>SUM(H50)</f>
        <v>42739</v>
      </c>
      <c r="R67" s="48"/>
      <c r="S67" s="26"/>
      <c r="T67" s="26"/>
      <c r="U67" s="26"/>
      <c r="V67" s="26"/>
    </row>
    <row r="68" spans="3:22" x14ac:dyDescent="0.15">
      <c r="C68" s="26"/>
      <c r="H68" s="88">
        <v>17</v>
      </c>
      <c r="I68" s="3">
        <v>19</v>
      </c>
      <c r="J68" s="33" t="s">
        <v>23</v>
      </c>
      <c r="K68" s="3">
        <f t="shared" ref="K68:K76" si="12">SUM(I51)</f>
        <v>26</v>
      </c>
      <c r="L68" s="33" t="s">
        <v>30</v>
      </c>
      <c r="M68" s="395">
        <v>7816</v>
      </c>
      <c r="N68" s="89">
        <f t="shared" ref="N68:N76" si="13">SUM(H51)</f>
        <v>8912</v>
      </c>
      <c r="R68" s="48"/>
      <c r="S68" s="26"/>
      <c r="T68" s="26"/>
      <c r="U68" s="26"/>
      <c r="V68" s="26"/>
    </row>
    <row r="69" spans="3:22" x14ac:dyDescent="0.15">
      <c r="H69" s="44">
        <v>4</v>
      </c>
      <c r="I69" s="3">
        <v>23</v>
      </c>
      <c r="J69" s="33" t="s">
        <v>27</v>
      </c>
      <c r="K69" s="3">
        <f t="shared" si="12"/>
        <v>33</v>
      </c>
      <c r="L69" s="33" t="s">
        <v>0</v>
      </c>
      <c r="M69" s="395">
        <v>9190</v>
      </c>
      <c r="N69" s="89">
        <f t="shared" si="13"/>
        <v>8850</v>
      </c>
      <c r="R69" s="48"/>
      <c r="S69" s="26"/>
      <c r="T69" s="26"/>
      <c r="U69" s="26"/>
      <c r="V69" s="26"/>
    </row>
    <row r="70" spans="3:22" x14ac:dyDescent="0.15">
      <c r="H70" s="88">
        <v>0</v>
      </c>
      <c r="I70" s="3">
        <v>2</v>
      </c>
      <c r="J70" s="33" t="s">
        <v>6</v>
      </c>
      <c r="K70" s="3">
        <f t="shared" si="12"/>
        <v>38</v>
      </c>
      <c r="L70" s="33" t="s">
        <v>38</v>
      </c>
      <c r="M70" s="395">
        <v>6148</v>
      </c>
      <c r="N70" s="89">
        <f t="shared" si="13"/>
        <v>6493</v>
      </c>
      <c r="R70" s="48"/>
      <c r="S70" s="26"/>
      <c r="T70" s="26"/>
      <c r="U70" s="26"/>
      <c r="V70" s="26"/>
    </row>
    <row r="71" spans="3:22" x14ac:dyDescent="0.15">
      <c r="H71" s="88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5">
        <v>3756</v>
      </c>
      <c r="N71" s="89">
        <f t="shared" si="13"/>
        <v>3206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4</v>
      </c>
      <c r="J72" s="33" t="s">
        <v>11</v>
      </c>
      <c r="K72" s="3">
        <f t="shared" si="12"/>
        <v>36</v>
      </c>
      <c r="L72" s="33" t="s">
        <v>5</v>
      </c>
      <c r="M72" s="395">
        <v>2031</v>
      </c>
      <c r="N72" s="89">
        <f t="shared" si="13"/>
        <v>1872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5</v>
      </c>
      <c r="J73" s="33" t="s">
        <v>12</v>
      </c>
      <c r="K73" s="3">
        <f t="shared" si="12"/>
        <v>40</v>
      </c>
      <c r="L73" s="33" t="s">
        <v>2</v>
      </c>
      <c r="M73" s="395">
        <v>987</v>
      </c>
      <c r="N73" s="89">
        <f t="shared" si="13"/>
        <v>1703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6</v>
      </c>
      <c r="J74" s="33" t="s">
        <v>13</v>
      </c>
      <c r="K74" s="3">
        <f t="shared" si="12"/>
        <v>25</v>
      </c>
      <c r="L74" s="33" t="s">
        <v>29</v>
      </c>
      <c r="M74" s="395">
        <v>1712</v>
      </c>
      <c r="N74" s="89">
        <f t="shared" si="13"/>
        <v>1364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7</v>
      </c>
      <c r="J75" s="33" t="s">
        <v>14</v>
      </c>
      <c r="K75" s="3">
        <f t="shared" si="12"/>
        <v>14</v>
      </c>
      <c r="L75" s="33" t="s">
        <v>19</v>
      </c>
      <c r="M75" s="395">
        <v>1186</v>
      </c>
      <c r="N75" s="89">
        <f t="shared" si="13"/>
        <v>965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24</v>
      </c>
      <c r="L76" s="77" t="s">
        <v>28</v>
      </c>
      <c r="M76" s="396">
        <v>524</v>
      </c>
      <c r="N76" s="167">
        <f t="shared" si="13"/>
        <v>701</v>
      </c>
      <c r="R76" s="48"/>
      <c r="S76" s="26"/>
      <c r="T76" s="26"/>
      <c r="U76" s="26"/>
      <c r="V76" s="26"/>
    </row>
    <row r="77" spans="3:22" ht="14.25" thickTop="1" x14ac:dyDescent="0.15">
      <c r="H77" s="292">
        <v>0</v>
      </c>
      <c r="I77" s="3">
        <v>10</v>
      </c>
      <c r="J77" s="33" t="s">
        <v>16</v>
      </c>
      <c r="K77" s="3"/>
      <c r="L77" s="115" t="s">
        <v>61</v>
      </c>
      <c r="M77" s="297">
        <v>64873</v>
      </c>
      <c r="N77" s="172">
        <f>SUM(H90)</f>
        <v>78382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12</v>
      </c>
      <c r="J78" s="33" t="s">
        <v>18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18</v>
      </c>
      <c r="J79" s="33" t="s">
        <v>22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20</v>
      </c>
      <c r="J80" s="33" t="s">
        <v>24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21</v>
      </c>
      <c r="J81" s="33" t="s">
        <v>71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22</v>
      </c>
      <c r="J82" s="33" t="s">
        <v>26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28</v>
      </c>
      <c r="J84" s="33" t="s">
        <v>32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78382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R32" sqref="R32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69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203</v>
      </c>
      <c r="I2" s="3"/>
      <c r="J2" s="183" t="s">
        <v>69</v>
      </c>
      <c r="K2" s="81"/>
      <c r="L2" s="319" t="s">
        <v>202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98</v>
      </c>
      <c r="I3" s="3"/>
      <c r="J3" s="145" t="s">
        <v>9</v>
      </c>
      <c r="K3" s="81"/>
      <c r="L3" s="320" t="s">
        <v>98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50943</v>
      </c>
      <c r="I4" s="3">
        <v>33</v>
      </c>
      <c r="J4" s="161" t="s">
        <v>0</v>
      </c>
      <c r="K4" s="121">
        <f>SUM(I4)</f>
        <v>33</v>
      </c>
      <c r="L4" s="312">
        <v>37475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10363</v>
      </c>
      <c r="I5" s="3">
        <v>34</v>
      </c>
      <c r="J5" s="161" t="s">
        <v>1</v>
      </c>
      <c r="K5" s="121">
        <f t="shared" ref="K5:K13" si="0">SUM(I5)</f>
        <v>34</v>
      </c>
      <c r="L5" s="313">
        <v>11079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10346</v>
      </c>
      <c r="I6" s="3">
        <v>13</v>
      </c>
      <c r="J6" s="161" t="s">
        <v>7</v>
      </c>
      <c r="K6" s="121">
        <f t="shared" si="0"/>
        <v>13</v>
      </c>
      <c r="L6" s="313">
        <v>6554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10001</v>
      </c>
      <c r="I7" s="3">
        <v>9</v>
      </c>
      <c r="J7" s="3" t="s">
        <v>163</v>
      </c>
      <c r="K7" s="121">
        <f t="shared" si="0"/>
        <v>9</v>
      </c>
      <c r="L7" s="313">
        <v>9364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6228</v>
      </c>
      <c r="I8" s="3">
        <v>24</v>
      </c>
      <c r="J8" s="161" t="s">
        <v>28</v>
      </c>
      <c r="K8" s="121">
        <f t="shared" si="0"/>
        <v>24</v>
      </c>
      <c r="L8" s="313">
        <v>6300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3945</v>
      </c>
      <c r="I9" s="3">
        <v>25</v>
      </c>
      <c r="J9" s="161" t="s">
        <v>29</v>
      </c>
      <c r="K9" s="121">
        <f t="shared" si="0"/>
        <v>25</v>
      </c>
      <c r="L9" s="313">
        <v>3304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1424</v>
      </c>
      <c r="I10" s="3">
        <v>40</v>
      </c>
      <c r="J10" s="161" t="s">
        <v>2</v>
      </c>
      <c r="K10" s="121">
        <f t="shared" si="0"/>
        <v>40</v>
      </c>
      <c r="L10" s="313">
        <v>1244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1419</v>
      </c>
      <c r="I11" s="3">
        <v>12</v>
      </c>
      <c r="J11" s="161" t="s">
        <v>18</v>
      </c>
      <c r="K11" s="121">
        <f t="shared" si="0"/>
        <v>12</v>
      </c>
      <c r="L11" s="313">
        <v>2941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1402</v>
      </c>
      <c r="I12" s="3">
        <v>20</v>
      </c>
      <c r="J12" s="161" t="s">
        <v>24</v>
      </c>
      <c r="K12" s="121">
        <f t="shared" si="0"/>
        <v>20</v>
      </c>
      <c r="L12" s="313">
        <v>3304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435">
        <v>1397</v>
      </c>
      <c r="I13" s="14">
        <v>36</v>
      </c>
      <c r="J13" s="163" t="s">
        <v>5</v>
      </c>
      <c r="K13" s="182">
        <f t="shared" si="0"/>
        <v>36</v>
      </c>
      <c r="L13" s="321">
        <v>9920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1085</v>
      </c>
      <c r="I14" s="222">
        <v>17</v>
      </c>
      <c r="J14" s="223" t="s">
        <v>21</v>
      </c>
      <c r="K14" s="81" t="s">
        <v>8</v>
      </c>
      <c r="L14" s="322">
        <v>98949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292">
        <v>917</v>
      </c>
      <c r="I15" s="3">
        <v>31</v>
      </c>
      <c r="J15" s="3" t="s">
        <v>63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863</v>
      </c>
      <c r="I16" s="3">
        <v>16</v>
      </c>
      <c r="J16" s="161" t="s">
        <v>3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669</v>
      </c>
      <c r="I17" s="3">
        <v>26</v>
      </c>
      <c r="J17" s="161" t="s">
        <v>30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654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562</v>
      </c>
      <c r="I19" s="3">
        <v>21</v>
      </c>
      <c r="J19" s="161" t="s">
        <v>25</v>
      </c>
      <c r="L19" s="32" t="s">
        <v>69</v>
      </c>
      <c r="M19" s="93" t="s">
        <v>62</v>
      </c>
      <c r="N19" s="42" t="s">
        <v>74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420</v>
      </c>
      <c r="I20" s="3">
        <v>18</v>
      </c>
      <c r="J20" s="161" t="s">
        <v>22</v>
      </c>
      <c r="K20" s="121">
        <f>SUM(I4)</f>
        <v>33</v>
      </c>
      <c r="L20" s="161" t="s">
        <v>0</v>
      </c>
      <c r="M20" s="323">
        <v>32060</v>
      </c>
      <c r="N20" s="89">
        <f>SUM(H4)</f>
        <v>50943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194</v>
      </c>
      <c r="D21" s="59" t="s">
        <v>186</v>
      </c>
      <c r="E21" s="59" t="s">
        <v>41</v>
      </c>
      <c r="F21" s="59" t="s">
        <v>50</v>
      </c>
      <c r="G21" s="60" t="s">
        <v>52</v>
      </c>
      <c r="H21" s="88">
        <v>372</v>
      </c>
      <c r="I21" s="3">
        <v>38</v>
      </c>
      <c r="J21" s="161" t="s">
        <v>38</v>
      </c>
      <c r="K21" s="121">
        <f t="shared" ref="K21:K29" si="1">SUM(I5)</f>
        <v>34</v>
      </c>
      <c r="L21" s="161" t="s">
        <v>1</v>
      </c>
      <c r="M21" s="324">
        <v>11526</v>
      </c>
      <c r="N21" s="89">
        <f t="shared" ref="N21:N29" si="2">SUM(H5)</f>
        <v>10363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50943</v>
      </c>
      <c r="D22" s="98">
        <f>SUM(L4)</f>
        <v>37475</v>
      </c>
      <c r="E22" s="55">
        <f t="shared" ref="E22:E31" si="3">SUM(N20/M20*100)</f>
        <v>158.89893948845915</v>
      </c>
      <c r="F22" s="52">
        <f t="shared" ref="F22:F32" si="4">SUM(C22/D22*100)</f>
        <v>135.93862575050034</v>
      </c>
      <c r="G22" s="62"/>
      <c r="H22" s="88">
        <v>239</v>
      </c>
      <c r="I22" s="3">
        <v>1</v>
      </c>
      <c r="J22" s="161" t="s">
        <v>4</v>
      </c>
      <c r="K22" s="121">
        <f t="shared" si="1"/>
        <v>13</v>
      </c>
      <c r="L22" s="161" t="s">
        <v>7</v>
      </c>
      <c r="M22" s="324">
        <v>12263</v>
      </c>
      <c r="N22" s="89">
        <f t="shared" si="2"/>
        <v>10346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1</v>
      </c>
      <c r="C23" s="43">
        <f t="shared" ref="C23:C31" si="5">SUM(H5)</f>
        <v>10363</v>
      </c>
      <c r="D23" s="98">
        <f t="shared" ref="D23:D31" si="6">SUM(L5)</f>
        <v>11079</v>
      </c>
      <c r="E23" s="55">
        <f t="shared" si="3"/>
        <v>89.909769217421484</v>
      </c>
      <c r="F23" s="52">
        <f t="shared" si="4"/>
        <v>93.53732286307428</v>
      </c>
      <c r="G23" s="62"/>
      <c r="H23" s="88">
        <v>220</v>
      </c>
      <c r="I23" s="3">
        <v>22</v>
      </c>
      <c r="J23" s="161" t="s">
        <v>26</v>
      </c>
      <c r="K23" s="121">
        <f t="shared" si="1"/>
        <v>9</v>
      </c>
      <c r="L23" s="3" t="s">
        <v>163</v>
      </c>
      <c r="M23" s="324">
        <v>10206</v>
      </c>
      <c r="N23" s="89">
        <f t="shared" si="2"/>
        <v>10001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10346</v>
      </c>
      <c r="D24" s="98">
        <f t="shared" si="6"/>
        <v>6554</v>
      </c>
      <c r="E24" s="55">
        <f t="shared" si="3"/>
        <v>84.367609883389065</v>
      </c>
      <c r="F24" s="52">
        <f t="shared" si="4"/>
        <v>157.85779676533417</v>
      </c>
      <c r="G24" s="62"/>
      <c r="H24" s="292">
        <v>137</v>
      </c>
      <c r="I24" s="3">
        <v>14</v>
      </c>
      <c r="J24" s="161" t="s">
        <v>19</v>
      </c>
      <c r="K24" s="121">
        <f t="shared" si="1"/>
        <v>24</v>
      </c>
      <c r="L24" s="161" t="s">
        <v>28</v>
      </c>
      <c r="M24" s="324">
        <v>5027</v>
      </c>
      <c r="N24" s="89">
        <f t="shared" si="2"/>
        <v>6228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3" t="s">
        <v>163</v>
      </c>
      <c r="C25" s="43">
        <f t="shared" si="5"/>
        <v>10001</v>
      </c>
      <c r="D25" s="98">
        <f t="shared" si="6"/>
        <v>9364</v>
      </c>
      <c r="E25" s="55">
        <f t="shared" si="3"/>
        <v>97.991377621007246</v>
      </c>
      <c r="F25" s="52">
        <f t="shared" si="4"/>
        <v>106.80264844083725</v>
      </c>
      <c r="G25" s="62"/>
      <c r="H25" s="88">
        <v>80</v>
      </c>
      <c r="I25" s="3">
        <v>11</v>
      </c>
      <c r="J25" s="161" t="s">
        <v>17</v>
      </c>
      <c r="K25" s="121">
        <f t="shared" si="1"/>
        <v>25</v>
      </c>
      <c r="L25" s="161" t="s">
        <v>29</v>
      </c>
      <c r="M25" s="324">
        <v>4667</v>
      </c>
      <c r="N25" s="89">
        <f t="shared" si="2"/>
        <v>3945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6228</v>
      </c>
      <c r="D26" s="98">
        <f t="shared" si="6"/>
        <v>6300</v>
      </c>
      <c r="E26" s="55">
        <f t="shared" si="3"/>
        <v>123.89098866122936</v>
      </c>
      <c r="F26" s="52">
        <f t="shared" si="4"/>
        <v>98.857142857142861</v>
      </c>
      <c r="G26" s="72"/>
      <c r="H26" s="88">
        <v>49</v>
      </c>
      <c r="I26" s="3">
        <v>4</v>
      </c>
      <c r="J26" s="161" t="s">
        <v>11</v>
      </c>
      <c r="K26" s="121">
        <f t="shared" si="1"/>
        <v>40</v>
      </c>
      <c r="L26" s="161" t="s">
        <v>2</v>
      </c>
      <c r="M26" s="324">
        <v>1080</v>
      </c>
      <c r="N26" s="89">
        <f t="shared" si="2"/>
        <v>1424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3945</v>
      </c>
      <c r="D27" s="98">
        <f t="shared" si="6"/>
        <v>3304</v>
      </c>
      <c r="E27" s="55">
        <f t="shared" si="3"/>
        <v>84.529676451682022</v>
      </c>
      <c r="F27" s="52">
        <f t="shared" si="4"/>
        <v>119.40072639225181</v>
      </c>
      <c r="G27" s="76"/>
      <c r="H27" s="292">
        <v>34</v>
      </c>
      <c r="I27" s="3">
        <v>28</v>
      </c>
      <c r="J27" s="161" t="s">
        <v>32</v>
      </c>
      <c r="K27" s="121">
        <f t="shared" si="1"/>
        <v>12</v>
      </c>
      <c r="L27" s="161" t="s">
        <v>18</v>
      </c>
      <c r="M27" s="324">
        <v>1414</v>
      </c>
      <c r="N27" s="89">
        <f t="shared" si="2"/>
        <v>1419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</v>
      </c>
      <c r="C28" s="43">
        <f t="shared" si="5"/>
        <v>1424</v>
      </c>
      <c r="D28" s="98">
        <f t="shared" si="6"/>
        <v>1244</v>
      </c>
      <c r="E28" s="55">
        <f t="shared" si="3"/>
        <v>131.85185185185185</v>
      </c>
      <c r="F28" s="52">
        <f t="shared" si="4"/>
        <v>114.46945337620579</v>
      </c>
      <c r="G28" s="62"/>
      <c r="H28" s="292">
        <v>31</v>
      </c>
      <c r="I28" s="3">
        <v>39</v>
      </c>
      <c r="J28" s="161" t="s">
        <v>39</v>
      </c>
      <c r="K28" s="121">
        <f t="shared" si="1"/>
        <v>20</v>
      </c>
      <c r="L28" s="161" t="s">
        <v>24</v>
      </c>
      <c r="M28" s="324">
        <v>802</v>
      </c>
      <c r="N28" s="89">
        <f t="shared" si="2"/>
        <v>1402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18</v>
      </c>
      <c r="C29" s="43">
        <f t="shared" si="5"/>
        <v>1419</v>
      </c>
      <c r="D29" s="98">
        <f t="shared" si="6"/>
        <v>2941</v>
      </c>
      <c r="E29" s="55">
        <f t="shared" si="3"/>
        <v>100.35360678925036</v>
      </c>
      <c r="F29" s="52">
        <f t="shared" si="4"/>
        <v>48.248894933696022</v>
      </c>
      <c r="G29" s="73"/>
      <c r="H29" s="88">
        <v>17</v>
      </c>
      <c r="I29" s="3">
        <v>27</v>
      </c>
      <c r="J29" s="161" t="s">
        <v>31</v>
      </c>
      <c r="K29" s="182">
        <f t="shared" si="1"/>
        <v>36</v>
      </c>
      <c r="L29" s="163" t="s">
        <v>5</v>
      </c>
      <c r="M29" s="325">
        <v>1528</v>
      </c>
      <c r="N29" s="89">
        <f t="shared" si="2"/>
        <v>1397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24</v>
      </c>
      <c r="C30" s="43">
        <f t="shared" si="5"/>
        <v>1402</v>
      </c>
      <c r="D30" s="98">
        <f t="shared" si="6"/>
        <v>3304</v>
      </c>
      <c r="E30" s="55">
        <f t="shared" si="3"/>
        <v>174.81296758104739</v>
      </c>
      <c r="F30" s="52">
        <f t="shared" si="4"/>
        <v>42.433414043583532</v>
      </c>
      <c r="G30" s="72"/>
      <c r="H30" s="292">
        <v>12</v>
      </c>
      <c r="I30" s="3">
        <v>5</v>
      </c>
      <c r="J30" s="161" t="s">
        <v>12</v>
      </c>
      <c r="K30" s="115"/>
      <c r="L30" s="335" t="s">
        <v>106</v>
      </c>
      <c r="M30" s="326">
        <v>89899</v>
      </c>
      <c r="N30" s="89">
        <f>SUM(H44)</f>
        <v>103839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5</v>
      </c>
      <c r="C31" s="43">
        <f t="shared" si="5"/>
        <v>1397</v>
      </c>
      <c r="D31" s="98">
        <f t="shared" si="6"/>
        <v>9920</v>
      </c>
      <c r="E31" s="56">
        <f t="shared" si="3"/>
        <v>91.426701570680621</v>
      </c>
      <c r="F31" s="63">
        <f t="shared" si="4"/>
        <v>14.082661290322582</v>
      </c>
      <c r="G31" s="75"/>
      <c r="H31" s="88">
        <v>5</v>
      </c>
      <c r="I31" s="3">
        <v>29</v>
      </c>
      <c r="J31" s="161" t="s">
        <v>54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103839</v>
      </c>
      <c r="D32" s="67">
        <f>SUM(L14)</f>
        <v>98949</v>
      </c>
      <c r="E32" s="68">
        <f>SUM(N30/M30*100)</f>
        <v>115.50629039255165</v>
      </c>
      <c r="F32" s="63">
        <f t="shared" si="4"/>
        <v>104.94193978716308</v>
      </c>
      <c r="G32" s="71"/>
      <c r="H32" s="89">
        <v>5</v>
      </c>
      <c r="I32" s="3">
        <v>32</v>
      </c>
      <c r="J32" s="161" t="s">
        <v>35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2</v>
      </c>
      <c r="J33" s="161" t="s">
        <v>6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3</v>
      </c>
      <c r="J34" s="161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61" t="s">
        <v>14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15</v>
      </c>
      <c r="J38" s="161" t="s">
        <v>20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19</v>
      </c>
      <c r="J39" s="161" t="s">
        <v>23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23</v>
      </c>
      <c r="J40" s="161" t="s">
        <v>27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30</v>
      </c>
      <c r="J41" s="161" t="s">
        <v>33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35</v>
      </c>
      <c r="J42" s="161" t="s">
        <v>36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37</v>
      </c>
      <c r="J43" s="161" t="s">
        <v>37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103839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198</v>
      </c>
      <c r="I48" s="3"/>
      <c r="J48" s="179" t="s">
        <v>103</v>
      </c>
      <c r="K48" s="81"/>
      <c r="L48" s="299" t="s">
        <v>202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98</v>
      </c>
      <c r="I49" s="3"/>
      <c r="J49" s="145" t="s">
        <v>9</v>
      </c>
      <c r="K49" s="99"/>
      <c r="L49" s="95" t="s">
        <v>98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410">
        <v>233725</v>
      </c>
      <c r="I50" s="161">
        <v>17</v>
      </c>
      <c r="J50" s="161" t="s">
        <v>21</v>
      </c>
      <c r="K50" s="124">
        <f>SUM(I50)</f>
        <v>17</v>
      </c>
      <c r="L50" s="300">
        <v>273636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85421</v>
      </c>
      <c r="I51" s="161">
        <v>36</v>
      </c>
      <c r="J51" s="161" t="s">
        <v>5</v>
      </c>
      <c r="K51" s="124">
        <f t="shared" ref="K51:K59" si="7">SUM(I51)</f>
        <v>36</v>
      </c>
      <c r="L51" s="300">
        <v>83754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23694</v>
      </c>
      <c r="I52" s="161">
        <v>16</v>
      </c>
      <c r="J52" s="161" t="s">
        <v>3</v>
      </c>
      <c r="K52" s="124">
        <f t="shared" si="7"/>
        <v>16</v>
      </c>
      <c r="L52" s="300">
        <v>31980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17314</v>
      </c>
      <c r="I53" s="161">
        <v>40</v>
      </c>
      <c r="J53" s="161" t="s">
        <v>2</v>
      </c>
      <c r="K53" s="124">
        <f t="shared" si="7"/>
        <v>40</v>
      </c>
      <c r="L53" s="300">
        <v>21145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194</v>
      </c>
      <c r="D54" s="59" t="s">
        <v>186</v>
      </c>
      <c r="E54" s="59" t="s">
        <v>41</v>
      </c>
      <c r="F54" s="59" t="s">
        <v>50</v>
      </c>
      <c r="G54" s="60" t="s">
        <v>52</v>
      </c>
      <c r="H54" s="88">
        <v>16008</v>
      </c>
      <c r="I54" s="161">
        <v>24</v>
      </c>
      <c r="J54" s="161" t="s">
        <v>28</v>
      </c>
      <c r="K54" s="124">
        <f t="shared" si="7"/>
        <v>24</v>
      </c>
      <c r="L54" s="300">
        <v>13489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233725</v>
      </c>
      <c r="D55" s="5">
        <f t="shared" ref="D55:D64" si="8">SUM(L50)</f>
        <v>273636</v>
      </c>
      <c r="E55" s="52">
        <f>SUM(N66/M66*100)</f>
        <v>80.710048137686215</v>
      </c>
      <c r="F55" s="52">
        <f t="shared" ref="F55:F65" si="9">SUM(C55/D55*100)</f>
        <v>85.414565334970547</v>
      </c>
      <c r="G55" s="62"/>
      <c r="H55" s="292">
        <v>14826</v>
      </c>
      <c r="I55" s="161">
        <v>26</v>
      </c>
      <c r="J55" s="161" t="s">
        <v>30</v>
      </c>
      <c r="K55" s="124">
        <f t="shared" si="7"/>
        <v>26</v>
      </c>
      <c r="L55" s="300">
        <v>16216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85421</v>
      </c>
      <c r="D56" s="5">
        <f t="shared" si="8"/>
        <v>83754</v>
      </c>
      <c r="E56" s="52">
        <f t="shared" ref="E56:E65" si="11">SUM(N67/M67*100)</f>
        <v>103.668778368407</v>
      </c>
      <c r="F56" s="52">
        <f t="shared" si="9"/>
        <v>101.99035269957255</v>
      </c>
      <c r="G56" s="62"/>
      <c r="H56" s="88">
        <v>14373</v>
      </c>
      <c r="I56" s="161">
        <v>33</v>
      </c>
      <c r="J56" s="161" t="s">
        <v>0</v>
      </c>
      <c r="K56" s="124">
        <f t="shared" si="7"/>
        <v>33</v>
      </c>
      <c r="L56" s="300">
        <v>20629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23694</v>
      </c>
      <c r="D57" s="5">
        <f t="shared" si="8"/>
        <v>31980</v>
      </c>
      <c r="E57" s="52">
        <f t="shared" si="11"/>
        <v>107.16902618843005</v>
      </c>
      <c r="F57" s="52">
        <f t="shared" si="9"/>
        <v>74.090056285178235</v>
      </c>
      <c r="G57" s="62"/>
      <c r="H57" s="88">
        <v>11229</v>
      </c>
      <c r="I57" s="161">
        <v>25</v>
      </c>
      <c r="J57" s="161" t="s">
        <v>29</v>
      </c>
      <c r="K57" s="124">
        <f t="shared" si="7"/>
        <v>25</v>
      </c>
      <c r="L57" s="300">
        <v>9204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2</v>
      </c>
      <c r="C58" s="43">
        <f t="shared" si="10"/>
        <v>17314</v>
      </c>
      <c r="D58" s="5">
        <f t="shared" si="8"/>
        <v>21145</v>
      </c>
      <c r="E58" s="52">
        <f t="shared" si="11"/>
        <v>77.868225770182136</v>
      </c>
      <c r="F58" s="52">
        <f t="shared" si="9"/>
        <v>81.882241664696139</v>
      </c>
      <c r="G58" s="62"/>
      <c r="H58" s="379">
        <v>10874</v>
      </c>
      <c r="I58" s="163">
        <v>38</v>
      </c>
      <c r="J58" s="163" t="s">
        <v>38</v>
      </c>
      <c r="K58" s="124">
        <f t="shared" si="7"/>
        <v>38</v>
      </c>
      <c r="L58" s="298">
        <v>11378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28</v>
      </c>
      <c r="C59" s="43">
        <f t="shared" si="10"/>
        <v>16008</v>
      </c>
      <c r="D59" s="5">
        <f t="shared" si="8"/>
        <v>13489</v>
      </c>
      <c r="E59" s="52">
        <f t="shared" si="11"/>
        <v>115.37297297297297</v>
      </c>
      <c r="F59" s="52">
        <f t="shared" si="9"/>
        <v>118.67447549855439</v>
      </c>
      <c r="G59" s="72"/>
      <c r="H59" s="379">
        <v>8297</v>
      </c>
      <c r="I59" s="163">
        <v>37</v>
      </c>
      <c r="J59" s="163" t="s">
        <v>37</v>
      </c>
      <c r="K59" s="124">
        <f t="shared" si="7"/>
        <v>37</v>
      </c>
      <c r="L59" s="298">
        <v>10555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30</v>
      </c>
      <c r="C60" s="43">
        <f t="shared" si="10"/>
        <v>14826</v>
      </c>
      <c r="D60" s="5">
        <f t="shared" si="8"/>
        <v>16216</v>
      </c>
      <c r="E60" s="52">
        <f t="shared" si="11"/>
        <v>78.411254495451672</v>
      </c>
      <c r="F60" s="52">
        <f t="shared" si="9"/>
        <v>91.428219042920574</v>
      </c>
      <c r="G60" s="62"/>
      <c r="H60" s="386">
        <v>5664</v>
      </c>
      <c r="I60" s="223">
        <v>34</v>
      </c>
      <c r="J60" s="223" t="s">
        <v>1</v>
      </c>
      <c r="K60" s="81" t="s">
        <v>8</v>
      </c>
      <c r="L60" s="413">
        <v>506701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0</v>
      </c>
      <c r="C61" s="43">
        <f t="shared" si="10"/>
        <v>14373</v>
      </c>
      <c r="D61" s="5">
        <f t="shared" si="8"/>
        <v>20629</v>
      </c>
      <c r="E61" s="52">
        <f t="shared" si="11"/>
        <v>80.642989395724626</v>
      </c>
      <c r="F61" s="52">
        <f t="shared" si="9"/>
        <v>69.673760240438227</v>
      </c>
      <c r="G61" s="62"/>
      <c r="H61" s="88">
        <v>4202</v>
      </c>
      <c r="I61" s="161">
        <v>29</v>
      </c>
      <c r="J61" s="161" t="s">
        <v>54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11229</v>
      </c>
      <c r="D62" s="5">
        <f t="shared" si="8"/>
        <v>9204</v>
      </c>
      <c r="E62" s="52">
        <f t="shared" si="11"/>
        <v>106.37552103069345</v>
      </c>
      <c r="F62" s="52">
        <f t="shared" si="9"/>
        <v>122.00130378096479</v>
      </c>
      <c r="G62" s="73"/>
      <c r="H62" s="195">
        <v>1828</v>
      </c>
      <c r="I62" s="161">
        <v>39</v>
      </c>
      <c r="J62" s="161" t="s">
        <v>39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38</v>
      </c>
      <c r="C63" s="43">
        <f t="shared" si="10"/>
        <v>10874</v>
      </c>
      <c r="D63" s="5">
        <f t="shared" si="8"/>
        <v>11378</v>
      </c>
      <c r="E63" s="52">
        <f t="shared" si="11"/>
        <v>96.366536689117339</v>
      </c>
      <c r="F63" s="52">
        <f t="shared" si="9"/>
        <v>95.570399015644227</v>
      </c>
      <c r="G63" s="72"/>
      <c r="H63" s="88">
        <v>1795</v>
      </c>
      <c r="I63" s="161">
        <v>30</v>
      </c>
      <c r="J63" s="161" t="s">
        <v>97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37</v>
      </c>
      <c r="C64" s="43">
        <f t="shared" si="10"/>
        <v>8297</v>
      </c>
      <c r="D64" s="5">
        <f t="shared" si="8"/>
        <v>10555</v>
      </c>
      <c r="E64" s="57">
        <f t="shared" si="11"/>
        <v>89.523090202848508</v>
      </c>
      <c r="F64" s="52">
        <f t="shared" si="9"/>
        <v>78.607295120795825</v>
      </c>
      <c r="G64" s="75"/>
      <c r="H64" s="123">
        <v>1781</v>
      </c>
      <c r="I64" s="161">
        <v>15</v>
      </c>
      <c r="J64" s="161" t="s">
        <v>20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456167</v>
      </c>
      <c r="D65" s="67">
        <f>SUM(L60)</f>
        <v>506701</v>
      </c>
      <c r="E65" s="70">
        <f t="shared" si="11"/>
        <v>88.063297419493097</v>
      </c>
      <c r="F65" s="70">
        <f t="shared" si="9"/>
        <v>90.026860021985357</v>
      </c>
      <c r="G65" s="71"/>
      <c r="H65" s="89">
        <v>1384</v>
      </c>
      <c r="I65" s="161">
        <v>1</v>
      </c>
      <c r="J65" s="161" t="s">
        <v>4</v>
      </c>
      <c r="L65" s="192" t="s">
        <v>103</v>
      </c>
      <c r="M65" s="142" t="s">
        <v>62</v>
      </c>
      <c r="N65" t="s">
        <v>74</v>
      </c>
      <c r="R65" s="48"/>
      <c r="S65" s="26"/>
      <c r="T65" s="26"/>
      <c r="U65" s="26"/>
      <c r="V65" s="26"/>
    </row>
    <row r="66" spans="1:22" ht="13.5" customHeight="1" x14ac:dyDescent="0.15">
      <c r="H66" s="292">
        <v>1288</v>
      </c>
      <c r="I66" s="161">
        <v>35</v>
      </c>
      <c r="J66" s="161" t="s">
        <v>36</v>
      </c>
      <c r="K66" s="117">
        <f>SUM(I50)</f>
        <v>17</v>
      </c>
      <c r="L66" s="161" t="s">
        <v>21</v>
      </c>
      <c r="M66" s="311">
        <v>289586</v>
      </c>
      <c r="N66" s="89">
        <f>SUM(H50)</f>
        <v>233725</v>
      </c>
      <c r="R66" s="48"/>
      <c r="S66" s="26"/>
      <c r="T66" s="26"/>
      <c r="U66" s="26"/>
      <c r="V66" s="26"/>
    </row>
    <row r="67" spans="1:22" ht="13.5" customHeight="1" x14ac:dyDescent="0.15">
      <c r="H67" s="88">
        <v>916</v>
      </c>
      <c r="I67" s="161">
        <v>14</v>
      </c>
      <c r="J67" s="161" t="s">
        <v>19</v>
      </c>
      <c r="K67" s="117">
        <f t="shared" ref="K67:K75" si="12">SUM(I51)</f>
        <v>36</v>
      </c>
      <c r="L67" s="161" t="s">
        <v>5</v>
      </c>
      <c r="M67" s="309">
        <v>82398</v>
      </c>
      <c r="N67" s="89">
        <f t="shared" ref="N67:N75" si="13">SUM(H51)</f>
        <v>85421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543</v>
      </c>
      <c r="I68" s="161">
        <v>13</v>
      </c>
      <c r="J68" s="161" t="s">
        <v>7</v>
      </c>
      <c r="K68" s="117">
        <f t="shared" si="12"/>
        <v>16</v>
      </c>
      <c r="L68" s="161" t="s">
        <v>3</v>
      </c>
      <c r="M68" s="309">
        <v>22109</v>
      </c>
      <c r="N68" s="89">
        <f t="shared" si="13"/>
        <v>23694</v>
      </c>
      <c r="R68" s="48"/>
      <c r="S68" s="26"/>
      <c r="T68" s="26"/>
      <c r="U68" s="26"/>
      <c r="V68" s="26"/>
    </row>
    <row r="69" spans="1:22" ht="13.5" customHeight="1" x14ac:dyDescent="0.15">
      <c r="H69" s="88">
        <v>534</v>
      </c>
      <c r="I69" s="161">
        <v>21</v>
      </c>
      <c r="J69" s="161" t="s">
        <v>25</v>
      </c>
      <c r="K69" s="117">
        <f t="shared" si="12"/>
        <v>40</v>
      </c>
      <c r="L69" s="161" t="s">
        <v>2</v>
      </c>
      <c r="M69" s="309">
        <v>22235</v>
      </c>
      <c r="N69" s="89">
        <f t="shared" si="13"/>
        <v>17314</v>
      </c>
      <c r="R69" s="48"/>
      <c r="S69" s="26"/>
      <c r="T69" s="26"/>
      <c r="U69" s="26"/>
      <c r="V69" s="26"/>
    </row>
    <row r="70" spans="1:22" ht="13.5" customHeight="1" x14ac:dyDescent="0.15">
      <c r="H70" s="88">
        <v>122</v>
      </c>
      <c r="I70" s="161">
        <v>3</v>
      </c>
      <c r="J70" s="161" t="s">
        <v>10</v>
      </c>
      <c r="K70" s="117">
        <f t="shared" si="12"/>
        <v>24</v>
      </c>
      <c r="L70" s="161" t="s">
        <v>28</v>
      </c>
      <c r="M70" s="309">
        <v>13875</v>
      </c>
      <c r="N70" s="89">
        <f t="shared" si="13"/>
        <v>16008</v>
      </c>
      <c r="R70" s="48"/>
      <c r="S70" s="26"/>
      <c r="T70" s="26"/>
      <c r="U70" s="26"/>
      <c r="V70" s="26"/>
    </row>
    <row r="71" spans="1:22" ht="13.5" customHeight="1" x14ac:dyDescent="0.15">
      <c r="H71" s="88">
        <v>108</v>
      </c>
      <c r="I71" s="161">
        <v>22</v>
      </c>
      <c r="J71" s="161" t="s">
        <v>26</v>
      </c>
      <c r="K71" s="117">
        <f t="shared" si="12"/>
        <v>26</v>
      </c>
      <c r="L71" s="161" t="s">
        <v>30</v>
      </c>
      <c r="M71" s="309">
        <v>18908</v>
      </c>
      <c r="N71" s="89">
        <f t="shared" si="13"/>
        <v>14826</v>
      </c>
      <c r="R71" s="48"/>
      <c r="S71" s="26"/>
      <c r="T71" s="26"/>
      <c r="U71" s="26"/>
      <c r="V71" s="26"/>
    </row>
    <row r="72" spans="1:22" ht="13.5" customHeight="1" x14ac:dyDescent="0.15">
      <c r="H72" s="292">
        <v>102</v>
      </c>
      <c r="I72" s="161">
        <v>9</v>
      </c>
      <c r="J72" s="3" t="s">
        <v>163</v>
      </c>
      <c r="K72" s="117">
        <f t="shared" si="12"/>
        <v>33</v>
      </c>
      <c r="L72" s="161" t="s">
        <v>0</v>
      </c>
      <c r="M72" s="309">
        <v>17823</v>
      </c>
      <c r="N72" s="89">
        <f t="shared" si="13"/>
        <v>14373</v>
      </c>
      <c r="R72" s="48"/>
      <c r="S72" s="26"/>
      <c r="T72" s="26"/>
      <c r="U72" s="26"/>
      <c r="V72" s="26"/>
    </row>
    <row r="73" spans="1:22" ht="13.5" customHeight="1" x14ac:dyDescent="0.15">
      <c r="H73" s="88">
        <v>60</v>
      </c>
      <c r="I73" s="161">
        <v>27</v>
      </c>
      <c r="J73" s="161" t="s">
        <v>31</v>
      </c>
      <c r="K73" s="117">
        <f t="shared" si="12"/>
        <v>25</v>
      </c>
      <c r="L73" s="161" t="s">
        <v>29</v>
      </c>
      <c r="M73" s="309">
        <v>10556</v>
      </c>
      <c r="N73" s="89">
        <f t="shared" si="13"/>
        <v>11229</v>
      </c>
      <c r="R73" s="48"/>
      <c r="S73" s="26"/>
      <c r="T73" s="26"/>
      <c r="U73" s="26"/>
      <c r="V73" s="26"/>
    </row>
    <row r="74" spans="1:22" ht="13.5" customHeight="1" x14ac:dyDescent="0.15">
      <c r="H74" s="88">
        <v>31</v>
      </c>
      <c r="I74" s="161">
        <v>28</v>
      </c>
      <c r="J74" s="161" t="s">
        <v>32</v>
      </c>
      <c r="K74" s="117">
        <f t="shared" si="12"/>
        <v>38</v>
      </c>
      <c r="L74" s="163" t="s">
        <v>38</v>
      </c>
      <c r="M74" s="310">
        <v>11284</v>
      </c>
      <c r="N74" s="89">
        <f t="shared" si="13"/>
        <v>10874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26</v>
      </c>
      <c r="I75" s="161">
        <v>4</v>
      </c>
      <c r="J75" s="161" t="s">
        <v>11</v>
      </c>
      <c r="K75" s="117">
        <f t="shared" si="12"/>
        <v>37</v>
      </c>
      <c r="L75" s="163" t="s">
        <v>37</v>
      </c>
      <c r="M75" s="310">
        <v>9268</v>
      </c>
      <c r="N75" s="167">
        <f t="shared" si="13"/>
        <v>8297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20</v>
      </c>
      <c r="I76" s="161">
        <v>23</v>
      </c>
      <c r="J76" s="161" t="s">
        <v>27</v>
      </c>
      <c r="K76" s="3"/>
      <c r="L76" s="335" t="s">
        <v>106</v>
      </c>
      <c r="M76" s="340">
        <v>517999</v>
      </c>
      <c r="N76" s="172">
        <f>SUM(H90)</f>
        <v>456167</v>
      </c>
      <c r="R76" s="48"/>
      <c r="S76" s="26"/>
      <c r="T76" s="26"/>
      <c r="U76" s="26"/>
      <c r="V76" s="26"/>
    </row>
    <row r="77" spans="1:22" ht="13.5" customHeight="1" x14ac:dyDescent="0.15">
      <c r="H77" s="88">
        <v>1</v>
      </c>
      <c r="I77" s="161">
        <v>11</v>
      </c>
      <c r="J77" s="161" t="s">
        <v>17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1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2</v>
      </c>
      <c r="J79" s="161" t="s">
        <v>6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292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456167</v>
      </c>
      <c r="I90" s="3"/>
      <c r="J90" s="6" t="s">
        <v>48</v>
      </c>
      <c r="K90" s="54"/>
    </row>
  </sheetData>
  <sortState ref="H3:J43">
    <sortCondition descending="1" ref="H3:H43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M57" sqref="M5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4" t="s">
        <v>216</v>
      </c>
      <c r="B1" s="465"/>
      <c r="C1" s="465"/>
      <c r="D1" s="465"/>
      <c r="E1" s="465"/>
      <c r="F1" s="465"/>
      <c r="G1" s="465"/>
      <c r="I1" s="387"/>
      <c r="J1" s="398"/>
      <c r="M1" s="16"/>
      <c r="N1" t="s">
        <v>194</v>
      </c>
      <c r="O1" s="405"/>
      <c r="Q1" s="282" t="s">
        <v>186</v>
      </c>
    </row>
    <row r="2" spans="1:19" ht="13.5" customHeight="1" x14ac:dyDescent="0.15">
      <c r="H2" s="3"/>
      <c r="I2" s="145" t="s">
        <v>9</v>
      </c>
      <c r="J2" s="8" t="s">
        <v>67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337150</v>
      </c>
      <c r="K3" s="198">
        <v>1</v>
      </c>
      <c r="L3" s="3">
        <f>SUM(H3)</f>
        <v>17</v>
      </c>
      <c r="M3" s="161" t="s">
        <v>21</v>
      </c>
      <c r="N3" s="13">
        <f>SUM(J3)</f>
        <v>337150</v>
      </c>
      <c r="O3" s="3">
        <f>SUM(H3)</f>
        <v>17</v>
      </c>
      <c r="P3" s="161" t="s">
        <v>21</v>
      </c>
      <c r="Q3" s="199">
        <v>319572</v>
      </c>
      <c r="R3" s="403"/>
      <c r="S3" s="404"/>
    </row>
    <row r="4" spans="1:19" ht="13.5" customHeight="1" x14ac:dyDescent="0.15">
      <c r="H4" s="3">
        <v>26</v>
      </c>
      <c r="I4" s="161" t="s">
        <v>30</v>
      </c>
      <c r="J4" s="13">
        <v>140721</v>
      </c>
      <c r="K4" s="198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140721</v>
      </c>
      <c r="O4" s="3">
        <f t="shared" ref="O4:O12" si="2">SUM(H4)</f>
        <v>26</v>
      </c>
      <c r="P4" s="161" t="s">
        <v>30</v>
      </c>
      <c r="Q4" s="86">
        <v>137625</v>
      </c>
      <c r="R4" s="403"/>
      <c r="S4" s="404"/>
    </row>
    <row r="5" spans="1:19" ht="13.5" customHeight="1" x14ac:dyDescent="0.15">
      <c r="H5" s="3">
        <v>36</v>
      </c>
      <c r="I5" s="161" t="s">
        <v>5</v>
      </c>
      <c r="J5" s="13">
        <v>129846</v>
      </c>
      <c r="K5" s="198">
        <v>3</v>
      </c>
      <c r="L5" s="3">
        <f t="shared" si="0"/>
        <v>36</v>
      </c>
      <c r="M5" s="161" t="s">
        <v>5</v>
      </c>
      <c r="N5" s="13">
        <f t="shared" si="1"/>
        <v>129846</v>
      </c>
      <c r="O5" s="3">
        <f t="shared" si="2"/>
        <v>36</v>
      </c>
      <c r="P5" s="161" t="s">
        <v>5</v>
      </c>
      <c r="Q5" s="86">
        <v>126116</v>
      </c>
    </row>
    <row r="6" spans="1:19" ht="13.5" customHeight="1" x14ac:dyDescent="0.15">
      <c r="H6" s="3">
        <v>31</v>
      </c>
      <c r="I6" s="161" t="s">
        <v>63</v>
      </c>
      <c r="J6" s="220">
        <v>85206</v>
      </c>
      <c r="K6" s="198">
        <v>4</v>
      </c>
      <c r="L6" s="3">
        <f t="shared" si="0"/>
        <v>31</v>
      </c>
      <c r="M6" s="161" t="s">
        <v>63</v>
      </c>
      <c r="N6" s="13">
        <f t="shared" si="1"/>
        <v>85206</v>
      </c>
      <c r="O6" s="3">
        <f t="shared" si="2"/>
        <v>31</v>
      </c>
      <c r="P6" s="161" t="s">
        <v>63</v>
      </c>
      <c r="Q6" s="86">
        <v>79374</v>
      </c>
    </row>
    <row r="7" spans="1:19" ht="13.5" customHeight="1" x14ac:dyDescent="0.15">
      <c r="H7" s="3">
        <v>33</v>
      </c>
      <c r="I7" s="161" t="s">
        <v>0</v>
      </c>
      <c r="J7" s="220">
        <v>84116</v>
      </c>
      <c r="K7" s="198">
        <v>5</v>
      </c>
      <c r="L7" s="3">
        <f t="shared" si="0"/>
        <v>33</v>
      </c>
      <c r="M7" s="161" t="s">
        <v>0</v>
      </c>
      <c r="N7" s="13">
        <f t="shared" si="1"/>
        <v>84116</v>
      </c>
      <c r="O7" s="3">
        <f t="shared" si="2"/>
        <v>33</v>
      </c>
      <c r="P7" s="161" t="s">
        <v>0</v>
      </c>
      <c r="Q7" s="86">
        <v>73538</v>
      </c>
    </row>
    <row r="8" spans="1:19" ht="13.5" customHeight="1" x14ac:dyDescent="0.15">
      <c r="H8" s="3">
        <v>16</v>
      </c>
      <c r="I8" s="161" t="s">
        <v>3</v>
      </c>
      <c r="J8" s="13">
        <v>68440</v>
      </c>
      <c r="K8" s="198">
        <v>6</v>
      </c>
      <c r="L8" s="3">
        <f t="shared" si="0"/>
        <v>16</v>
      </c>
      <c r="M8" s="161" t="s">
        <v>3</v>
      </c>
      <c r="N8" s="13">
        <f t="shared" si="1"/>
        <v>68440</v>
      </c>
      <c r="O8" s="3">
        <f t="shared" si="2"/>
        <v>16</v>
      </c>
      <c r="P8" s="161" t="s">
        <v>3</v>
      </c>
      <c r="Q8" s="86">
        <v>76981</v>
      </c>
    </row>
    <row r="9" spans="1:19" ht="13.5" customHeight="1" x14ac:dyDescent="0.15">
      <c r="H9" s="77">
        <v>40</v>
      </c>
      <c r="I9" s="163" t="s">
        <v>2</v>
      </c>
      <c r="J9" s="13">
        <v>67978</v>
      </c>
      <c r="K9" s="198">
        <v>7</v>
      </c>
      <c r="L9" s="3">
        <f t="shared" si="0"/>
        <v>40</v>
      </c>
      <c r="M9" s="163" t="s">
        <v>2</v>
      </c>
      <c r="N9" s="13">
        <f t="shared" si="1"/>
        <v>67978</v>
      </c>
      <c r="O9" s="3">
        <f t="shared" si="2"/>
        <v>40</v>
      </c>
      <c r="P9" s="163" t="s">
        <v>2</v>
      </c>
      <c r="Q9" s="86">
        <v>68612</v>
      </c>
    </row>
    <row r="10" spans="1:19" ht="13.5" customHeight="1" x14ac:dyDescent="0.15">
      <c r="H10" s="3">
        <v>34</v>
      </c>
      <c r="I10" s="161" t="s">
        <v>1</v>
      </c>
      <c r="J10" s="13">
        <v>63405</v>
      </c>
      <c r="K10" s="198">
        <v>8</v>
      </c>
      <c r="L10" s="3">
        <f t="shared" si="0"/>
        <v>34</v>
      </c>
      <c r="M10" s="161" t="s">
        <v>1</v>
      </c>
      <c r="N10" s="13">
        <f t="shared" si="1"/>
        <v>63405</v>
      </c>
      <c r="O10" s="3">
        <f t="shared" si="2"/>
        <v>34</v>
      </c>
      <c r="P10" s="161" t="s">
        <v>1</v>
      </c>
      <c r="Q10" s="86">
        <v>68097</v>
      </c>
    </row>
    <row r="11" spans="1:19" ht="13.5" customHeight="1" x14ac:dyDescent="0.15">
      <c r="H11" s="14">
        <v>25</v>
      </c>
      <c r="I11" s="163" t="s">
        <v>29</v>
      </c>
      <c r="J11" s="13">
        <v>54134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54134</v>
      </c>
      <c r="O11" s="3">
        <f t="shared" si="2"/>
        <v>25</v>
      </c>
      <c r="P11" s="163" t="s">
        <v>29</v>
      </c>
      <c r="Q11" s="86">
        <v>39199</v>
      </c>
    </row>
    <row r="12" spans="1:19" ht="13.5" customHeight="1" thickBot="1" x14ac:dyDescent="0.2">
      <c r="H12" s="274">
        <v>13</v>
      </c>
      <c r="I12" s="380" t="s">
        <v>7</v>
      </c>
      <c r="J12" s="424">
        <v>51942</v>
      </c>
      <c r="K12" s="197">
        <v>10</v>
      </c>
      <c r="L12" s="3">
        <f t="shared" si="0"/>
        <v>13</v>
      </c>
      <c r="M12" s="380" t="s">
        <v>7</v>
      </c>
      <c r="N12" s="114">
        <f t="shared" si="1"/>
        <v>51942</v>
      </c>
      <c r="O12" s="14">
        <f t="shared" si="2"/>
        <v>13</v>
      </c>
      <c r="P12" s="380" t="s">
        <v>7</v>
      </c>
      <c r="Q12" s="200">
        <v>56918</v>
      </c>
    </row>
    <row r="13" spans="1:19" ht="13.5" customHeight="1" thickTop="1" thickBot="1" x14ac:dyDescent="0.2">
      <c r="H13" s="122">
        <v>2</v>
      </c>
      <c r="I13" s="175" t="s">
        <v>6</v>
      </c>
      <c r="J13" s="426">
        <v>51594</v>
      </c>
      <c r="K13" s="104"/>
      <c r="L13" s="78"/>
      <c r="M13" s="164"/>
      <c r="N13" s="339">
        <f>SUM(J43)</f>
        <v>1427833</v>
      </c>
      <c r="O13" s="3"/>
      <c r="P13" s="273" t="s">
        <v>8</v>
      </c>
      <c r="Q13" s="201">
        <v>1401279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47528</v>
      </c>
      <c r="K14" s="104"/>
      <c r="L14" s="26"/>
      <c r="O14"/>
    </row>
    <row r="15" spans="1:19" ht="13.5" customHeight="1" x14ac:dyDescent="0.15">
      <c r="H15" s="3">
        <v>24</v>
      </c>
      <c r="I15" s="161" t="s">
        <v>28</v>
      </c>
      <c r="J15" s="13">
        <v>42656</v>
      </c>
      <c r="K15" s="104"/>
      <c r="L15" s="26"/>
      <c r="M15" t="s">
        <v>195</v>
      </c>
      <c r="N15" s="15"/>
      <c r="O15"/>
      <c r="P15" t="s">
        <v>196</v>
      </c>
      <c r="Q15" s="85" t="s">
        <v>183</v>
      </c>
    </row>
    <row r="16" spans="1:19" ht="13.5" customHeight="1" x14ac:dyDescent="0.15">
      <c r="C16" s="15"/>
      <c r="E16" s="17"/>
      <c r="H16" s="3">
        <v>37</v>
      </c>
      <c r="I16" s="161" t="s">
        <v>37</v>
      </c>
      <c r="J16" s="137">
        <v>25387</v>
      </c>
      <c r="K16" s="104"/>
      <c r="L16" s="3">
        <f>SUM(L3)</f>
        <v>17</v>
      </c>
      <c r="M16" s="13">
        <f>SUM(N3)</f>
        <v>337150</v>
      </c>
      <c r="N16" s="161" t="s">
        <v>21</v>
      </c>
      <c r="O16" s="3">
        <f>SUM(O3)</f>
        <v>17</v>
      </c>
      <c r="P16" s="13">
        <f>SUM(M16)</f>
        <v>337150</v>
      </c>
      <c r="Q16" s="278">
        <v>327530</v>
      </c>
      <c r="R16" s="79"/>
    </row>
    <row r="17" spans="2:20" ht="13.5" customHeight="1" x14ac:dyDescent="0.15">
      <c r="C17" s="15"/>
      <c r="E17" s="17"/>
      <c r="H17" s="3">
        <v>1</v>
      </c>
      <c r="I17" s="161" t="s">
        <v>4</v>
      </c>
      <c r="J17" s="13">
        <v>22382</v>
      </c>
      <c r="K17" s="104"/>
      <c r="L17" s="3">
        <f t="shared" ref="L17:L25" si="3">SUM(L4)</f>
        <v>26</v>
      </c>
      <c r="M17" s="13">
        <f t="shared" ref="M17:M25" si="4">SUM(N4)</f>
        <v>140721</v>
      </c>
      <c r="N17" s="161" t="s">
        <v>30</v>
      </c>
      <c r="O17" s="3">
        <f t="shared" ref="O17:O25" si="5">SUM(O4)</f>
        <v>26</v>
      </c>
      <c r="P17" s="13">
        <f t="shared" ref="P17:P25" si="6">SUM(M17)</f>
        <v>140721</v>
      </c>
      <c r="Q17" s="279">
        <v>142933</v>
      </c>
      <c r="R17" s="79"/>
      <c r="S17" s="42"/>
    </row>
    <row r="18" spans="2:20" ht="13.5" customHeight="1" x14ac:dyDescent="0.15">
      <c r="C18" s="15"/>
      <c r="E18" s="17"/>
      <c r="H18" s="3">
        <v>9</v>
      </c>
      <c r="I18" s="3" t="s">
        <v>163</v>
      </c>
      <c r="J18" s="137">
        <v>20272</v>
      </c>
      <c r="K18" s="104"/>
      <c r="L18" s="3">
        <f t="shared" si="3"/>
        <v>36</v>
      </c>
      <c r="M18" s="13">
        <f t="shared" si="4"/>
        <v>129846</v>
      </c>
      <c r="N18" s="161" t="s">
        <v>5</v>
      </c>
      <c r="O18" s="3">
        <f t="shared" si="5"/>
        <v>36</v>
      </c>
      <c r="P18" s="13">
        <f t="shared" si="6"/>
        <v>129846</v>
      </c>
      <c r="Q18" s="279">
        <v>130370</v>
      </c>
      <c r="R18" s="79"/>
      <c r="S18" s="112"/>
    </row>
    <row r="19" spans="2:20" ht="13.5" customHeight="1" x14ac:dyDescent="0.15">
      <c r="C19" s="15"/>
      <c r="E19" s="17"/>
      <c r="H19" s="3">
        <v>22</v>
      </c>
      <c r="I19" s="161" t="s">
        <v>26</v>
      </c>
      <c r="J19" s="13">
        <v>19674</v>
      </c>
      <c r="L19" s="3">
        <f t="shared" si="3"/>
        <v>31</v>
      </c>
      <c r="M19" s="13">
        <f t="shared" si="4"/>
        <v>85206</v>
      </c>
      <c r="N19" s="161" t="s">
        <v>63</v>
      </c>
      <c r="O19" s="3">
        <f t="shared" si="5"/>
        <v>31</v>
      </c>
      <c r="P19" s="13">
        <f t="shared" si="6"/>
        <v>85206</v>
      </c>
      <c r="Q19" s="279">
        <v>87922</v>
      </c>
      <c r="R19" s="79"/>
      <c r="S19" s="125"/>
    </row>
    <row r="20" spans="2:20" ht="13.5" customHeight="1" x14ac:dyDescent="0.15">
      <c r="B20" s="18"/>
      <c r="C20" s="15"/>
      <c r="E20" s="17"/>
      <c r="H20" s="3">
        <v>3</v>
      </c>
      <c r="I20" s="161" t="s">
        <v>10</v>
      </c>
      <c r="J20" s="13">
        <v>17533</v>
      </c>
      <c r="L20" s="3">
        <f t="shared" si="3"/>
        <v>33</v>
      </c>
      <c r="M20" s="13">
        <f t="shared" si="4"/>
        <v>84116</v>
      </c>
      <c r="N20" s="161" t="s">
        <v>0</v>
      </c>
      <c r="O20" s="3">
        <f t="shared" si="5"/>
        <v>33</v>
      </c>
      <c r="P20" s="13">
        <f t="shared" si="6"/>
        <v>84116</v>
      </c>
      <c r="Q20" s="279">
        <v>81979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15301</v>
      </c>
      <c r="L21" s="3">
        <f t="shared" si="3"/>
        <v>16</v>
      </c>
      <c r="M21" s="13">
        <f t="shared" si="4"/>
        <v>68440</v>
      </c>
      <c r="N21" s="161" t="s">
        <v>3</v>
      </c>
      <c r="O21" s="3">
        <f t="shared" si="5"/>
        <v>16</v>
      </c>
      <c r="P21" s="13">
        <f t="shared" si="6"/>
        <v>68440</v>
      </c>
      <c r="Q21" s="279">
        <v>65467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156</v>
      </c>
      <c r="J22" s="220">
        <v>13761</v>
      </c>
      <c r="K22" s="15"/>
      <c r="L22" s="3">
        <f t="shared" si="3"/>
        <v>40</v>
      </c>
      <c r="M22" s="13">
        <f t="shared" si="4"/>
        <v>67978</v>
      </c>
      <c r="N22" s="163" t="s">
        <v>2</v>
      </c>
      <c r="O22" s="3">
        <f t="shared" si="5"/>
        <v>40</v>
      </c>
      <c r="P22" s="13">
        <f t="shared" si="6"/>
        <v>67978</v>
      </c>
      <c r="Q22" s="279">
        <v>63499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11613</v>
      </c>
      <c r="K23" s="15"/>
      <c r="L23" s="3">
        <f t="shared" si="3"/>
        <v>34</v>
      </c>
      <c r="M23" s="13">
        <f t="shared" si="4"/>
        <v>63405</v>
      </c>
      <c r="N23" s="161" t="s">
        <v>1</v>
      </c>
      <c r="O23" s="3">
        <f t="shared" si="5"/>
        <v>34</v>
      </c>
      <c r="P23" s="13">
        <f t="shared" si="6"/>
        <v>63405</v>
      </c>
      <c r="Q23" s="279">
        <v>64069</v>
      </c>
      <c r="R23" s="79"/>
      <c r="S23" s="42"/>
    </row>
    <row r="24" spans="2:20" ht="13.5" customHeight="1" x14ac:dyDescent="0.15">
      <c r="C24" s="15"/>
      <c r="E24" s="17"/>
      <c r="H24" s="3">
        <v>29</v>
      </c>
      <c r="I24" s="161" t="s">
        <v>54</v>
      </c>
      <c r="J24" s="13">
        <v>11112</v>
      </c>
      <c r="K24" s="15"/>
      <c r="L24" s="3">
        <f t="shared" si="3"/>
        <v>25</v>
      </c>
      <c r="M24" s="13">
        <f t="shared" si="4"/>
        <v>54134</v>
      </c>
      <c r="N24" s="163" t="s">
        <v>29</v>
      </c>
      <c r="O24" s="3">
        <f t="shared" si="5"/>
        <v>25</v>
      </c>
      <c r="P24" s="13">
        <f t="shared" si="6"/>
        <v>54134</v>
      </c>
      <c r="Q24" s="279">
        <v>52657</v>
      </c>
      <c r="R24" s="79"/>
      <c r="S24" s="112"/>
    </row>
    <row r="25" spans="2:20" ht="13.5" customHeight="1" thickBot="1" x14ac:dyDescent="0.2">
      <c r="C25" s="15"/>
      <c r="E25" s="17"/>
      <c r="H25" s="3">
        <v>15</v>
      </c>
      <c r="I25" s="161" t="s">
        <v>20</v>
      </c>
      <c r="J25" s="13">
        <v>8887</v>
      </c>
      <c r="K25" s="15"/>
      <c r="L25" s="14">
        <f t="shared" si="3"/>
        <v>13</v>
      </c>
      <c r="M25" s="114">
        <f t="shared" si="4"/>
        <v>51942</v>
      </c>
      <c r="N25" s="380" t="s">
        <v>7</v>
      </c>
      <c r="O25" s="14">
        <f t="shared" si="5"/>
        <v>13</v>
      </c>
      <c r="P25" s="114">
        <f t="shared" si="6"/>
        <v>51942</v>
      </c>
      <c r="Q25" s="280">
        <v>55310</v>
      </c>
      <c r="R25" s="127" t="s">
        <v>72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7349</v>
      </c>
      <c r="K26" s="15"/>
      <c r="L26" s="115"/>
      <c r="M26" s="162">
        <f>SUM(J43-(M16+M17+M18+M19+M20+M21+M22+M23+M24+M25))</f>
        <v>344895</v>
      </c>
      <c r="N26" s="221" t="s">
        <v>45</v>
      </c>
      <c r="O26" s="116"/>
      <c r="P26" s="162">
        <f>SUM(M26)</f>
        <v>344895</v>
      </c>
      <c r="Q26" s="162"/>
      <c r="R26" s="176">
        <v>1413316</v>
      </c>
      <c r="T26" s="28"/>
    </row>
    <row r="27" spans="2:20" ht="13.5" customHeight="1" x14ac:dyDescent="0.15">
      <c r="H27" s="3">
        <v>30</v>
      </c>
      <c r="I27" s="161" t="s">
        <v>33</v>
      </c>
      <c r="J27" s="87">
        <v>7312</v>
      </c>
      <c r="K27" s="15"/>
      <c r="M27" t="s">
        <v>187</v>
      </c>
      <c r="O27" s="111"/>
      <c r="P27" s="28" t="s">
        <v>188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4341</v>
      </c>
      <c r="K28" s="15"/>
      <c r="M28" s="86">
        <f t="shared" ref="M28:M37" si="7">SUM(Q3)</f>
        <v>319572</v>
      </c>
      <c r="N28" s="161" t="s">
        <v>21</v>
      </c>
      <c r="O28" s="3">
        <f>SUM(L3)</f>
        <v>17</v>
      </c>
      <c r="P28" s="86">
        <f t="shared" ref="P28:P37" si="8">SUM(Q3)</f>
        <v>319572</v>
      </c>
    </row>
    <row r="29" spans="2:20" ht="13.5" customHeight="1" x14ac:dyDescent="0.15">
      <c r="H29" s="3">
        <v>27</v>
      </c>
      <c r="I29" s="161" t="s">
        <v>31</v>
      </c>
      <c r="J29" s="137">
        <v>4291</v>
      </c>
      <c r="K29" s="15"/>
      <c r="M29" s="86">
        <f t="shared" si="7"/>
        <v>137625</v>
      </c>
      <c r="N29" s="161" t="s">
        <v>30</v>
      </c>
      <c r="O29" s="3">
        <f t="shared" ref="O29:O37" si="9">SUM(L4)</f>
        <v>26</v>
      </c>
      <c r="P29" s="86">
        <f t="shared" si="8"/>
        <v>137625</v>
      </c>
    </row>
    <row r="30" spans="2:20" ht="13.5" customHeight="1" x14ac:dyDescent="0.15">
      <c r="H30" s="3">
        <v>10</v>
      </c>
      <c r="I30" s="161" t="s">
        <v>16</v>
      </c>
      <c r="J30" s="13">
        <v>2746</v>
      </c>
      <c r="K30" s="15"/>
      <c r="M30" s="86">
        <f t="shared" si="7"/>
        <v>126116</v>
      </c>
      <c r="N30" s="161" t="s">
        <v>5</v>
      </c>
      <c r="O30" s="3">
        <f t="shared" si="9"/>
        <v>36</v>
      </c>
      <c r="P30" s="86">
        <f t="shared" si="8"/>
        <v>126116</v>
      </c>
    </row>
    <row r="31" spans="2:20" ht="13.5" customHeight="1" x14ac:dyDescent="0.15">
      <c r="H31" s="3">
        <v>39</v>
      </c>
      <c r="I31" s="161" t="s">
        <v>39</v>
      </c>
      <c r="J31" s="13">
        <v>2179</v>
      </c>
      <c r="K31" s="15"/>
      <c r="M31" s="86">
        <f t="shared" si="7"/>
        <v>79374</v>
      </c>
      <c r="N31" s="161" t="s">
        <v>63</v>
      </c>
      <c r="O31" s="3">
        <f t="shared" si="9"/>
        <v>31</v>
      </c>
      <c r="P31" s="86">
        <f t="shared" si="8"/>
        <v>79374</v>
      </c>
    </row>
    <row r="32" spans="2:20" ht="13.5" customHeight="1" x14ac:dyDescent="0.15">
      <c r="H32" s="3">
        <v>20</v>
      </c>
      <c r="I32" s="161" t="s">
        <v>24</v>
      </c>
      <c r="J32" s="13">
        <v>2055</v>
      </c>
      <c r="K32" s="15"/>
      <c r="M32" s="86">
        <f t="shared" si="7"/>
        <v>73538</v>
      </c>
      <c r="N32" s="161" t="s">
        <v>0</v>
      </c>
      <c r="O32" s="3">
        <f t="shared" si="9"/>
        <v>33</v>
      </c>
      <c r="P32" s="86">
        <f t="shared" si="8"/>
        <v>73538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1577</v>
      </c>
      <c r="K33" s="15"/>
      <c r="M33" s="86">
        <f t="shared" si="7"/>
        <v>76981</v>
      </c>
      <c r="N33" s="161" t="s">
        <v>3</v>
      </c>
      <c r="O33" s="3">
        <f t="shared" si="9"/>
        <v>16</v>
      </c>
      <c r="P33" s="86">
        <f t="shared" si="8"/>
        <v>76981</v>
      </c>
      <c r="S33" s="28"/>
      <c r="T33" s="28"/>
    </row>
    <row r="34" spans="8:21" ht="13.5" customHeight="1" x14ac:dyDescent="0.15">
      <c r="H34" s="3">
        <v>4</v>
      </c>
      <c r="I34" s="161" t="s">
        <v>11</v>
      </c>
      <c r="J34" s="13">
        <v>1328</v>
      </c>
      <c r="K34" s="15"/>
      <c r="M34" s="86">
        <f t="shared" si="7"/>
        <v>68612</v>
      </c>
      <c r="N34" s="163" t="s">
        <v>2</v>
      </c>
      <c r="O34" s="3">
        <f t="shared" si="9"/>
        <v>40</v>
      </c>
      <c r="P34" s="86">
        <f t="shared" si="8"/>
        <v>68612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13">
        <v>1275</v>
      </c>
      <c r="K35" s="15"/>
      <c r="M35" s="86">
        <f t="shared" si="7"/>
        <v>68097</v>
      </c>
      <c r="N35" s="161" t="s">
        <v>1</v>
      </c>
      <c r="O35" s="3">
        <f t="shared" si="9"/>
        <v>34</v>
      </c>
      <c r="P35" s="86">
        <f t="shared" si="8"/>
        <v>68097</v>
      </c>
      <c r="S35" s="28"/>
    </row>
    <row r="36" spans="8:21" ht="13.5" customHeight="1" x14ac:dyDescent="0.15">
      <c r="H36" s="3">
        <v>32</v>
      </c>
      <c r="I36" s="161" t="s">
        <v>35</v>
      </c>
      <c r="J36" s="13">
        <v>656</v>
      </c>
      <c r="K36" s="15"/>
      <c r="M36" s="86">
        <f t="shared" si="7"/>
        <v>39199</v>
      </c>
      <c r="N36" s="163" t="s">
        <v>29</v>
      </c>
      <c r="O36" s="3">
        <f t="shared" si="9"/>
        <v>25</v>
      </c>
      <c r="P36" s="86">
        <f t="shared" si="8"/>
        <v>39199</v>
      </c>
      <c r="S36" s="28"/>
    </row>
    <row r="37" spans="8:21" ht="13.5" customHeight="1" thickBot="1" x14ac:dyDescent="0.2">
      <c r="H37" s="3">
        <v>18</v>
      </c>
      <c r="I37" s="161" t="s">
        <v>22</v>
      </c>
      <c r="J37" s="220">
        <v>583</v>
      </c>
      <c r="K37" s="15"/>
      <c r="M37" s="113">
        <f t="shared" si="7"/>
        <v>56918</v>
      </c>
      <c r="N37" s="380" t="s">
        <v>7</v>
      </c>
      <c r="O37" s="14">
        <f t="shared" si="9"/>
        <v>13</v>
      </c>
      <c r="P37" s="113">
        <f t="shared" si="8"/>
        <v>56918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497</v>
      </c>
      <c r="K38" s="15"/>
      <c r="M38" s="345">
        <f>SUM(Q13-(Q3+Q4+Q5+Q6+Q7+Q8+Q9+Q10+Q11+Q12))</f>
        <v>355247</v>
      </c>
      <c r="N38" s="414" t="s">
        <v>190</v>
      </c>
      <c r="O38" s="347"/>
      <c r="P38" s="348">
        <f>SUM(M38)</f>
        <v>355247</v>
      </c>
      <c r="U38" s="28"/>
    </row>
    <row r="39" spans="8:21" ht="13.5" customHeight="1" x14ac:dyDescent="0.15">
      <c r="H39" s="3">
        <v>5</v>
      </c>
      <c r="I39" s="161" t="s">
        <v>12</v>
      </c>
      <c r="J39" s="87">
        <v>460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296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250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1427833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204</v>
      </c>
      <c r="D52" s="8" t="s">
        <v>205</v>
      </c>
      <c r="E52" s="24" t="s">
        <v>43</v>
      </c>
      <c r="F52" s="23" t="s">
        <v>42</v>
      </c>
      <c r="G52" s="8" t="s">
        <v>175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337150</v>
      </c>
      <c r="D53" s="87">
        <f t="shared" ref="D53:D63" si="10">SUM(Q3)</f>
        <v>319572</v>
      </c>
      <c r="E53" s="80">
        <f t="shared" ref="E53:E62" si="11">SUM(P16/Q16*100)</f>
        <v>102.9371355295698</v>
      </c>
      <c r="F53" s="20">
        <f t="shared" ref="F53:F63" si="12">SUM(C53/D53*100)</f>
        <v>105.50048189453393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7">
        <f t="shared" ref="C54:C62" si="13">SUM(J4)</f>
        <v>140721</v>
      </c>
      <c r="D54" s="87">
        <f t="shared" si="10"/>
        <v>137625</v>
      </c>
      <c r="E54" s="80">
        <f t="shared" si="11"/>
        <v>98.452421764043294</v>
      </c>
      <c r="F54" s="400">
        <f t="shared" si="12"/>
        <v>102.24959128065396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5</v>
      </c>
      <c r="C55" s="417">
        <f t="shared" si="13"/>
        <v>129846</v>
      </c>
      <c r="D55" s="87">
        <f t="shared" si="10"/>
        <v>126116</v>
      </c>
      <c r="E55" s="80">
        <f t="shared" si="11"/>
        <v>99.598067039963183</v>
      </c>
      <c r="F55" s="20">
        <f t="shared" si="12"/>
        <v>102.95759459545179</v>
      </c>
      <c r="G55" s="21"/>
      <c r="I55" s="466"/>
      <c r="J55" s="467"/>
    </row>
    <row r="56" spans="1:19" ht="13.5" customHeight="1" x14ac:dyDescent="0.15">
      <c r="A56" s="9">
        <v>4</v>
      </c>
      <c r="B56" s="161" t="s">
        <v>63</v>
      </c>
      <c r="C56" s="417">
        <f t="shared" si="13"/>
        <v>85206</v>
      </c>
      <c r="D56" s="87">
        <f t="shared" si="10"/>
        <v>79374</v>
      </c>
      <c r="E56" s="80">
        <f t="shared" si="11"/>
        <v>96.910898296217098</v>
      </c>
      <c r="F56" s="20">
        <f t="shared" si="12"/>
        <v>107.34749414165847</v>
      </c>
      <c r="G56" s="21"/>
      <c r="I56" s="466"/>
      <c r="J56" s="467"/>
    </row>
    <row r="57" spans="1:19" ht="13.5" customHeight="1" x14ac:dyDescent="0.15">
      <c r="A57" s="9">
        <v>5</v>
      </c>
      <c r="B57" s="161" t="s">
        <v>0</v>
      </c>
      <c r="C57" s="417">
        <f t="shared" si="13"/>
        <v>84116</v>
      </c>
      <c r="D57" s="87">
        <f t="shared" si="10"/>
        <v>73538</v>
      </c>
      <c r="E57" s="80">
        <f t="shared" si="11"/>
        <v>102.60676514717184</v>
      </c>
      <c r="F57" s="20">
        <f t="shared" si="12"/>
        <v>114.38439990209145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3</v>
      </c>
      <c r="C58" s="417">
        <f t="shared" si="13"/>
        <v>68440</v>
      </c>
      <c r="D58" s="87">
        <f t="shared" si="10"/>
        <v>76981</v>
      </c>
      <c r="E58" s="80">
        <f t="shared" si="11"/>
        <v>104.5412192402279</v>
      </c>
      <c r="F58" s="20">
        <f t="shared" si="12"/>
        <v>88.905054493966034</v>
      </c>
      <c r="G58" s="21"/>
    </row>
    <row r="59" spans="1:19" ht="13.5" customHeight="1" x14ac:dyDescent="0.15">
      <c r="A59" s="9">
        <v>7</v>
      </c>
      <c r="B59" s="163" t="s">
        <v>2</v>
      </c>
      <c r="C59" s="417">
        <f t="shared" si="13"/>
        <v>67978</v>
      </c>
      <c r="D59" s="87">
        <f t="shared" si="10"/>
        <v>68612</v>
      </c>
      <c r="E59" s="80">
        <f t="shared" si="11"/>
        <v>107.0536543882581</v>
      </c>
      <c r="F59" s="20">
        <f t="shared" si="12"/>
        <v>99.075963388328574</v>
      </c>
      <c r="G59" s="21"/>
    </row>
    <row r="60" spans="1:19" ht="13.5" customHeight="1" x14ac:dyDescent="0.15">
      <c r="A60" s="9">
        <v>8</v>
      </c>
      <c r="B60" s="161" t="s">
        <v>1</v>
      </c>
      <c r="C60" s="417">
        <f t="shared" si="13"/>
        <v>63405</v>
      </c>
      <c r="D60" s="87">
        <f t="shared" si="10"/>
        <v>68097</v>
      </c>
      <c r="E60" s="80">
        <f t="shared" si="11"/>
        <v>98.963617350044487</v>
      </c>
      <c r="F60" s="20">
        <f t="shared" si="12"/>
        <v>93.109828626811748</v>
      </c>
      <c r="G60" s="21"/>
    </row>
    <row r="61" spans="1:19" ht="13.5" customHeight="1" x14ac:dyDescent="0.15">
      <c r="A61" s="9">
        <v>9</v>
      </c>
      <c r="B61" s="163" t="s">
        <v>29</v>
      </c>
      <c r="C61" s="417">
        <f t="shared" si="13"/>
        <v>54134</v>
      </c>
      <c r="D61" s="87">
        <f t="shared" si="10"/>
        <v>39199</v>
      </c>
      <c r="E61" s="80">
        <f t="shared" si="11"/>
        <v>102.80494521146287</v>
      </c>
      <c r="F61" s="20">
        <f t="shared" si="12"/>
        <v>138.10046174647312</v>
      </c>
      <c r="G61" s="21"/>
    </row>
    <row r="62" spans="1:19" ht="13.5" customHeight="1" thickBot="1" x14ac:dyDescent="0.2">
      <c r="A62" s="128">
        <v>10</v>
      </c>
      <c r="B62" s="380" t="s">
        <v>7</v>
      </c>
      <c r="C62" s="417">
        <f t="shared" si="13"/>
        <v>51942</v>
      </c>
      <c r="D62" s="129">
        <f t="shared" si="10"/>
        <v>56918</v>
      </c>
      <c r="E62" s="130">
        <f t="shared" si="11"/>
        <v>93.910685228710904</v>
      </c>
      <c r="F62" s="131">
        <f t="shared" si="12"/>
        <v>91.257598650690468</v>
      </c>
      <c r="G62" s="132"/>
    </row>
    <row r="63" spans="1:19" ht="13.5" customHeight="1" thickTop="1" x14ac:dyDescent="0.15">
      <c r="A63" s="115"/>
      <c r="B63" s="133" t="s">
        <v>73</v>
      </c>
      <c r="C63" s="134">
        <f>SUM(J43)</f>
        <v>1427833</v>
      </c>
      <c r="D63" s="134">
        <f t="shared" si="10"/>
        <v>1401279</v>
      </c>
      <c r="E63" s="135">
        <f>SUM(C63/R26*100)</f>
        <v>101.02715882364595</v>
      </c>
      <c r="F63" s="136">
        <f t="shared" si="12"/>
        <v>101.89498308331176</v>
      </c>
      <c r="G63" s="141">
        <v>73.099999999999994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 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 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2023-06-09T00:15:57Z</cp:lastPrinted>
  <dcterms:created xsi:type="dcterms:W3CDTF">2004-08-12T01:21:30Z</dcterms:created>
  <dcterms:modified xsi:type="dcterms:W3CDTF">2023-06-09T02:34:10Z</dcterms:modified>
</cp:coreProperties>
</file>