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05B00E50-F203-43FE-8E4E-3154148BEDF7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" sheetId="61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62" r:id="rId8"/>
    <sheet name="8・保管高" sheetId="57" r:id="rId9"/>
    <sheet name="9・東部・富士" sheetId="58" r:id="rId10"/>
    <sheet name="10・清水・静岡" sheetId="59" r:id="rId11"/>
    <sheet name="11・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'1・面積、会員数'!$A$1:$M$38</definedName>
    <definedName name="_xlnm.Print_Area" localSheetId="10">'10・清水・静岡'!$A$1:$G$64</definedName>
    <definedName name="_xlnm.Print_Area" localSheetId="11">'11・駿遠・西部'!$A$1:$G$65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'8・保管高'!$A$1:$G$64</definedName>
    <definedName name="_xlnm.Print_Area" localSheetId="9">'9・東部・富士'!$A$1:$G$64</definedName>
  </definedNames>
  <calcPr calcId="191029"/>
</workbook>
</file>

<file path=xl/calcChain.xml><?xml version="1.0" encoding="utf-8"?>
<calcChain xmlns="http://schemas.openxmlformats.org/spreadsheetml/2006/main">
  <c r="H44" i="60" l="1"/>
  <c r="N30" i="60" s="1"/>
  <c r="E32" i="60" s="1"/>
  <c r="H90" i="62"/>
  <c r="N76" i="62" s="1"/>
  <c r="E65" i="62" s="1"/>
  <c r="N75" i="62"/>
  <c r="E64" i="62" s="1"/>
  <c r="K75" i="62"/>
  <c r="N74" i="62"/>
  <c r="E63" i="62" s="1"/>
  <c r="K74" i="62"/>
  <c r="N73" i="62"/>
  <c r="E62" i="62" s="1"/>
  <c r="K73" i="62"/>
  <c r="N72" i="62"/>
  <c r="E61" i="62" s="1"/>
  <c r="K72" i="62"/>
  <c r="N71" i="62"/>
  <c r="E60" i="62" s="1"/>
  <c r="K71" i="62"/>
  <c r="N70" i="62"/>
  <c r="E59" i="62" s="1"/>
  <c r="K70" i="62"/>
  <c r="N69" i="62"/>
  <c r="E58" i="62" s="1"/>
  <c r="K69" i="62"/>
  <c r="N68" i="62"/>
  <c r="E57" i="62" s="1"/>
  <c r="K68" i="62"/>
  <c r="N67" i="62"/>
  <c r="E56" i="62" s="1"/>
  <c r="K67" i="62"/>
  <c r="N66" i="62"/>
  <c r="E55" i="62" s="1"/>
  <c r="K66" i="62"/>
  <c r="D65" i="62"/>
  <c r="D64" i="62"/>
  <c r="C64" i="62"/>
  <c r="D63" i="62"/>
  <c r="C63" i="62"/>
  <c r="D62" i="62"/>
  <c r="C62" i="62"/>
  <c r="D61" i="62"/>
  <c r="C61" i="62"/>
  <c r="D60" i="62"/>
  <c r="C60" i="62"/>
  <c r="K59" i="62"/>
  <c r="D59" i="62"/>
  <c r="C59" i="62"/>
  <c r="K58" i="62"/>
  <c r="D58" i="62"/>
  <c r="C58" i="62"/>
  <c r="K57" i="62"/>
  <c r="D57" i="62"/>
  <c r="C57" i="62"/>
  <c r="K56" i="62"/>
  <c r="D56" i="62"/>
  <c r="C56" i="62"/>
  <c r="K55" i="62"/>
  <c r="D55" i="62"/>
  <c r="C55" i="62"/>
  <c r="K54" i="62"/>
  <c r="K53" i="62"/>
  <c r="K52" i="62"/>
  <c r="K51" i="62"/>
  <c r="K50" i="62"/>
  <c r="H44" i="62"/>
  <c r="C32" i="62" s="1"/>
  <c r="D32" i="62"/>
  <c r="D31" i="62"/>
  <c r="C31" i="62"/>
  <c r="F31" i="62" s="1"/>
  <c r="D30" i="62"/>
  <c r="C30" i="62"/>
  <c r="N29" i="62"/>
  <c r="E31" i="62" s="1"/>
  <c r="K29" i="62"/>
  <c r="D29" i="62"/>
  <c r="C29" i="62"/>
  <c r="N28" i="62"/>
  <c r="E30" i="62" s="1"/>
  <c r="K28" i="62"/>
  <c r="D28" i="62"/>
  <c r="C28" i="62"/>
  <c r="N27" i="62"/>
  <c r="E29" i="62" s="1"/>
  <c r="K27" i="62"/>
  <c r="D27" i="62"/>
  <c r="C27" i="62"/>
  <c r="N26" i="62"/>
  <c r="E28" i="62" s="1"/>
  <c r="K26" i="62"/>
  <c r="D26" i="62"/>
  <c r="C26" i="62"/>
  <c r="N25" i="62"/>
  <c r="E27" i="62" s="1"/>
  <c r="K25" i="62"/>
  <c r="D25" i="62"/>
  <c r="C25" i="62"/>
  <c r="N24" i="62"/>
  <c r="E26" i="62" s="1"/>
  <c r="K24" i="62"/>
  <c r="D24" i="62"/>
  <c r="C24" i="62"/>
  <c r="N23" i="62"/>
  <c r="E25" i="62" s="1"/>
  <c r="K23" i="62"/>
  <c r="D23" i="62"/>
  <c r="C23" i="62"/>
  <c r="N22" i="62"/>
  <c r="E24" i="62" s="1"/>
  <c r="K22" i="62"/>
  <c r="D22" i="62"/>
  <c r="C22" i="62"/>
  <c r="N21" i="62"/>
  <c r="E23" i="62" s="1"/>
  <c r="K21" i="62"/>
  <c r="N20" i="62"/>
  <c r="E22" i="62" s="1"/>
  <c r="K20" i="62"/>
  <c r="K13" i="62"/>
  <c r="K12" i="62"/>
  <c r="K11" i="62"/>
  <c r="K10" i="62"/>
  <c r="K9" i="62"/>
  <c r="K8" i="62"/>
  <c r="K7" i="62"/>
  <c r="K6" i="62"/>
  <c r="K5" i="62"/>
  <c r="K4" i="62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O86" i="48" s="1"/>
  <c r="N85" i="48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N25" i="48"/>
  <c r="O26" i="48" s="1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O29" i="54" s="1"/>
  <c r="N28" i="54"/>
  <c r="O28" i="54" s="1"/>
  <c r="O27" i="54"/>
  <c r="N27" i="54"/>
  <c r="N26" i="54"/>
  <c r="N4" i="7"/>
  <c r="N5" i="7"/>
  <c r="N6" i="7"/>
  <c r="N7" i="7"/>
  <c r="N8" i="7"/>
  <c r="N9" i="7"/>
  <c r="N10" i="7"/>
  <c r="N11" i="7"/>
  <c r="N12" i="7"/>
  <c r="N3" i="7"/>
  <c r="N90" i="54"/>
  <c r="O90" i="54" s="1"/>
  <c r="N60" i="54"/>
  <c r="O60" i="54" s="1"/>
  <c r="N30" i="54"/>
  <c r="D30" i="15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F62" i="62" l="1"/>
  <c r="F60" i="62"/>
  <c r="F29" i="62"/>
  <c r="F23" i="62"/>
  <c r="F59" i="62"/>
  <c r="F63" i="62"/>
  <c r="F61" i="62"/>
  <c r="F56" i="62"/>
  <c r="F55" i="62"/>
  <c r="F57" i="62"/>
  <c r="F58" i="62"/>
  <c r="F64" i="62"/>
  <c r="F25" i="62"/>
  <c r="F32" i="62"/>
  <c r="F27" i="62"/>
  <c r="F22" i="62"/>
  <c r="F26" i="62"/>
  <c r="F28" i="62"/>
  <c r="F24" i="62"/>
  <c r="F30" i="62"/>
  <c r="N30" i="62"/>
  <c r="E32" i="62" s="1"/>
  <c r="C65" i="62"/>
  <c r="F65" i="62" s="1"/>
  <c r="O30" i="54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N13" i="7" s="1"/>
  <c r="H44" i="8" l="1"/>
  <c r="H44" i="15" l="1"/>
  <c r="D63" i="7" l="1"/>
  <c r="L11" i="41" l="1"/>
  <c r="L12" i="41"/>
  <c r="L13" i="41"/>
  <c r="L14" i="41"/>
  <c r="L15" i="41"/>
  <c r="L16" i="41"/>
  <c r="D23" i="8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D61" i="15"/>
  <c r="C27" i="8" l="1"/>
  <c r="D27" i="8"/>
  <c r="N21" i="8"/>
  <c r="E27" i="8" s="1"/>
  <c r="C30" i="8"/>
  <c r="D30" i="8"/>
  <c r="N26" i="8"/>
  <c r="E32" i="8" s="1"/>
  <c r="C31" i="8"/>
  <c r="D31" i="8"/>
  <c r="N25" i="8"/>
  <c r="E31" i="8" s="1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E63" i="8"/>
  <c r="C63" i="8"/>
  <c r="D63" i="8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F26" i="15" s="1"/>
  <c r="C27" i="15"/>
  <c r="C28" i="15"/>
  <c r="C29" i="15"/>
  <c r="C30" i="15"/>
  <c r="C21" i="15"/>
  <c r="N20" i="15"/>
  <c r="E22" i="15" s="1"/>
  <c r="D32" i="8"/>
  <c r="C61" i="15"/>
  <c r="F61" i="15" s="1"/>
  <c r="E61" i="15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5" i="8"/>
  <c r="F60" i="8"/>
  <c r="L23" i="7"/>
  <c r="L19" i="7"/>
  <c r="F63" i="8"/>
  <c r="F26" i="8"/>
  <c r="F28" i="8"/>
  <c r="F21" i="15"/>
  <c r="C64" i="15"/>
  <c r="F64" i="15" s="1"/>
  <c r="N77" i="15"/>
  <c r="E64" i="15" s="1"/>
  <c r="F23" i="15"/>
  <c r="F29" i="15"/>
  <c r="F27" i="15"/>
  <c r="F25" i="15"/>
  <c r="F56" i="8"/>
  <c r="C32" i="8"/>
  <c r="F32" i="8" s="1"/>
  <c r="L20" i="7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2" i="15"/>
  <c r="F59" i="15"/>
  <c r="F58" i="15"/>
  <c r="F57" i="15"/>
  <c r="F56" i="15"/>
  <c r="F55" i="15"/>
  <c r="F54" i="15"/>
  <c r="F30" i="15"/>
  <c r="F28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<sst xmlns="http://schemas.openxmlformats.org/spreadsheetml/2006/main" count="1676" uniqueCount="219">
  <si>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</si>
  <si>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</si>
  <si>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</si>
  <si>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</si>
  <si>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</si>
  <si>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</si>
  <si>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</si>
  <si>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</si>
  <si>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</si>
  <si>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</si>
  <si>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</si>
  <si>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</si>
  <si>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</si>
  <si>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</si>
  <si>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</si>
  <si>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</si>
  <si>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</si>
  <si>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</si>
  <si>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</si>
  <si>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</si>
  <si>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</si>
  <si>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</si>
  <si>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</si>
  <si>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</si>
  <si>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</si>
  <si>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</si>
  <si>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</si>
  <si>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</si>
  <si>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</si>
  <si>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</si>
  <si>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</si>
  <si>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</si>
  <si>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</si>
  <si>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</si>
  <si>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</si>
  <si>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</si>
  <si>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</si>
  <si>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</si>
  <si>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</si>
  <si>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</si>
  <si>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</si>
  <si>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</si>
  <si>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</si>
  <si>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</si>
  <si>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</si>
  <si>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</si>
  <si>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</si>
  <si>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</si>
  <si>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</si>
  <si>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</si>
  <si>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</si>
  <si>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</si>
  <si>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</si>
  <si>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</si>
  <si>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</si>
  <si>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</si>
  <si>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</si>
  <si>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</si>
  <si>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</si>
  <si>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</si>
  <si>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</si>
  <si>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</si>
  <si>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</si>
  <si>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</si>
  <si>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</si>
  <si>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</si>
  <si>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</si>
  <si>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</si>
  <si>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</si>
  <si>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</si>
  <si>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</si>
  <si>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</si>
  <si>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</si>
  <si>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</si>
  <si>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</si>
  <si>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</si>
  <si>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</si>
  <si>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</si>
  <si>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</si>
  <si>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</si>
  <si>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</si>
  <si>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</si>
  <si>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</si>
  <si>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</si>
  <si>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</si>
  <si>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</si>
  <si>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</si>
  <si>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</si>
  <si>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</si>
  <si>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</si>
  <si>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</si>
  <si>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</si>
  <si>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</si>
  <si>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</si>
  <si>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</si>
  <si>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</si>
  <si>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</si>
  <si>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</si>
  <si>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</si>
  <si>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</si>
  <si>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</si>
  <si>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</si>
  <si>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</si>
  <si>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</si>
  <si>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</si>
  <si>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</si>
  <si>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</si>
  <si>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</si>
  <si>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</si>
  <si>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</si>
  <si>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</si>
  <si>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</si>
  <si>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</si>
  <si>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</si>
  <si>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</si>
  <si>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</si>
  <si>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</si>
  <si>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</si>
  <si>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</si>
  <si>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</si>
  <si>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</si>
  <si>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</si>
  <si>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</si>
  <si>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</si>
  <si>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</si>
  <si>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</si>
  <si>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</si>
  <si>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</si>
  <si>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</si>
  <si>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</si>
  <si>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</si>
  <si>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</si>
  <si>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</si>
  <si>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</si>
  <si>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</si>
  <si>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</si>
  <si>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</si>
  <si>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</si>
  <si>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</si>
  <si>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</si>
  <si>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</si>
  <si>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</si>
  <si>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</si>
  <si>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</si>
  <si>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</si>
  <si>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</si>
  <si>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</si>
  <si>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</si>
  <si>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</si>
  <si>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</si>
  <si>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</si>
  <si>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</si>
  <si>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</si>
  <si>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</si>
  <si>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</si>
  <si>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</si>
  <si>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</si>
  <si>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</si>
  <si>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</si>
  <si>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</si>
  <si>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</si>
  <si>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</si>
  <si>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</si>
  <si>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</si>
  <si>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</si>
  <si>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</si>
  <si>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</si>
  <si>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</si>
  <si>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</si>
  <si>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</si>
  <si>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</si>
  <si>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</si>
  <si>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</si>
  <si>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</si>
  <si>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</si>
  <si>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</si>
  <si>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</si>
  <si>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</si>
  <si>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</si>
  <si>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</si>
  <si>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</si>
  <si>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</si>
  <si>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</si>
  <si>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</si>
  <si>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</si>
  <si>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</si>
  <si>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</si>
  <si>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</si>
  <si>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</si>
  <si>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</si>
  <si>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</si>
  <si>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その他</t>
    <rPh sb="2" eb="3">
      <t>タ</t>
    </rPh>
    <phoneticPr fontId="2"/>
  </si>
  <si>
    <t>令和3年</t>
    <phoneticPr fontId="2"/>
  </si>
  <si>
    <t>前月</t>
    <rPh sb="0" eb="2">
      <t>ゼンゲツ</t>
    </rPh>
    <phoneticPr fontId="2"/>
  </si>
  <si>
    <t>駿遠支部</t>
    <rPh sb="0" eb="2">
      <t>スンエン</t>
    </rPh>
    <rPh sb="2" eb="4">
      <t>シブ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</si>
  <si>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</si>
  <si>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5年（値）</t>
    <rPh sb="1" eb="2">
      <t>ネン</t>
    </rPh>
    <rPh sb="3" eb="4">
      <t>アタイ</t>
    </rPh>
    <phoneticPr fontId="2"/>
  </si>
  <si>
    <t>5年（％）</t>
    <rPh sb="1" eb="2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</si>
  <si>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</si>
  <si>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</si>
  <si>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</si>
  <si>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</si>
  <si>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13"/>
  </si>
  <si>
    <t>令和４年</t>
    <rPh sb="0" eb="2">
      <t>レイワ</t>
    </rPh>
    <rPh sb="3" eb="4">
      <t>ネン</t>
    </rPh>
    <phoneticPr fontId="13"/>
  </si>
  <si>
    <t>令和５年</t>
    <rPh sb="0" eb="2">
      <t>レイワ</t>
    </rPh>
    <rPh sb="3" eb="4">
      <t>ネン</t>
    </rPh>
    <phoneticPr fontId="13"/>
  </si>
  <si>
    <t>令和 5年</t>
    <rPh sb="0" eb="1">
      <t>レイ</t>
    </rPh>
    <rPh sb="1" eb="2">
      <t>ワ</t>
    </rPh>
    <rPh sb="4" eb="5">
      <t>ネン</t>
    </rPh>
    <phoneticPr fontId="2"/>
  </si>
  <si>
    <t>令和 4年</t>
    <rPh sb="0" eb="1">
      <t>レイ</t>
    </rPh>
    <rPh sb="1" eb="2">
      <t>ワ</t>
    </rPh>
    <rPh sb="4" eb="5">
      <t>ネン</t>
    </rPh>
    <phoneticPr fontId="2"/>
  </si>
  <si>
    <t>前月</t>
    <rPh sb="0" eb="2">
      <t>ゼンゲツ</t>
    </rPh>
    <phoneticPr fontId="2"/>
  </si>
  <si>
    <t>令和4年</t>
    <phoneticPr fontId="2"/>
  </si>
  <si>
    <r>
      <t xml:space="preserve">所管面積　     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11" eb="12">
      <t>マン</t>
    </rPh>
    <phoneticPr fontId="2"/>
  </si>
  <si>
    <t>23，394 ㎡</t>
    <phoneticPr fontId="2"/>
  </si>
  <si>
    <t>18，609 ㎡</t>
    <phoneticPr fontId="2"/>
  </si>
  <si>
    <t>3，457　㎡</t>
    <phoneticPr fontId="2"/>
  </si>
  <si>
    <t>令和5年10月</t>
    <rPh sb="6" eb="7">
      <t>ガツ</t>
    </rPh>
    <phoneticPr fontId="2"/>
  </si>
  <si>
    <t xml:space="preserve">                       令和5年10月所管面（1～3類）</t>
    <rPh sb="23" eb="24">
      <t>レイ</t>
    </rPh>
    <rPh sb="24" eb="25">
      <t>ワ</t>
    </rPh>
    <rPh sb="26" eb="27">
      <t>ネン</t>
    </rPh>
    <rPh sb="29" eb="30">
      <t>ガツ</t>
    </rPh>
    <rPh sb="30" eb="32">
      <t>ショカン</t>
    </rPh>
    <rPh sb="32" eb="33">
      <t>メン</t>
    </rPh>
    <rPh sb="37" eb="38">
      <t>ルイ</t>
    </rPh>
    <phoneticPr fontId="2"/>
  </si>
  <si>
    <r>
      <t>104，215  m</t>
    </r>
    <r>
      <rPr>
        <sz val="8"/>
        <rFont val="ＭＳ Ｐゴシック"/>
        <family val="3"/>
        <charset val="128"/>
      </rPr>
      <t>3</t>
    </r>
    <phoneticPr fontId="2"/>
  </si>
  <si>
    <t>15，226　㎡</t>
    <phoneticPr fontId="2"/>
  </si>
  <si>
    <t>　　　　　　　　　　　　　　　　令和5年10月末上位10品目入庫高(県合計）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</si>
  <si>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　　　　令和5年10月末上位10品目保管残高(県合計）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30" eb="34">
      <t>ホカンザンダカ</t>
    </rPh>
    <rPh sb="35" eb="36">
      <t>ケン</t>
    </rPh>
    <rPh sb="36" eb="38">
      <t>ゴウケイ</t>
    </rPh>
    <rPh sb="53" eb="56">
      <t>シズオカケン</t>
    </rPh>
    <rPh sb="56" eb="58">
      <t>ソウコ</t>
    </rPh>
    <rPh sb="58" eb="59">
      <t>キョウ</t>
    </rPh>
    <rPh sb="59" eb="60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</si>
</sst>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67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5" fillId="0" borderId="1" xfId="0" applyNumberFormat="1" applyFont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42" xfId="1" applyFill="1" applyBorder="1"/>
    <xf numFmtId="38" fontId="1" fillId="0" borderId="35" xfId="1" applyBorder="1"/>
    <xf numFmtId="38" fontId="0" fillId="0" borderId="8" xfId="1" applyFont="1" applyBorder="1"/>
    <xf numFmtId="0" fontId="0" fillId="7" borderId="3" xfId="0" applyFill="1" applyBorder="1" applyAlignment="1">
      <alignment horizontal="center"/>
    </xf>
    <xf numFmtId="0" fontId="8" fillId="23" borderId="0" xfId="0" applyFont="1" applyFill="1"/>
    <xf numFmtId="179" fontId="1" fillId="0" borderId="37" xfId="1" applyNumberFormat="1" applyBorder="1"/>
    <xf numFmtId="0" fontId="1" fillId="0" borderId="1" xfId="0" applyFont="1" applyBorder="1" applyAlignment="1">
      <alignment horizontal="distributed"/>
    </xf>
    <xf numFmtId="179" fontId="1" fillId="0" borderId="10" xfId="1" applyNumberFormat="1" applyBorder="1"/>
    <xf numFmtId="38" fontId="0" fillId="0" borderId="1" xfId="1" applyFont="1" applyBorder="1"/>
    <xf numFmtId="38" fontId="1" fillId="0" borderId="38" xfId="1" applyFill="1" applyBorder="1"/>
    <xf numFmtId="38" fontId="1" fillId="0" borderId="20" xfId="1" applyBorder="1"/>
    <xf numFmtId="38" fontId="1" fillId="0" borderId="34" xfId="1" applyBorder="1"/>
    <xf numFmtId="38" fontId="1" fillId="0" borderId="33" xfId="1" applyFont="1" applyFill="1" applyBorder="1"/>
    <xf numFmtId="38" fontId="0" fillId="0" borderId="8" xfId="1" applyFont="1" applyFill="1" applyBorder="1"/>
    <xf numFmtId="38" fontId="1" fillId="0" borderId="11" xfId="1" applyFont="1" applyFill="1" applyBorder="1"/>
    <xf numFmtId="38" fontId="0" fillId="0" borderId="11" xfId="1" applyFont="1" applyBorder="1"/>
    <xf numFmtId="38" fontId="0" fillId="0" borderId="11" xfId="1" applyFont="1" applyFill="1" applyBorder="1"/>
    <xf numFmtId="179" fontId="0" fillId="0" borderId="10" xfId="1" applyNumberFormat="1" applyFont="1" applyFill="1" applyBorder="1"/>
    <xf numFmtId="38" fontId="1" fillId="0" borderId="9" xfId="1" applyFont="1" applyFill="1" applyBorder="1"/>
    <xf numFmtId="38" fontId="1" fillId="0" borderId="10" xfId="1" applyFont="1" applyBorder="1"/>
    <xf numFmtId="38" fontId="1" fillId="0" borderId="42" xfId="1" applyBorder="1"/>
    <xf numFmtId="38" fontId="1" fillId="0" borderId="33" xfId="1" applyFill="1" applyBorder="1"/>
    <xf numFmtId="38" fontId="0" fillId="0" borderId="9" xfId="1" applyFont="1" applyBorder="1"/>
    <xf numFmtId="38" fontId="0" fillId="0" borderId="38" xfId="1" applyFont="1" applyFill="1" applyBorder="1"/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CC"/>
      <color rgb="FFFFCCFF"/>
      <color rgb="FFFC08F0"/>
      <color rgb="FFFF99FF"/>
      <color rgb="FF00CC66"/>
      <color rgb="FFCC99FF"/>
      <color rgb="FFFFFF00"/>
      <color rgb="FFCC0000"/>
      <color rgb="FFC0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令和5年10月</c:v>
                </c:pt>
              </c:strCache>
            </c:strRef>
          </c:cat>
          <c:val>
            <c:numRef>
              <c:f>'1・面積、会員数'!$C$38:$M$38</c:f>
              <c:numCache>
                <c:formatCode>General</c:formatCode>
                <c:ptCount val="11"/>
                <c:pt idx="0">
                  <c:v>173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170</c:v>
                </c:pt>
                <c:pt idx="6">
                  <c:v>171</c:v>
                </c:pt>
                <c:pt idx="7">
                  <c:v>169</c:v>
                </c:pt>
                <c:pt idx="8">
                  <c:v>171</c:v>
                </c:pt>
                <c:pt idx="9">
                  <c:v>169</c:v>
                </c:pt>
                <c:pt idx="1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solidFill>
                <a:srgbClr val="FFFFCC"/>
              </a:solidFill>
              <a:ln w="9525">
                <a:solidFill>
                  <a:srgbClr val="7030A0"/>
                </a:solidFill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令和5年10月</c:v>
                </c:pt>
              </c:strCache>
            </c:strRef>
          </c:cat>
          <c:val>
            <c:numRef>
              <c:f>'1・面積、会員数'!$C$36:$M$36</c:f>
              <c:numCache>
                <c:formatCode>General</c:formatCode>
                <c:ptCount val="11"/>
                <c:pt idx="0">
                  <c:v>95.8</c:v>
                </c:pt>
                <c:pt idx="1">
                  <c:v>99.5</c:v>
                </c:pt>
                <c:pt idx="2">
                  <c:v>100.7</c:v>
                </c:pt>
                <c:pt idx="3">
                  <c:v>106.9</c:v>
                </c:pt>
                <c:pt idx="4">
                  <c:v>108.5</c:v>
                </c:pt>
                <c:pt idx="5">
                  <c:v>114.8</c:v>
                </c:pt>
                <c:pt idx="6">
                  <c:v>122.6</c:v>
                </c:pt>
                <c:pt idx="7">
                  <c:v>120.5</c:v>
                </c:pt>
                <c:pt idx="8">
                  <c:v>125.7</c:v>
                </c:pt>
                <c:pt idx="9">
                  <c:v>141.4</c:v>
                </c:pt>
                <c:pt idx="10">
                  <c:v>148.6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6A-9492-2FF9264C8A50}"/>
            </c:ext>
          </c:extLst>
        </c:ser>
        <c:ser>
          <c:idx val="1"/>
          <c:order val="1"/>
          <c:tx>
            <c:strRef>
              <c:f>'1・面積、会員数'!$B$37</c:f>
              <c:strCache>
                <c:ptCount val="1"/>
                <c:pt idx="0">
                  <c:v>所管面積　     (万㎡）</c:v>
                </c:pt>
              </c:strCache>
            </c:strRef>
          </c:tx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令和5年10月</c:v>
                </c:pt>
              </c:strCache>
            </c:strRef>
          </c:cat>
          <c:val>
            <c:numRef>
              <c:f>'1・面積、会員数'!$C$37:$M$37</c:f>
              <c:numCache>
                <c:formatCode>General</c:formatCode>
                <c:ptCount val="11"/>
                <c:pt idx="0">
                  <c:v>220.5</c:v>
                </c:pt>
                <c:pt idx="1">
                  <c:v>225.3</c:v>
                </c:pt>
                <c:pt idx="2">
                  <c:v>226.3</c:v>
                </c:pt>
                <c:pt idx="3">
                  <c:v>228.9</c:v>
                </c:pt>
                <c:pt idx="4">
                  <c:v>231.8</c:v>
                </c:pt>
                <c:pt idx="5">
                  <c:v>234.9</c:v>
                </c:pt>
                <c:pt idx="6">
                  <c:v>240.8</c:v>
                </c:pt>
                <c:pt idx="7">
                  <c:v>233.6</c:v>
                </c:pt>
                <c:pt idx="8">
                  <c:v>240.2</c:v>
                </c:pt>
                <c:pt idx="9">
                  <c:v>239.9</c:v>
                </c:pt>
                <c:pt idx="10">
                  <c:v>243.2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9717590784180777E-3"/>
                  <c:y val="-7.263290877132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60763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-1.0956445265468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合成樹脂</c:v>
                </c:pt>
                <c:pt idx="4">
                  <c:v>その他の製造工業品</c:v>
                </c:pt>
                <c:pt idx="5">
                  <c:v>金属製品</c:v>
                </c:pt>
                <c:pt idx="6">
                  <c:v>その他の食料工業品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18614</c:v>
                </c:pt>
                <c:pt idx="1">
                  <c:v>17340</c:v>
                </c:pt>
                <c:pt idx="2">
                  <c:v>5351</c:v>
                </c:pt>
                <c:pt idx="3">
                  <c:v>4490</c:v>
                </c:pt>
                <c:pt idx="4">
                  <c:v>4462</c:v>
                </c:pt>
                <c:pt idx="5">
                  <c:v>3852</c:v>
                </c:pt>
                <c:pt idx="6">
                  <c:v>2916</c:v>
                </c:pt>
                <c:pt idx="7">
                  <c:v>2516</c:v>
                </c:pt>
                <c:pt idx="8">
                  <c:v>1558</c:v>
                </c:pt>
                <c:pt idx="9">
                  <c:v>1544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167985855553959E-3"/>
                  <c:y val="-7.38718124404547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3.371641208034374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1.7680557554326597E-3"/>
                  <c:y val="-3.7242723912935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6400430363959074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-3.662908852751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5.1945203977438884E-3"/>
                  <c:y val="3.75509957179301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合成樹脂</c:v>
                </c:pt>
                <c:pt idx="4">
                  <c:v>その他の製造工業品</c:v>
                </c:pt>
                <c:pt idx="5">
                  <c:v>金属製品</c:v>
                </c:pt>
                <c:pt idx="6">
                  <c:v>その他の食料工業品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12126</c:v>
                </c:pt>
                <c:pt idx="1">
                  <c:v>19630</c:v>
                </c:pt>
                <c:pt idx="2">
                  <c:v>6348</c:v>
                </c:pt>
                <c:pt idx="3">
                  <c:v>4575</c:v>
                </c:pt>
                <c:pt idx="4">
                  <c:v>4586</c:v>
                </c:pt>
                <c:pt idx="5">
                  <c:v>3993</c:v>
                </c:pt>
                <c:pt idx="6">
                  <c:v>4401</c:v>
                </c:pt>
                <c:pt idx="7">
                  <c:v>912</c:v>
                </c:pt>
                <c:pt idx="8">
                  <c:v>1659</c:v>
                </c:pt>
                <c:pt idx="9">
                  <c:v>2211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-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1.2200435729847494E-2"/>
                  <c:y val="-3.7452278692436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51210</c:v>
                </c:pt>
                <c:pt idx="1">
                  <c:v>16169</c:v>
                </c:pt>
                <c:pt idx="2">
                  <c:v>10568</c:v>
                </c:pt>
                <c:pt idx="3">
                  <c:v>7808</c:v>
                </c:pt>
                <c:pt idx="4">
                  <c:v>4418</c:v>
                </c:pt>
                <c:pt idx="5">
                  <c:v>4225</c:v>
                </c:pt>
                <c:pt idx="6">
                  <c:v>2455</c:v>
                </c:pt>
                <c:pt idx="7">
                  <c:v>2375</c:v>
                </c:pt>
                <c:pt idx="8">
                  <c:v>2242</c:v>
                </c:pt>
                <c:pt idx="9">
                  <c:v>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448321410804042E-2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6.9626198685948573E-3"/>
                  <c:y val="2.6515151515151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-3.4858387799563953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7.5754593175852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5.1650798552141768E-3"/>
                  <c:y val="1.8938499164877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5.2287581699345127E-3"/>
                  <c:y val="7.575161059412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47475</c:v>
                </c:pt>
                <c:pt idx="1">
                  <c:v>16266</c:v>
                </c:pt>
                <c:pt idx="2">
                  <c:v>14140</c:v>
                </c:pt>
                <c:pt idx="3">
                  <c:v>7982</c:v>
                </c:pt>
                <c:pt idx="4">
                  <c:v>6656</c:v>
                </c:pt>
                <c:pt idx="5">
                  <c:v>3725</c:v>
                </c:pt>
                <c:pt idx="6">
                  <c:v>3535</c:v>
                </c:pt>
                <c:pt idx="7">
                  <c:v>2402</c:v>
                </c:pt>
                <c:pt idx="8">
                  <c:v>2433</c:v>
                </c:pt>
                <c:pt idx="9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638297872340425E-2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2411347517730497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1.5957446808510637E-2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2411347517730561E-2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-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0638297872340425E-2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1.7730496453900711E-2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飲料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麦</c:v>
                </c:pt>
                <c:pt idx="6">
                  <c:v>その他の化学工業品</c:v>
                </c:pt>
                <c:pt idx="7">
                  <c:v>鉄鋼</c:v>
                </c:pt>
                <c:pt idx="8">
                  <c:v>雑品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35065</c:v>
                </c:pt>
                <c:pt idx="1">
                  <c:v>23737</c:v>
                </c:pt>
                <c:pt idx="2">
                  <c:v>20386</c:v>
                </c:pt>
                <c:pt idx="3">
                  <c:v>16475</c:v>
                </c:pt>
                <c:pt idx="4">
                  <c:v>14461</c:v>
                </c:pt>
                <c:pt idx="5">
                  <c:v>12303</c:v>
                </c:pt>
                <c:pt idx="6">
                  <c:v>10919</c:v>
                </c:pt>
                <c:pt idx="7">
                  <c:v>10387</c:v>
                </c:pt>
                <c:pt idx="8">
                  <c:v>10335</c:v>
                </c:pt>
                <c:pt idx="9">
                  <c:v>6916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921985815602835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1.2411347517730464E-2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1.7730496453901034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3.5460992907801418E-3"/>
                  <c:y val="7.7516327900873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-7.0921985815604136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飲料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麦</c:v>
                </c:pt>
                <c:pt idx="6">
                  <c:v>その他の化学工業品</c:v>
                </c:pt>
                <c:pt idx="7">
                  <c:v>鉄鋼</c:v>
                </c:pt>
                <c:pt idx="8">
                  <c:v>雑品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23110</c:v>
                </c:pt>
                <c:pt idx="1">
                  <c:v>18033</c:v>
                </c:pt>
                <c:pt idx="2">
                  <c:v>36201</c:v>
                </c:pt>
                <c:pt idx="3">
                  <c:v>15131</c:v>
                </c:pt>
                <c:pt idx="4">
                  <c:v>35704</c:v>
                </c:pt>
                <c:pt idx="5">
                  <c:v>9225</c:v>
                </c:pt>
                <c:pt idx="6">
                  <c:v>10952</c:v>
                </c:pt>
                <c:pt idx="7">
                  <c:v>12379</c:v>
                </c:pt>
                <c:pt idx="8">
                  <c:v>9476</c:v>
                </c:pt>
                <c:pt idx="9">
                  <c:v>12114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その他の日用品</c:v>
                </c:pt>
                <c:pt idx="7">
                  <c:v>雑品</c:v>
                </c:pt>
                <c:pt idx="8">
                  <c:v>缶詰・びん詰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22892</c:v>
                </c:pt>
                <c:pt idx="1">
                  <c:v>7837</c:v>
                </c:pt>
                <c:pt idx="2">
                  <c:v>7441</c:v>
                </c:pt>
                <c:pt idx="3">
                  <c:v>6440</c:v>
                </c:pt>
                <c:pt idx="4">
                  <c:v>3585</c:v>
                </c:pt>
                <c:pt idx="5">
                  <c:v>2386</c:v>
                </c:pt>
                <c:pt idx="6">
                  <c:v>1957</c:v>
                </c:pt>
                <c:pt idx="7">
                  <c:v>1009</c:v>
                </c:pt>
                <c:pt idx="8">
                  <c:v>945</c:v>
                </c:pt>
                <c:pt idx="9">
                  <c:v>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8887489063867019E-3"/>
                  <c:y val="-5.61427147777052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7.1111111111111115E-3"/>
                  <c:y val="-3.5650623885919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8.888888888888823E-3"/>
                  <c:y val="7.13012477718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32031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3.5555555555555557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その他の日用品</c:v>
                </c:pt>
                <c:pt idx="7">
                  <c:v>雑品</c:v>
                </c:pt>
                <c:pt idx="8">
                  <c:v>缶詰・びん詰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29232</c:v>
                </c:pt>
                <c:pt idx="1">
                  <c:v>4763</c:v>
                </c:pt>
                <c:pt idx="2">
                  <c:v>5888</c:v>
                </c:pt>
                <c:pt idx="3">
                  <c:v>9257</c:v>
                </c:pt>
                <c:pt idx="4">
                  <c:v>3692</c:v>
                </c:pt>
                <c:pt idx="5">
                  <c:v>1088</c:v>
                </c:pt>
                <c:pt idx="6">
                  <c:v>2115</c:v>
                </c:pt>
                <c:pt idx="7">
                  <c:v>1427</c:v>
                </c:pt>
                <c:pt idx="8">
                  <c:v>981</c:v>
                </c:pt>
                <c:pt idx="9">
                  <c:v>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9817014398623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F-43D2-81FC-57F5CBBF9D70}"/>
                </c:ext>
              </c:extLst>
            </c:dLbl>
            <c:dLbl>
              <c:idx val="1"/>
              <c:layout>
                <c:manualLayout>
                  <c:x val="-3.4997003327339989E-3"/>
                  <c:y val="-2.1674748283583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F-43D2-81FC-57F5CBBF9D70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F-43D2-81FC-57F5CBBF9D70}"/>
                </c:ext>
              </c:extLst>
            </c:dLbl>
            <c:dLbl>
              <c:idx val="3"/>
              <c:layout>
                <c:manualLayout>
                  <c:x val="-1.0521696598948754E-2"/>
                  <c:y val="-1.6287794534157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F-43D2-81FC-57F5CBBF9D70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F-43D2-81FC-57F5CBBF9D70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F-43D2-81FC-57F5CBBF9D70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F-43D2-81FC-57F5CBBF9D70}"/>
                </c:ext>
              </c:extLst>
            </c:dLbl>
            <c:dLbl>
              <c:idx val="7"/>
              <c:layout>
                <c:manualLayout>
                  <c:x val="-8.7903775807552896E-3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EF-43D2-81FC-57F5CBBF9D70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F-43D2-81FC-57F5CBBF9D70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非金属鉱物</c:v>
                </c:pt>
                <c:pt idx="7">
                  <c:v>石油製品</c:v>
                </c:pt>
                <c:pt idx="8">
                  <c:v>米</c:v>
                </c:pt>
                <c:pt idx="9">
                  <c:v>雑品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43403</c:v>
                </c:pt>
                <c:pt idx="1">
                  <c:v>10471</c:v>
                </c:pt>
                <c:pt idx="2">
                  <c:v>10101</c:v>
                </c:pt>
                <c:pt idx="3">
                  <c:v>10051</c:v>
                </c:pt>
                <c:pt idx="4">
                  <c:v>6053</c:v>
                </c:pt>
                <c:pt idx="5">
                  <c:v>4519</c:v>
                </c:pt>
                <c:pt idx="6">
                  <c:v>2844</c:v>
                </c:pt>
                <c:pt idx="7">
                  <c:v>2414</c:v>
                </c:pt>
                <c:pt idx="8">
                  <c:v>1646</c:v>
                </c:pt>
                <c:pt idx="9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F-43D2-81FC-57F5CBBF9D70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F-43D2-81FC-57F5CBBF9D70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F-43D2-81FC-57F5CBBF9D70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EF-43D2-81FC-57F5CBBF9D70}"/>
                </c:ext>
              </c:extLst>
            </c:dLbl>
            <c:dLbl>
              <c:idx val="3"/>
              <c:layout>
                <c:manualLayout>
                  <c:x val="5.2723527669276916E-3"/>
                  <c:y val="1.503418004952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EF-43D2-81FC-57F5CBBF9D70}"/>
                </c:ext>
              </c:extLst>
            </c:dLbl>
            <c:dLbl>
              <c:idx val="4"/>
              <c:layout>
                <c:manualLayout>
                  <c:x val="5.2538905077810158E-3"/>
                  <c:y val="1.5128786867743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EF-43D2-81FC-57F5CBBF9D70}"/>
                </c:ext>
              </c:extLst>
            </c:dLbl>
            <c:dLbl>
              <c:idx val="5"/>
              <c:layout>
                <c:manualLayout>
                  <c:x val="3.4995625546807292E-3"/>
                  <c:y val="-1.1362605098091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EF-43D2-81FC-57F5CBBF9D70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EF-43D2-81FC-57F5CBBF9D70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EF-43D2-81FC-57F5CBBF9D70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EF-43D2-81FC-57F5CBBF9D70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非金属鉱物</c:v>
                </c:pt>
                <c:pt idx="7">
                  <c:v>石油製品</c:v>
                </c:pt>
                <c:pt idx="8">
                  <c:v>米</c:v>
                </c:pt>
                <c:pt idx="9">
                  <c:v>雑品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34993</c:v>
                </c:pt>
                <c:pt idx="1">
                  <c:v>10032</c:v>
                </c:pt>
                <c:pt idx="2">
                  <c:v>10854</c:v>
                </c:pt>
                <c:pt idx="3">
                  <c:v>10015</c:v>
                </c:pt>
                <c:pt idx="4">
                  <c:v>5494</c:v>
                </c:pt>
                <c:pt idx="5">
                  <c:v>5979</c:v>
                </c:pt>
                <c:pt idx="6">
                  <c:v>4249</c:v>
                </c:pt>
                <c:pt idx="7">
                  <c:v>804</c:v>
                </c:pt>
                <c:pt idx="8">
                  <c:v>1770</c:v>
                </c:pt>
                <c:pt idx="9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EF-43D2-81FC-57F5CBBF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D-4690-B2A9-F43EFE9F0619}"/>
                </c:ext>
              </c:extLst>
            </c:dLbl>
            <c:dLbl>
              <c:idx val="1"/>
              <c:layout>
                <c:manualLayout>
                  <c:x val="-1.3979905811760601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D-4690-B2A9-F43EFE9F0619}"/>
                </c:ext>
              </c:extLst>
            </c:dLbl>
            <c:dLbl>
              <c:idx val="2"/>
              <c:layout>
                <c:manualLayout>
                  <c:x val="-6.9899529058803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D-4690-B2A9-F43EFE9F0619}"/>
                </c:ext>
              </c:extLst>
            </c:dLbl>
            <c:dLbl>
              <c:idx val="3"/>
              <c:layout>
                <c:manualLayout>
                  <c:x val="-1.2232417585290497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D-4690-B2A9-F43EFE9F0619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D-4690-B2A9-F43EFE9F0619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3D-4690-B2A9-F43EFE9F0619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D-4690-B2A9-F43EFE9F0619}"/>
                </c:ext>
              </c:extLst>
            </c:dLbl>
            <c:dLbl>
              <c:idx val="7"/>
              <c:layout>
                <c:manualLayout>
                  <c:x val="-8.7374411323503549E-3"/>
                  <c:y val="-7.168741004148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D-4690-B2A9-F43EFE9F0619}"/>
                </c:ext>
              </c:extLst>
            </c:dLbl>
            <c:dLbl>
              <c:idx val="8"/>
              <c:layout>
                <c:manualLayout>
                  <c:x val="-1.048492935882055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D-4690-B2A9-F43EFE9F0619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飲料</c:v>
                </c:pt>
                <c:pt idx="7">
                  <c:v>ゴム製品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425877</c:v>
                </c:pt>
                <c:pt idx="1">
                  <c:v>112381</c:v>
                </c:pt>
                <c:pt idx="2">
                  <c:v>20906</c:v>
                </c:pt>
                <c:pt idx="3">
                  <c:v>18308</c:v>
                </c:pt>
                <c:pt idx="4">
                  <c:v>15396</c:v>
                </c:pt>
                <c:pt idx="5">
                  <c:v>14513</c:v>
                </c:pt>
                <c:pt idx="6">
                  <c:v>11963</c:v>
                </c:pt>
                <c:pt idx="7">
                  <c:v>9793</c:v>
                </c:pt>
                <c:pt idx="8">
                  <c:v>9201</c:v>
                </c:pt>
                <c:pt idx="9">
                  <c:v>8628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3D-4690-B2A9-F43EFE9F0619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222370491170766E-2"/>
                  <c:y val="7.1684587813620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D-4690-B2A9-F43EFE9F0619}"/>
                </c:ext>
              </c:extLst>
            </c:dLbl>
            <c:dLbl>
              <c:idx val="1"/>
              <c:layout>
                <c:manualLayout>
                  <c:x val="8.7374411323503549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3D-4690-B2A9-F43EFE9F0619}"/>
                </c:ext>
              </c:extLst>
            </c:dLbl>
            <c:dLbl>
              <c:idx val="2"/>
              <c:layout>
                <c:manualLayout>
                  <c:x val="8.7374411323503549E-3"/>
                  <c:y val="-1.075297039482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3D-4690-B2A9-F43EFE9F061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3D-4690-B2A9-F43EFE9F0619}"/>
                </c:ext>
              </c:extLst>
            </c:dLbl>
            <c:dLbl>
              <c:idx val="4"/>
              <c:layout>
                <c:manualLayout>
                  <c:x val="6.989952905880220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3D-4690-B2A9-F43EFE9F0619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D-4690-B2A9-F43EFE9F0619}"/>
                </c:ext>
              </c:extLst>
            </c:dLbl>
            <c:dLbl>
              <c:idx val="6"/>
              <c:layout>
                <c:manualLayout>
                  <c:x val="3.4949764529401419E-3"/>
                  <c:y val="-2.150594078965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3D-4690-B2A9-F43EFE9F0619}"/>
                </c:ext>
              </c:extLst>
            </c:dLbl>
            <c:dLbl>
              <c:idx val="7"/>
              <c:layout>
                <c:manualLayout>
                  <c:x val="5.2424646794100851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D-4690-B2A9-F43EFE9F0619}"/>
                </c:ext>
              </c:extLst>
            </c:dLbl>
            <c:dLbl>
              <c:idx val="8"/>
              <c:layout>
                <c:manualLayout>
                  <c:x val="-1.7474882264701991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D-4690-B2A9-F43EFE9F061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飲料</c:v>
                </c:pt>
                <c:pt idx="7">
                  <c:v>ゴム製品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263427</c:v>
                </c:pt>
                <c:pt idx="1">
                  <c:v>90554</c:v>
                </c:pt>
                <c:pt idx="2">
                  <c:v>29344</c:v>
                </c:pt>
                <c:pt idx="3">
                  <c:v>17943</c:v>
                </c:pt>
                <c:pt idx="4">
                  <c:v>13541</c:v>
                </c:pt>
                <c:pt idx="5">
                  <c:v>11499</c:v>
                </c:pt>
                <c:pt idx="6">
                  <c:v>12171</c:v>
                </c:pt>
                <c:pt idx="7">
                  <c:v>8371</c:v>
                </c:pt>
                <c:pt idx="8">
                  <c:v>11504</c:v>
                </c:pt>
                <c:pt idx="9">
                  <c:v>10183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73D-4690-B2A9-F43EFE9F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4090965901989525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'8・保管高'!$C$52</c:f>
              <c:strCache>
                <c:ptCount val="1"/>
                <c:pt idx="0">
                  <c:v>令和 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569694852156813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-2.2724432183832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1.0709506190572397E-2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0709506190572496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0"/>
                  <c:y val="2.8857756416811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070950619057243E-2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麦</c:v>
                </c:pt>
                <c:pt idx="9">
                  <c:v>鉄鋼</c:v>
                </c:pt>
              </c:strCache>
            </c:strRef>
          </c:cat>
          <c:val>
            <c:numRef>
              <c:f>'8・保管高'!$N$3:$N$12</c:f>
              <c:numCache>
                <c:formatCode>#,##0_ ;[Red]\-#,##0\ </c:formatCode>
                <c:ptCount val="10"/>
                <c:pt idx="0">
                  <c:v>470782</c:v>
                </c:pt>
                <c:pt idx="1">
                  <c:v>146783</c:v>
                </c:pt>
                <c:pt idx="2">
                  <c:v>141140</c:v>
                </c:pt>
                <c:pt idx="3">
                  <c:v>85913</c:v>
                </c:pt>
                <c:pt idx="4">
                  <c:v>79573</c:v>
                </c:pt>
                <c:pt idx="5">
                  <c:v>70611</c:v>
                </c:pt>
                <c:pt idx="6">
                  <c:v>65166</c:v>
                </c:pt>
                <c:pt idx="7">
                  <c:v>61272</c:v>
                </c:pt>
                <c:pt idx="8">
                  <c:v>55724</c:v>
                </c:pt>
                <c:pt idx="9">
                  <c:v>51135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'8・保管高'!$Q$1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6064259285858647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1.2494283344300505E-2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1.4279341587429906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7.139670793714888E-3"/>
                  <c:y val="8.6575541693650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5.354753095286215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0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5.354753095286084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麦</c:v>
                </c:pt>
                <c:pt idx="9">
                  <c:v>鉄鋼</c:v>
                </c:pt>
              </c:strCache>
            </c:strRef>
          </c:cat>
          <c:val>
            <c:numRef>
              <c:f>'8・保管高'!$Q$3:$Q$12</c:f>
              <c:numCache>
                <c:formatCode>#,##0_ ;[Red]\-#,##0\ </c:formatCode>
                <c:ptCount val="10"/>
                <c:pt idx="0">
                  <c:v>299128</c:v>
                </c:pt>
                <c:pt idx="1">
                  <c:v>134827</c:v>
                </c:pt>
                <c:pt idx="2">
                  <c:v>142335</c:v>
                </c:pt>
                <c:pt idx="3">
                  <c:v>75496</c:v>
                </c:pt>
                <c:pt idx="4">
                  <c:v>75182</c:v>
                </c:pt>
                <c:pt idx="5">
                  <c:v>58506</c:v>
                </c:pt>
                <c:pt idx="6">
                  <c:v>62175</c:v>
                </c:pt>
                <c:pt idx="7">
                  <c:v>69678</c:v>
                </c:pt>
                <c:pt idx="8">
                  <c:v>51079</c:v>
                </c:pt>
                <c:pt idx="9">
                  <c:v>54777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5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10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9.0296490716438291E-2"/>
                  <c:y val="-7.79658792650918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0.19861184018664341"/>
                  <c:y val="-0.116971875075248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3.4063904405111753E-3"/>
                  <c:y val="-4.5322064099785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0.12555069505200736"/>
                  <c:y val="-3.05013364155169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55255699875119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20681128534146906"/>
                  <c:y val="-0.162140672782874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8.153681644495266E-4"/>
                  <c:y val="-6.8410026728310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4.7483380816714153E-2"/>
                  <c:y val="-5.552601796335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2.0550458715596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-3.7986405545460657E-2"/>
                  <c:y val="-1.28151412266138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0811031099745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麦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'8・保管高'!$M$16:$M$26</c:f>
              <c:numCache>
                <c:formatCode>#,##0_ ;[Red]\-#,##0\ </c:formatCode>
                <c:ptCount val="11"/>
                <c:pt idx="0">
                  <c:v>470782</c:v>
                </c:pt>
                <c:pt idx="1">
                  <c:v>146783</c:v>
                </c:pt>
                <c:pt idx="2">
                  <c:v>141140</c:v>
                </c:pt>
                <c:pt idx="3">
                  <c:v>85913</c:v>
                </c:pt>
                <c:pt idx="4">
                  <c:v>79573</c:v>
                </c:pt>
                <c:pt idx="5">
                  <c:v>70611</c:v>
                </c:pt>
                <c:pt idx="6">
                  <c:v>65166</c:v>
                </c:pt>
                <c:pt idx="7">
                  <c:v>61272</c:v>
                </c:pt>
                <c:pt idx="8">
                  <c:v>55724</c:v>
                </c:pt>
                <c:pt idx="9">
                  <c:v>51135</c:v>
                </c:pt>
                <c:pt idx="10">
                  <c:v>351398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麦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麦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'8・保管高'!$P$16:$P$26</c:f>
              <c:numCache>
                <c:formatCode>#,##0_ ;[Red]\-#,##0\ </c:formatCode>
                <c:ptCount val="11"/>
                <c:pt idx="0">
                  <c:v>470782</c:v>
                </c:pt>
                <c:pt idx="1">
                  <c:v>146783</c:v>
                </c:pt>
                <c:pt idx="2">
                  <c:v>141140</c:v>
                </c:pt>
                <c:pt idx="3">
                  <c:v>85913</c:v>
                </c:pt>
                <c:pt idx="4">
                  <c:v>79573</c:v>
                </c:pt>
                <c:pt idx="5">
                  <c:v>70611</c:v>
                </c:pt>
                <c:pt idx="6">
                  <c:v>65166</c:v>
                </c:pt>
                <c:pt idx="7">
                  <c:v>61272</c:v>
                </c:pt>
                <c:pt idx="8">
                  <c:v>55724</c:v>
                </c:pt>
                <c:pt idx="9">
                  <c:v>51135</c:v>
                </c:pt>
                <c:pt idx="10">
                  <c:v>351398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10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5.6191220372262631E-2"/>
                  <c:y val="-4.2852626180348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1772768861907534"/>
                  <c:y val="-6.95323257006666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1.0274154661964964E-2"/>
                  <c:y val="-2.6106978007059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68070498821231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3102949917519846"/>
                  <c:y val="-0.135989139288623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3093199227959101"/>
                  <c:y val="-6.71681901831237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7.4915349321792793E-2"/>
                  <c:y val="-0.109685703080218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5.1157727421476888E-4"/>
                  <c:y val="-4.8468820707756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3.0062569764986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'8・保管高'!$N$28:$N$38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麦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'8・保管高'!$P$28:$P$38</c:f>
              <c:numCache>
                <c:formatCode>#,##0_ ;[Red]\-#,##0\ </c:formatCode>
                <c:ptCount val="11"/>
                <c:pt idx="0">
                  <c:v>299128</c:v>
                </c:pt>
                <c:pt idx="1">
                  <c:v>134827</c:v>
                </c:pt>
                <c:pt idx="2">
                  <c:v>142335</c:v>
                </c:pt>
                <c:pt idx="3">
                  <c:v>75496</c:v>
                </c:pt>
                <c:pt idx="4">
                  <c:v>75182</c:v>
                </c:pt>
                <c:pt idx="5">
                  <c:v>58506</c:v>
                </c:pt>
                <c:pt idx="6">
                  <c:v>62175</c:v>
                </c:pt>
                <c:pt idx="7">
                  <c:v>69678</c:v>
                </c:pt>
                <c:pt idx="8">
                  <c:v>51079</c:v>
                </c:pt>
                <c:pt idx="9">
                  <c:v>54777</c:v>
                </c:pt>
                <c:pt idx="10" formatCode="#,##0_);[Red]\(#,##0\)">
                  <c:v>359534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8.73981483385073E-3"/>
                  <c:y val="1.1204225999295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化学繊維糸</c:v>
                </c:pt>
                <c:pt idx="8">
                  <c:v>非鉄金属</c:v>
                </c:pt>
                <c:pt idx="9">
                  <c:v>電気機械</c:v>
                </c:pt>
              </c:strCache>
            </c:strRef>
          </c:cat>
          <c:val>
            <c:numRef>
              <c:f>'9・東部・富士'!$C$22:$C$31</c:f>
              <c:numCache>
                <c:formatCode>#,##0_);[Red]\(#,##0\)</c:formatCode>
                <c:ptCount val="10"/>
                <c:pt idx="0">
                  <c:v>20938</c:v>
                </c:pt>
                <c:pt idx="1">
                  <c:v>13506</c:v>
                </c:pt>
                <c:pt idx="2">
                  <c:v>11671</c:v>
                </c:pt>
                <c:pt idx="3">
                  <c:v>8605</c:v>
                </c:pt>
                <c:pt idx="4">
                  <c:v>7033</c:v>
                </c:pt>
                <c:pt idx="5">
                  <c:v>6072</c:v>
                </c:pt>
                <c:pt idx="6">
                  <c:v>5023</c:v>
                </c:pt>
                <c:pt idx="7">
                  <c:v>4979</c:v>
                </c:pt>
                <c:pt idx="8">
                  <c:v>4301</c:v>
                </c:pt>
                <c:pt idx="9">
                  <c:v>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'9・東部・富士'!$D$21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1.4711544837261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1.7680557554326597E-3"/>
                  <c:y val="-3.7242723912935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3.4264646423113562E-3"/>
                  <c:y val="-1.4804608023675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3.3806870746900123E-3"/>
                  <c:y val="-7.4180084245449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3.4903339432440397E-3"/>
                  <c:y val="1.8559707595468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1.8497762412011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-7.4796627855440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16868485434E-3"/>
                  <c:y val="2.2160380442306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化学繊維糸</c:v>
                </c:pt>
                <c:pt idx="8">
                  <c:v>非鉄金属</c:v>
                </c:pt>
                <c:pt idx="9">
                  <c:v>電気機械</c:v>
                </c:pt>
              </c:strCache>
            </c:strRef>
          </c:cat>
          <c:val>
            <c:numRef>
              <c:f>'9・東部・富士'!$D$22:$D$31</c:f>
              <c:numCache>
                <c:formatCode>#,##0_);[Red]\(#,##0\)</c:formatCode>
                <c:ptCount val="10"/>
                <c:pt idx="0">
                  <c:v>21904</c:v>
                </c:pt>
                <c:pt idx="1">
                  <c:v>10647</c:v>
                </c:pt>
                <c:pt idx="2">
                  <c:v>9381</c:v>
                </c:pt>
                <c:pt idx="3">
                  <c:v>10094</c:v>
                </c:pt>
                <c:pt idx="4">
                  <c:v>5443</c:v>
                </c:pt>
                <c:pt idx="5">
                  <c:v>5954</c:v>
                </c:pt>
                <c:pt idx="6">
                  <c:v>7706</c:v>
                </c:pt>
                <c:pt idx="7">
                  <c:v>2527</c:v>
                </c:pt>
                <c:pt idx="8">
                  <c:v>6493</c:v>
                </c:pt>
                <c:pt idx="9">
                  <c:v>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2,431,797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2,431,797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220340</c:v>
                </c:pt>
                <c:pt idx="1">
                  <c:v>393193</c:v>
                </c:pt>
                <c:pt idx="2">
                  <c:v>516791</c:v>
                </c:pt>
                <c:pt idx="3">
                  <c:v>153912</c:v>
                </c:pt>
                <c:pt idx="4">
                  <c:v>274743</c:v>
                </c:pt>
                <c:pt idx="5">
                  <c:v>872818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1.3943355119825708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5.2287581699346089E-3"/>
                  <c:y val="-3.7452278692435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1.7429193899782135E-3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化学肥料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電気機械</c:v>
                </c:pt>
                <c:pt idx="7">
                  <c:v>その他の日用品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'9・東部・富士'!$C$54:$C$63</c:f>
              <c:numCache>
                <c:formatCode>#,##0_);[Red]\(#,##0\)</c:formatCode>
                <c:ptCount val="10"/>
                <c:pt idx="0">
                  <c:v>81917</c:v>
                </c:pt>
                <c:pt idx="1">
                  <c:v>18391</c:v>
                </c:pt>
                <c:pt idx="2">
                  <c:v>12165</c:v>
                </c:pt>
                <c:pt idx="3">
                  <c:v>10448</c:v>
                </c:pt>
                <c:pt idx="4">
                  <c:v>8400</c:v>
                </c:pt>
                <c:pt idx="5">
                  <c:v>8351</c:v>
                </c:pt>
                <c:pt idx="6">
                  <c:v>7233</c:v>
                </c:pt>
                <c:pt idx="7">
                  <c:v>6929</c:v>
                </c:pt>
                <c:pt idx="8">
                  <c:v>6749</c:v>
                </c:pt>
                <c:pt idx="9">
                  <c:v>5279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'9・東部・富士'!$D$53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2195632408693852E-3"/>
                  <c:y val="-3.788475304223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3.4767810886384299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1.515121689334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5794E-3"/>
                  <c:y val="1.1363338105464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399951E-5"/>
                  <c:y val="1.8938499164876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化学肥料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電気機械</c:v>
                </c:pt>
                <c:pt idx="7">
                  <c:v>その他の日用品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'9・東部・富士'!$D$54:$D$63</c:f>
              <c:numCache>
                <c:formatCode>#,##0_);[Red]\(#,##0\)</c:formatCode>
                <c:ptCount val="10"/>
                <c:pt idx="0">
                  <c:v>85090</c:v>
                </c:pt>
                <c:pt idx="1">
                  <c:v>22642</c:v>
                </c:pt>
                <c:pt idx="2">
                  <c:v>10248</c:v>
                </c:pt>
                <c:pt idx="3">
                  <c:v>10319</c:v>
                </c:pt>
                <c:pt idx="4">
                  <c:v>7967</c:v>
                </c:pt>
                <c:pt idx="5">
                  <c:v>9732</c:v>
                </c:pt>
                <c:pt idx="6">
                  <c:v>9377</c:v>
                </c:pt>
                <c:pt idx="7">
                  <c:v>4890</c:v>
                </c:pt>
                <c:pt idx="8">
                  <c:v>4465</c:v>
                </c:pt>
                <c:pt idx="9">
                  <c:v>5147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5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-1.9380150155649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1.0638297872340491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1.2411347517730561E-2"/>
                  <c:y val="-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8.865248226950355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その他の機械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雑品</c:v>
                </c:pt>
                <c:pt idx="7">
                  <c:v>飲料</c:v>
                </c:pt>
                <c:pt idx="8">
                  <c:v>紙・パルプ</c:v>
                </c:pt>
                <c:pt idx="9">
                  <c:v>電気機械</c:v>
                </c:pt>
              </c:strCache>
            </c:strRef>
          </c:cat>
          <c:val>
            <c:numRef>
              <c:f>'10・清水・静岡'!$C$21:$C$30</c:f>
              <c:numCache>
                <c:formatCode>#,##0_);[Red]\(#,##0\)</c:formatCode>
                <c:ptCount val="10"/>
                <c:pt idx="0">
                  <c:v>83517</c:v>
                </c:pt>
                <c:pt idx="1">
                  <c:v>53634</c:v>
                </c:pt>
                <c:pt idx="2">
                  <c:v>33411</c:v>
                </c:pt>
                <c:pt idx="3">
                  <c:v>32659</c:v>
                </c:pt>
                <c:pt idx="4">
                  <c:v>29638</c:v>
                </c:pt>
                <c:pt idx="5">
                  <c:v>16867</c:v>
                </c:pt>
                <c:pt idx="6">
                  <c:v>16224</c:v>
                </c:pt>
                <c:pt idx="7">
                  <c:v>13474</c:v>
                </c:pt>
                <c:pt idx="8">
                  <c:v>12891</c:v>
                </c:pt>
                <c:pt idx="9">
                  <c:v>12774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'10・清水・静岡'!$D$20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411347517730497E-2"/>
                  <c:y val="1.9379539766831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1.0638297872340425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1627601782335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-6.50110693175489E-17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1.7730496453900709E-3"/>
                  <c:y val="-1.162821217115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7.0921985815601534E-3"/>
                  <c:y val="-1.937984496124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その他の機械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雑品</c:v>
                </c:pt>
                <c:pt idx="7">
                  <c:v>飲料</c:v>
                </c:pt>
                <c:pt idx="8">
                  <c:v>紙・パルプ</c:v>
                </c:pt>
                <c:pt idx="9">
                  <c:v>電気機械</c:v>
                </c:pt>
              </c:strCache>
            </c:strRef>
          </c:cat>
          <c:val>
            <c:numRef>
              <c:f>'10・清水・静岡'!$D$21:$D$30</c:f>
              <c:numCache>
                <c:formatCode>#,##0_);[Red]\(#,##0\)</c:formatCode>
                <c:ptCount val="10"/>
                <c:pt idx="0">
                  <c:v>72210</c:v>
                </c:pt>
                <c:pt idx="1">
                  <c:v>48055</c:v>
                </c:pt>
                <c:pt idx="2">
                  <c:v>38336</c:v>
                </c:pt>
                <c:pt idx="3">
                  <c:v>19132</c:v>
                </c:pt>
                <c:pt idx="4">
                  <c:v>27795</c:v>
                </c:pt>
                <c:pt idx="5">
                  <c:v>16016</c:v>
                </c:pt>
                <c:pt idx="6">
                  <c:v>16072</c:v>
                </c:pt>
                <c:pt idx="7">
                  <c:v>10483</c:v>
                </c:pt>
                <c:pt idx="8">
                  <c:v>13723</c:v>
                </c:pt>
                <c:pt idx="9">
                  <c:v>16039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8.8888888888888889E-3"/>
                  <c:y val="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その他の化学工業品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化学肥料</c:v>
                </c:pt>
                <c:pt idx="8">
                  <c:v>その他の製造工業品</c:v>
                </c:pt>
                <c:pt idx="9">
                  <c:v>非鉄金属</c:v>
                </c:pt>
              </c:strCache>
            </c:strRef>
          </c:cat>
          <c:val>
            <c:numRef>
              <c:f>'10・清水・静岡'!$C$54:$C$63</c:f>
              <c:numCache>
                <c:formatCode>#,##0_);[Red]\(#,##0\)</c:formatCode>
                <c:ptCount val="10"/>
                <c:pt idx="0">
                  <c:v>12418</c:v>
                </c:pt>
                <c:pt idx="1">
                  <c:v>6878</c:v>
                </c:pt>
                <c:pt idx="2">
                  <c:v>6546</c:v>
                </c:pt>
                <c:pt idx="3">
                  <c:v>3264</c:v>
                </c:pt>
                <c:pt idx="4">
                  <c:v>2029</c:v>
                </c:pt>
                <c:pt idx="5">
                  <c:v>1921</c:v>
                </c:pt>
                <c:pt idx="6">
                  <c:v>1721</c:v>
                </c:pt>
                <c:pt idx="7">
                  <c:v>1371</c:v>
                </c:pt>
                <c:pt idx="8">
                  <c:v>1207</c:v>
                </c:pt>
                <c:pt idx="9">
                  <c:v>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'10・清水・静岡'!$D$53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777917760279965E-3"/>
                  <c:y val="-7.1306862043314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3.5555555555555228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1.7825311942958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1.7777777777776473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その他の化学工業品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化学肥料</c:v>
                </c:pt>
                <c:pt idx="8">
                  <c:v>その他の製造工業品</c:v>
                </c:pt>
                <c:pt idx="9">
                  <c:v>非鉄金属</c:v>
                </c:pt>
              </c:strCache>
            </c:strRef>
          </c:cat>
          <c:val>
            <c:numRef>
              <c:f>'10・清水・静岡'!$D$54:$D$63</c:f>
              <c:numCache>
                <c:formatCode>#,##0_);[Red]\(#,##0\)</c:formatCode>
                <c:ptCount val="10"/>
                <c:pt idx="0">
                  <c:v>13762</c:v>
                </c:pt>
                <c:pt idx="1">
                  <c:v>8953</c:v>
                </c:pt>
                <c:pt idx="2">
                  <c:v>3443</c:v>
                </c:pt>
                <c:pt idx="3">
                  <c:v>1011</c:v>
                </c:pt>
                <c:pt idx="4">
                  <c:v>2046</c:v>
                </c:pt>
                <c:pt idx="5">
                  <c:v>1968</c:v>
                </c:pt>
                <c:pt idx="6">
                  <c:v>1741</c:v>
                </c:pt>
                <c:pt idx="7">
                  <c:v>1371</c:v>
                </c:pt>
                <c:pt idx="8">
                  <c:v>1185</c:v>
                </c:pt>
                <c:pt idx="9">
                  <c:v>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7590124069137107E-3"/>
                  <c:y val="-5.74817978261191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米</c:v>
                </c:pt>
                <c:pt idx="7">
                  <c:v>その他の機械</c:v>
                </c:pt>
                <c:pt idx="8">
                  <c:v>紙・パルプ</c:v>
                </c:pt>
                <c:pt idx="9">
                  <c:v>化学肥料</c:v>
                </c:pt>
              </c:strCache>
            </c:strRef>
          </c:cat>
          <c:val>
            <c:numRef>
              <c:f>'11・駿遠・西部'!$C$22:$C$31</c:f>
              <c:numCache>
                <c:formatCode>#,##0_);[Red]\(#,##0\)</c:formatCode>
                <c:ptCount val="10"/>
                <c:pt idx="0">
                  <c:v>26398</c:v>
                </c:pt>
                <c:pt idx="1">
                  <c:v>16262</c:v>
                </c:pt>
                <c:pt idx="2">
                  <c:v>14720</c:v>
                </c:pt>
                <c:pt idx="3">
                  <c:v>10062</c:v>
                </c:pt>
                <c:pt idx="4">
                  <c:v>6932</c:v>
                </c:pt>
                <c:pt idx="5">
                  <c:v>5147</c:v>
                </c:pt>
                <c:pt idx="6">
                  <c:v>3249</c:v>
                </c:pt>
                <c:pt idx="7">
                  <c:v>3196</c:v>
                </c:pt>
                <c:pt idx="8">
                  <c:v>2772</c:v>
                </c:pt>
                <c:pt idx="9">
                  <c:v>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'11・駿遠・西部'!$D$21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57262625636363E-2"/>
                  <c:y val="3.766478342749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5.2723527669277558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米</c:v>
                </c:pt>
                <c:pt idx="7">
                  <c:v>その他の機械</c:v>
                </c:pt>
                <c:pt idx="8">
                  <c:v>紙・パルプ</c:v>
                </c:pt>
                <c:pt idx="9">
                  <c:v>化学肥料</c:v>
                </c:pt>
              </c:strCache>
            </c:strRef>
          </c:cat>
          <c:val>
            <c:numRef>
              <c:f>'11・駿遠・西部'!$D$22:$D$31</c:f>
              <c:numCache>
                <c:formatCode>#,##0_);[Red]\(#,##0\)</c:formatCode>
                <c:ptCount val="10"/>
                <c:pt idx="0">
                  <c:v>23874</c:v>
                </c:pt>
                <c:pt idx="1">
                  <c:v>17770</c:v>
                </c:pt>
                <c:pt idx="2">
                  <c:v>14997</c:v>
                </c:pt>
                <c:pt idx="3">
                  <c:v>9014</c:v>
                </c:pt>
                <c:pt idx="4">
                  <c:v>7226</c:v>
                </c:pt>
                <c:pt idx="5">
                  <c:v>7372</c:v>
                </c:pt>
                <c:pt idx="6">
                  <c:v>2956</c:v>
                </c:pt>
                <c:pt idx="7">
                  <c:v>3125</c:v>
                </c:pt>
                <c:pt idx="8">
                  <c:v>1652</c:v>
                </c:pt>
                <c:pt idx="9">
                  <c:v>4305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7374411323503393E-3"/>
                  <c:y val="3.5839471678943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'11・駿遠・西部'!$C$55:$C$64</c:f>
              <c:numCache>
                <c:formatCode>#,##0_);[Red]\(#,##0\)</c:formatCode>
                <c:ptCount val="10"/>
                <c:pt idx="0">
                  <c:v>430913</c:v>
                </c:pt>
                <c:pt idx="1">
                  <c:v>125270</c:v>
                </c:pt>
                <c:pt idx="2">
                  <c:v>38885</c:v>
                </c:pt>
                <c:pt idx="3">
                  <c:v>24215</c:v>
                </c:pt>
                <c:pt idx="4">
                  <c:v>23803</c:v>
                </c:pt>
                <c:pt idx="5">
                  <c:v>18719</c:v>
                </c:pt>
                <c:pt idx="6">
                  <c:v>18691</c:v>
                </c:pt>
                <c:pt idx="7">
                  <c:v>16076</c:v>
                </c:pt>
                <c:pt idx="8">
                  <c:v>14050</c:v>
                </c:pt>
                <c:pt idx="9">
                  <c:v>10704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'11・駿遠・西部'!$D$54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232417585290482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6.9899529058802838E-3"/>
                  <c:y val="1.792114695340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6.9899529058802838E-3"/>
                  <c:y val="2.5089323511980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-3.4949764529402061E-3"/>
                  <c:y val="1.4336353117150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'11・駿遠・西部'!$D$55:$D$64</c:f>
              <c:numCache>
                <c:formatCode>#,##0_);[Red]\(#,##0\)</c:formatCode>
                <c:ptCount val="10"/>
                <c:pt idx="0">
                  <c:v>271109</c:v>
                </c:pt>
                <c:pt idx="1">
                  <c:v>113785</c:v>
                </c:pt>
                <c:pt idx="2">
                  <c:v>29612</c:v>
                </c:pt>
                <c:pt idx="3">
                  <c:v>26409</c:v>
                </c:pt>
                <c:pt idx="4">
                  <c:v>30025</c:v>
                </c:pt>
                <c:pt idx="5">
                  <c:v>14323</c:v>
                </c:pt>
                <c:pt idx="6">
                  <c:v>20877</c:v>
                </c:pt>
                <c:pt idx="7">
                  <c:v>16523</c:v>
                </c:pt>
                <c:pt idx="8">
                  <c:v>15218</c:v>
                </c:pt>
                <c:pt idx="9">
                  <c:v>12172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3.2518583325232615E-2"/>
                  <c:y val="5.7505656620508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92-417B-9373-2060559042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92.4</c:v>
                </c:pt>
                <c:pt idx="1">
                  <c:v>95.3</c:v>
                </c:pt>
                <c:pt idx="2">
                  <c:v>92.5</c:v>
                </c:pt>
                <c:pt idx="3">
                  <c:v>93.4</c:v>
                </c:pt>
                <c:pt idx="4">
                  <c:v>95.2</c:v>
                </c:pt>
                <c:pt idx="5">
                  <c:v>99.5</c:v>
                </c:pt>
                <c:pt idx="6">
                  <c:v>101.2</c:v>
                </c:pt>
                <c:pt idx="7">
                  <c:v>108.1</c:v>
                </c:pt>
                <c:pt idx="8">
                  <c:v>97.5</c:v>
                </c:pt>
                <c:pt idx="9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54.8</c:v>
                </c:pt>
                <c:pt idx="1">
                  <c:v>61.9</c:v>
                </c:pt>
                <c:pt idx="2">
                  <c:v>55.5</c:v>
                </c:pt>
                <c:pt idx="3">
                  <c:v>67.3</c:v>
                </c:pt>
                <c:pt idx="4">
                  <c:v>60.7</c:v>
                </c:pt>
                <c:pt idx="5">
                  <c:v>76</c:v>
                </c:pt>
                <c:pt idx="6" formatCode="0.0_ ">
                  <c:v>70.3</c:v>
                </c:pt>
                <c:pt idx="7">
                  <c:v>68</c:v>
                </c:pt>
                <c:pt idx="8">
                  <c:v>72</c:v>
                </c:pt>
                <c:pt idx="9">
                  <c:v>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mbria Math" panose="02040503050406030204" pitchFamily="18" charset="0"/>
                    <a:ea typeface="Cambria Math" panose="02040503050406030204" pitchFamily="18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58.5</c:v>
                </c:pt>
                <c:pt idx="1">
                  <c:v>64.400000000000006</c:v>
                </c:pt>
                <c:pt idx="2">
                  <c:v>60.6</c:v>
                </c:pt>
                <c:pt idx="3">
                  <c:v>71.900000000000006</c:v>
                </c:pt>
                <c:pt idx="4">
                  <c:v>63.4</c:v>
                </c:pt>
                <c:pt idx="5">
                  <c:v>75.900000000000006</c:v>
                </c:pt>
                <c:pt idx="6">
                  <c:v>69.2</c:v>
                </c:pt>
                <c:pt idx="7">
                  <c:v>61.7</c:v>
                </c:pt>
                <c:pt idx="8">
                  <c:v>75.099999999999994</c:v>
                </c:pt>
                <c:pt idx="9">
                  <c:v>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11.5</c:v>
                </c:pt>
                <c:pt idx="1">
                  <c:v>11.2</c:v>
                </c:pt>
                <c:pt idx="2">
                  <c:v>11.8</c:v>
                </c:pt>
                <c:pt idx="3">
                  <c:v>12.5</c:v>
                </c:pt>
                <c:pt idx="4">
                  <c:v>9.6999999999999993</c:v>
                </c:pt>
                <c:pt idx="5">
                  <c:v>12.4</c:v>
                </c:pt>
                <c:pt idx="6">
                  <c:v>11.3</c:v>
                </c:pt>
                <c:pt idx="7">
                  <c:v>9.8000000000000007</c:v>
                </c:pt>
                <c:pt idx="8">
                  <c:v>10.5</c:v>
                </c:pt>
                <c:pt idx="9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latin typeface="Calibri" panose="020F0502020204030204" pitchFamily="34" charset="0"/>
                    <a:ea typeface="ＤＦ平成ゴシック体W5" panose="02010609000101010101" pitchFamily="1" charset="-128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19.3</c:v>
                </c:pt>
                <c:pt idx="2">
                  <c:v>19</c:v>
                </c:pt>
                <c:pt idx="3">
                  <c:v>19.100000000000001</c:v>
                </c:pt>
                <c:pt idx="4">
                  <c:v>18.8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18.3</c:v>
                </c:pt>
                <c:pt idx="8">
                  <c:v>18.2</c:v>
                </c:pt>
                <c:pt idx="9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5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10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155126</c:v>
                </c:pt>
                <c:pt idx="1">
                  <c:v>244064</c:v>
                </c:pt>
                <c:pt idx="2">
                  <c:v>334056</c:v>
                </c:pt>
                <c:pt idx="3">
                  <c:v>126396</c:v>
                </c:pt>
                <c:pt idx="4">
                  <c:v>166134</c:v>
                </c:pt>
                <c:pt idx="5">
                  <c:v>635353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65214</c:v>
                </c:pt>
                <c:pt idx="1">
                  <c:v>149129</c:v>
                </c:pt>
                <c:pt idx="2">
                  <c:v>182735</c:v>
                </c:pt>
                <c:pt idx="3">
                  <c:v>27516</c:v>
                </c:pt>
                <c:pt idx="4">
                  <c:v>108609</c:v>
                </c:pt>
                <c:pt idx="5">
                  <c:v>237465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0.7040301352455296</c:v>
                </c:pt>
                <c:pt idx="1">
                  <c:v>0.62072315631254882</c:v>
                </c:pt>
                <c:pt idx="2">
                  <c:v>0.64640444589785817</c:v>
                </c:pt>
                <c:pt idx="3">
                  <c:v>0.82122251676282554</c:v>
                </c:pt>
                <c:pt idx="4">
                  <c:v>0.60468874548214147</c:v>
                </c:pt>
                <c:pt idx="5">
                  <c:v>0.72793297113487576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58</c:v>
                </c:pt>
                <c:pt idx="1">
                  <c:v>58.6</c:v>
                </c:pt>
                <c:pt idx="2">
                  <c:v>62.1</c:v>
                </c:pt>
                <c:pt idx="3">
                  <c:v>65.5</c:v>
                </c:pt>
                <c:pt idx="4">
                  <c:v>52.1</c:v>
                </c:pt>
                <c:pt idx="5">
                  <c:v>64.7</c:v>
                </c:pt>
                <c:pt idx="6">
                  <c:v>59.1</c:v>
                </c:pt>
                <c:pt idx="7">
                  <c:v>54.4</c:v>
                </c:pt>
                <c:pt idx="8">
                  <c:v>57.8</c:v>
                </c:pt>
                <c:pt idx="9">
                  <c:v>61.1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17.100000000000001</c:v>
                </c:pt>
                <c:pt idx="1">
                  <c:v>17.8</c:v>
                </c:pt>
                <c:pt idx="2">
                  <c:v>19</c:v>
                </c:pt>
                <c:pt idx="3">
                  <c:v>21.4</c:v>
                </c:pt>
                <c:pt idx="4">
                  <c:v>19</c:v>
                </c:pt>
                <c:pt idx="5">
                  <c:v>20.100000000000001</c:v>
                </c:pt>
                <c:pt idx="6">
                  <c:v>19.600000000000001</c:v>
                </c:pt>
                <c:pt idx="7">
                  <c:v>16.3</c:v>
                </c:pt>
                <c:pt idx="8">
                  <c:v>15.8</c:v>
                </c:pt>
                <c:pt idx="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35.9</c:v>
                </c:pt>
                <c:pt idx="2">
                  <c:v>35.4</c:v>
                </c:pt>
                <c:pt idx="3">
                  <c:v>35.6</c:v>
                </c:pt>
                <c:pt idx="4">
                  <c:v>37</c:v>
                </c:pt>
                <c:pt idx="5">
                  <c:v>37.4</c:v>
                </c:pt>
                <c:pt idx="6">
                  <c:v>38.9</c:v>
                </c:pt>
                <c:pt idx="7">
                  <c:v>38.700000000000003</c:v>
                </c:pt>
                <c:pt idx="8">
                  <c:v>37.4</c:v>
                </c:pt>
                <c:pt idx="9">
                  <c:v>38.299999999999997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47.5</c:v>
                </c:pt>
                <c:pt idx="1">
                  <c:v>49.6</c:v>
                </c:pt>
                <c:pt idx="2" formatCode="General">
                  <c:v>53.9</c:v>
                </c:pt>
                <c:pt idx="3" formatCode="General">
                  <c:v>60.2</c:v>
                </c:pt>
                <c:pt idx="4" formatCode="General">
                  <c:v>50.4</c:v>
                </c:pt>
                <c:pt idx="5" formatCode="General">
                  <c:v>53.5</c:v>
                </c:pt>
                <c:pt idx="6">
                  <c:v>49.4</c:v>
                </c:pt>
                <c:pt idx="7" formatCode="General">
                  <c:v>42.2</c:v>
                </c:pt>
                <c:pt idx="8" formatCode="General">
                  <c:v>43.3</c:v>
                </c:pt>
                <c:pt idx="9" formatCode="General">
                  <c:v>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51.7</c:v>
                </c:pt>
                <c:pt idx="1">
                  <c:v>54.7</c:v>
                </c:pt>
                <c:pt idx="2">
                  <c:v>64.900000000000006</c:v>
                </c:pt>
                <c:pt idx="3">
                  <c:v>78.400000000000006</c:v>
                </c:pt>
                <c:pt idx="4">
                  <c:v>75.5</c:v>
                </c:pt>
                <c:pt idx="5">
                  <c:v>75.900000000000006</c:v>
                </c:pt>
                <c:pt idx="6">
                  <c:v>59.8</c:v>
                </c:pt>
                <c:pt idx="7">
                  <c:v>43.5</c:v>
                </c:pt>
                <c:pt idx="8">
                  <c:v>45.8</c:v>
                </c:pt>
                <c:pt idx="9">
                  <c:v>57.2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43.2</c:v>
                </c:pt>
                <c:pt idx="1">
                  <c:v>43.6</c:v>
                </c:pt>
                <c:pt idx="2">
                  <c:v>42.1</c:v>
                </c:pt>
                <c:pt idx="3">
                  <c:v>42.7</c:v>
                </c:pt>
                <c:pt idx="4">
                  <c:v>44.7</c:v>
                </c:pt>
                <c:pt idx="5">
                  <c:v>45.4</c:v>
                </c:pt>
                <c:pt idx="6">
                  <c:v>44.5</c:v>
                </c:pt>
                <c:pt idx="7">
                  <c:v>42.1</c:v>
                </c:pt>
                <c:pt idx="8">
                  <c:v>40.200000000000003</c:v>
                </c:pt>
                <c:pt idx="9">
                  <c:v>41.4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120.5</c:v>
                </c:pt>
                <c:pt idx="1">
                  <c:v>125.7</c:v>
                </c:pt>
                <c:pt idx="2">
                  <c:v>153</c:v>
                </c:pt>
                <c:pt idx="3">
                  <c:v>184.3</c:v>
                </c:pt>
                <c:pt idx="4">
                  <c:v>170.6</c:v>
                </c:pt>
                <c:pt idx="5">
                  <c:v>167.7</c:v>
                </c:pt>
                <c:pt idx="6">
                  <c:v>134</c:v>
                </c:pt>
                <c:pt idx="7">
                  <c:v>103.1</c:v>
                </c:pt>
                <c:pt idx="8">
                  <c:v>113.4</c:v>
                </c:pt>
                <c:pt idx="9">
                  <c:v>138.6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72.7</c:v>
                </c:pt>
                <c:pt idx="1">
                  <c:v>83.2</c:v>
                </c:pt>
                <c:pt idx="2">
                  <c:v>89.9</c:v>
                </c:pt>
                <c:pt idx="3">
                  <c:v>103.8</c:v>
                </c:pt>
                <c:pt idx="4">
                  <c:v>94.4</c:v>
                </c:pt>
                <c:pt idx="5">
                  <c:v>91.6</c:v>
                </c:pt>
                <c:pt idx="6">
                  <c:v>108.5</c:v>
                </c:pt>
                <c:pt idx="7">
                  <c:v>91.8</c:v>
                </c:pt>
                <c:pt idx="8">
                  <c:v>101.6</c:v>
                </c:pt>
                <c:pt idx="9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97.3</c:v>
                </c:pt>
                <c:pt idx="1">
                  <c:v>99.8</c:v>
                </c:pt>
                <c:pt idx="2">
                  <c:v>97.4</c:v>
                </c:pt>
                <c:pt idx="3">
                  <c:v>100.8</c:v>
                </c:pt>
                <c:pt idx="4">
                  <c:v>107.3</c:v>
                </c:pt>
                <c:pt idx="5">
                  <c:v>108.2</c:v>
                </c:pt>
                <c:pt idx="6">
                  <c:v>107.3</c:v>
                </c:pt>
                <c:pt idx="7">
                  <c:v>103.7</c:v>
                </c:pt>
                <c:pt idx="8">
                  <c:v>106</c:v>
                </c:pt>
                <c:pt idx="9">
                  <c:v>105.3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74.8</c:v>
                </c:pt>
                <c:pt idx="1">
                  <c:v>83.1</c:v>
                </c:pt>
                <c:pt idx="2">
                  <c:v>92.4</c:v>
                </c:pt>
                <c:pt idx="3">
                  <c:v>103</c:v>
                </c:pt>
                <c:pt idx="4">
                  <c:v>87.6</c:v>
                </c:pt>
                <c:pt idx="5">
                  <c:v>84.6</c:v>
                </c:pt>
                <c:pt idx="6">
                  <c:v>101.1</c:v>
                </c:pt>
                <c:pt idx="7">
                  <c:v>88.7</c:v>
                </c:pt>
                <c:pt idx="8">
                  <c:v>95.8</c:v>
                </c:pt>
                <c:pt idx="9">
                  <c:v>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91.6</c:v>
                </c:pt>
                <c:pt idx="1">
                  <c:v>96.2</c:v>
                </c:pt>
                <c:pt idx="2" formatCode="0.0_ ">
                  <c:v>103.6</c:v>
                </c:pt>
                <c:pt idx="3">
                  <c:v>104.5</c:v>
                </c:pt>
                <c:pt idx="4">
                  <c:v>106.1</c:v>
                </c:pt>
                <c:pt idx="5">
                  <c:v>112.9</c:v>
                </c:pt>
                <c:pt idx="6" formatCode="0.0_ ">
                  <c:v>114</c:v>
                </c:pt>
                <c:pt idx="7">
                  <c:v>98.3</c:v>
                </c:pt>
                <c:pt idx="8">
                  <c:v>106.4</c:v>
                </c:pt>
                <c:pt idx="9">
                  <c:v>118.9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3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45.1</c:v>
                </c:pt>
                <c:pt idx="1">
                  <c:v>47.2</c:v>
                </c:pt>
                <c:pt idx="2">
                  <c:v>51.8</c:v>
                </c:pt>
                <c:pt idx="3">
                  <c:v>45.6</c:v>
                </c:pt>
                <c:pt idx="4">
                  <c:v>54.3</c:v>
                </c:pt>
                <c:pt idx="5">
                  <c:v>56.1</c:v>
                </c:pt>
                <c:pt idx="6">
                  <c:v>59.2</c:v>
                </c:pt>
                <c:pt idx="7">
                  <c:v>51.8</c:v>
                </c:pt>
                <c:pt idx="8">
                  <c:v>58.3</c:v>
                </c:pt>
                <c:pt idx="9">
                  <c:v>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7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63</c:v>
                </c:pt>
                <c:pt idx="2">
                  <c:v>63.7</c:v>
                </c:pt>
                <c:pt idx="3">
                  <c:v>64.5</c:v>
                </c:pt>
                <c:pt idx="4">
                  <c:v>67.900000000000006</c:v>
                </c:pt>
                <c:pt idx="5">
                  <c:v>67.099999999999994</c:v>
                </c:pt>
                <c:pt idx="6">
                  <c:v>71.7</c:v>
                </c:pt>
                <c:pt idx="7">
                  <c:v>72.099999999999994</c:v>
                </c:pt>
                <c:pt idx="8">
                  <c:v>73.5</c:v>
                </c:pt>
                <c:pt idx="9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8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72.3</c:v>
                </c:pt>
                <c:pt idx="1">
                  <c:v>74.900000000000006</c:v>
                </c:pt>
                <c:pt idx="2">
                  <c:v>81.3</c:v>
                </c:pt>
                <c:pt idx="3">
                  <c:v>70.599999999999994</c:v>
                </c:pt>
                <c:pt idx="4">
                  <c:v>79.400000000000006</c:v>
                </c:pt>
                <c:pt idx="5">
                  <c:v>83.6</c:v>
                </c:pt>
                <c:pt idx="6">
                  <c:v>82</c:v>
                </c:pt>
                <c:pt idx="7">
                  <c:v>71.8</c:v>
                </c:pt>
                <c:pt idx="8">
                  <c:v>79.099999999999994</c:v>
                </c:pt>
                <c:pt idx="9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2.3072305256882069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141.4</c:v>
                </c:pt>
                <c:pt idx="1">
                  <c:v>142</c:v>
                </c:pt>
                <c:pt idx="2">
                  <c:v>141.30000000000001</c:v>
                </c:pt>
                <c:pt idx="3">
                  <c:v>142.80000000000001</c:v>
                </c:pt>
                <c:pt idx="4">
                  <c:v>148.4</c:v>
                </c:pt>
                <c:pt idx="5">
                  <c:v>148.9</c:v>
                </c:pt>
                <c:pt idx="6">
                  <c:v>155</c:v>
                </c:pt>
                <c:pt idx="7">
                  <c:v>154.5</c:v>
                </c:pt>
                <c:pt idx="8">
                  <c:v>153.4</c:v>
                </c:pt>
                <c:pt idx="9">
                  <c:v>157.9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7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64.8</c:v>
                </c:pt>
                <c:pt idx="1">
                  <c:v>67.7</c:v>
                </c:pt>
                <c:pt idx="2">
                  <c:v>73.400000000000006</c:v>
                </c:pt>
                <c:pt idx="3">
                  <c:v>73.099999999999994</c:v>
                </c:pt>
                <c:pt idx="4">
                  <c:v>70.900000000000006</c:v>
                </c:pt>
                <c:pt idx="5">
                  <c:v>75.8</c:v>
                </c:pt>
                <c:pt idx="6">
                  <c:v>73</c:v>
                </c:pt>
                <c:pt idx="7">
                  <c:v>63.7</c:v>
                </c:pt>
                <c:pt idx="8">
                  <c:v>69.5</c:v>
                </c:pt>
                <c:pt idx="9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5.354753095286215E-3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5.354753095286215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3.5698353968574765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24944238890011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5.3547530952862809E-3"/>
                  <c:y val="-2.0202247446341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3.569835396857476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雑品</c:v>
                </c:pt>
                <c:pt idx="8">
                  <c:v>雑穀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449870</c:v>
                </c:pt>
                <c:pt idx="1">
                  <c:v>121259</c:v>
                </c:pt>
                <c:pt idx="2">
                  <c:v>114725</c:v>
                </c:pt>
                <c:pt idx="3">
                  <c:v>101908</c:v>
                </c:pt>
                <c:pt idx="4">
                  <c:v>55234</c:v>
                </c:pt>
                <c:pt idx="5">
                  <c:v>42644</c:v>
                </c:pt>
                <c:pt idx="6">
                  <c:v>36922</c:v>
                </c:pt>
                <c:pt idx="7">
                  <c:v>35755</c:v>
                </c:pt>
                <c:pt idx="8">
                  <c:v>35072</c:v>
                </c:pt>
                <c:pt idx="9">
                  <c:v>32428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99E-2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1.0709365645871766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8.924588492143691E-3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0709506190572364E-2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7.139670793714953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雑品</c:v>
                </c:pt>
                <c:pt idx="8">
                  <c:v>雑穀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302861</c:v>
                </c:pt>
                <c:pt idx="1">
                  <c:v>101179</c:v>
                </c:pt>
                <c:pt idx="2">
                  <c:v>100720</c:v>
                </c:pt>
                <c:pt idx="3">
                  <c:v>96107</c:v>
                </c:pt>
                <c:pt idx="4">
                  <c:v>74471</c:v>
                </c:pt>
                <c:pt idx="5">
                  <c:v>39432</c:v>
                </c:pt>
                <c:pt idx="6">
                  <c:v>39854</c:v>
                </c:pt>
                <c:pt idx="7">
                  <c:v>31414</c:v>
                </c:pt>
                <c:pt idx="8">
                  <c:v>23110</c:v>
                </c:pt>
                <c:pt idx="9">
                  <c:v>36517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10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9286059328054087"/>
                  <c:y val="-0.1146631269715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0.12047647890167575"/>
                  <c:y val="-8.027462736882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1946564371761222"/>
                  <c:y val="-0.124832767463700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8.1866134254585693E-2"/>
                  <c:y val="-7.3314792073009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0"/>
                  <c:y val="-1.84097859327217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9286253748196"/>
                      <c:h val="9.65291723855618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4.6140386297866621E-3"/>
                  <c:y val="2.027498856220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9.4966761633428296E-3"/>
                  <c:y val="5.15076211803799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6.0778727445394115E-2"/>
                  <c:y val="9.25993883792048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5.3181536068675178E-2"/>
                  <c:y val="7.82291892412531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雑品</c:v>
                </c:pt>
                <c:pt idx="8">
                  <c:v>雑穀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449870</c:v>
                </c:pt>
                <c:pt idx="1">
                  <c:v>121259</c:v>
                </c:pt>
                <c:pt idx="2">
                  <c:v>114725</c:v>
                </c:pt>
                <c:pt idx="3">
                  <c:v>101908</c:v>
                </c:pt>
                <c:pt idx="4">
                  <c:v>55234</c:v>
                </c:pt>
                <c:pt idx="5">
                  <c:v>42644</c:v>
                </c:pt>
                <c:pt idx="6">
                  <c:v>36922</c:v>
                </c:pt>
                <c:pt idx="7">
                  <c:v>35755</c:v>
                </c:pt>
                <c:pt idx="8">
                  <c:v>35072</c:v>
                </c:pt>
                <c:pt idx="9">
                  <c:v>32428</c:v>
                </c:pt>
                <c:pt idx="10">
                  <c:v>162920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雑品</c:v>
                </c:pt>
                <c:pt idx="8">
                  <c:v>雑穀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雑品</c:v>
                </c:pt>
                <c:pt idx="8">
                  <c:v>雑穀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449870</c:v>
                </c:pt>
                <c:pt idx="1">
                  <c:v>121259</c:v>
                </c:pt>
                <c:pt idx="2">
                  <c:v>114725</c:v>
                </c:pt>
                <c:pt idx="3">
                  <c:v>101908</c:v>
                </c:pt>
                <c:pt idx="4">
                  <c:v>55234</c:v>
                </c:pt>
                <c:pt idx="5">
                  <c:v>42644</c:v>
                </c:pt>
                <c:pt idx="6">
                  <c:v>36922</c:v>
                </c:pt>
                <c:pt idx="7">
                  <c:v>35755</c:v>
                </c:pt>
                <c:pt idx="8">
                  <c:v>35072</c:v>
                </c:pt>
                <c:pt idx="9">
                  <c:v>32428</c:v>
                </c:pt>
                <c:pt idx="10">
                  <c:v>162920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10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8.6725571517300801E-2"/>
                  <c:y val="-8.88296376746011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3899020256055786"/>
                  <c:y val="-9.95467463118835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2289715693935205"/>
                  <c:y val="-0.10631393489606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4937495408493787"/>
                  <c:y val="-0.116528433945756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4.9604562788430062E-2"/>
                  <c:y val="-2.8709445802033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1.2187293382220353E-2"/>
                  <c:y val="-1.50609104896371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6685299833703975E-3"/>
                  <c:y val="1.5984674329501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4.1224045467598995E-2"/>
                  <c:y val="5.26806045795999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7.8032364275076302E-2"/>
                  <c:y val="4.0435635200772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64184028720547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雑品</c:v>
                </c:pt>
                <c:pt idx="8">
                  <c:v>雑穀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302861</c:v>
                </c:pt>
                <c:pt idx="1">
                  <c:v>101179</c:v>
                </c:pt>
                <c:pt idx="2">
                  <c:v>100720</c:v>
                </c:pt>
                <c:pt idx="3">
                  <c:v>96107</c:v>
                </c:pt>
                <c:pt idx="4">
                  <c:v>74471</c:v>
                </c:pt>
                <c:pt idx="5">
                  <c:v>39432</c:v>
                </c:pt>
                <c:pt idx="6">
                  <c:v>39854</c:v>
                </c:pt>
                <c:pt idx="7">
                  <c:v>31414</c:v>
                </c:pt>
                <c:pt idx="8">
                  <c:v>23110</c:v>
                </c:pt>
                <c:pt idx="9">
                  <c:v>36517</c:v>
                </c:pt>
                <c:pt idx="10" formatCode="#,##0_);[Red]\(#,##0\)">
                  <c:v>185459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DE6AC8-6A1F-42A0-8CF5-81CDD3AA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C60BBFE-7AF2-487C-9AD1-199CF377A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76201</xdr:colOff>
      <xdr:row>0</xdr:row>
      <xdr:rowOff>66675</xdr:rowOff>
    </xdr:from>
    <xdr:to>
      <xdr:col>1</xdr:col>
      <xdr:colOff>95250</xdr:colOff>
      <xdr:row>0</xdr:row>
      <xdr:rowOff>266700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DF8F074-128A-C75C-AEFB-F32F1FE67F34}"/>
            </a:ext>
          </a:extLst>
        </xdr:cNvPr>
        <xdr:cNvSpPr/>
      </xdr:nvSpPr>
      <xdr:spPr bwMode="auto">
        <a:xfrm>
          <a:off x="76201" y="66675"/>
          <a:ext cx="485774" cy="200025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0.92693</cdr:x>
      <cdr:y>0.18966</cdr:y>
    </cdr:from>
    <cdr:to>
      <cdr:x>1</cdr:x>
      <cdr:y>0.8931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1497" y="523875"/>
          <a:ext cx="563753" cy="1943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0.71212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3" y="676277"/>
          <a:ext cx="685732" cy="111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65F40-DB48-4468-B3DF-B0D01972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0.9242</cdr:x>
      <cdr:y>0.41439</cdr:y>
    </cdr:from>
    <cdr:to>
      <cdr:x>1</cdr:x>
      <cdr:y>0.79795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9237" y="1152539"/>
          <a:ext cx="585538" cy="1066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0.88541</cdr:x>
      <cdr:y>0.42951</cdr:y>
    </cdr:from>
    <cdr:to>
      <cdr:x>0.9948</cdr:x>
      <cdr:y>0.87869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24" y="1247787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0.30436</cdr:y>
    </cdr:from>
    <cdr:to>
      <cdr:x>0.9948</cdr:x>
      <cdr:y>0.91305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98" y="800126"/>
          <a:ext cx="676363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0.25704</cdr:y>
    </cdr:from>
    <cdr:to>
      <cdr:x>0.9922</cdr:x>
      <cdr:y>0.81338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695330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0.58534</cdr:x>
      <cdr:y>0.79934</cdr:y>
    </cdr:from>
    <cdr:to>
      <cdr:x>0.87078</cdr:x>
      <cdr:y>0.84665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81676" y="4667213"/>
          <a:ext cx="2819412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平　均　保　管　残　高　</a:t>
          </a:r>
          <a:r>
            <a:rPr lang="en-US" altLang="ja-JP" sz="1100" b="1">
              <a:solidFill>
                <a:srgbClr val="FC08F0"/>
              </a:solidFill>
              <a:latin typeface="+mn-ea"/>
              <a:ea typeface="+mn-ea"/>
            </a:rPr>
            <a:t>:</a:t>
          </a:r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　万トン</a:t>
          </a:r>
          <a:endParaRPr lang="en-US" altLang="ja-JP" sz="1100" b="1" baseline="0">
            <a:solidFill>
              <a:srgbClr val="FC08F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0.50915</cdr:x>
      <cdr:y>0.28711</cdr:y>
    </cdr:from>
    <cdr:to>
      <cdr:x>0.69237</cdr:x>
      <cdr:y>0.33932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29075" y="1676391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  <cdr:relSizeAnchor xmlns:cdr="http://schemas.openxmlformats.org/drawingml/2006/chartDrawing">
    <cdr:from>
      <cdr:x>0.8891</cdr:x>
      <cdr:y>0.45513</cdr:y>
    </cdr:from>
    <cdr:to>
      <cdr:x>1</cdr:x>
      <cdr:y>0.50244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5CAA95-2A45-E588-4B6C-0D4DEEF86BD9}"/>
            </a:ext>
          </a:extLst>
        </cdr:cNvPr>
        <cdr:cNvSpPr txBox="1"/>
      </cdr:nvSpPr>
      <cdr:spPr>
        <a:xfrm xmlns:a="http://schemas.openxmlformats.org/drawingml/2006/main">
          <a:off x="8782051" y="2657438"/>
          <a:ext cx="1095374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0" baseline="0">
              <a:solidFill>
                <a:schemeClr val="accent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会員数　：　社</a:t>
          </a:r>
          <a:endParaRPr lang="en-US" altLang="ja-JP" sz="1100" b="0" baseline="0">
            <a:solidFill>
              <a:schemeClr val="accent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0.26429</cdr:y>
    </cdr:from>
    <cdr:to>
      <cdr:x>0.9791</cdr:x>
      <cdr:y>0.88929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99" y="704861"/>
          <a:ext cx="638236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0.89013</cdr:x>
      <cdr:y>0.24042</cdr:y>
    </cdr:from>
    <cdr:to>
      <cdr:x>0.98569</cdr:x>
      <cdr:y>0.80836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1448" y="657225"/>
          <a:ext cx="699041" cy="1552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0.2483</cdr:y>
    </cdr:from>
    <cdr:to>
      <cdr:x>0.98957</cdr:x>
      <cdr:y>0.90476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293" y="695325"/>
          <a:ext cx="619156" cy="183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0.9021</cdr:x>
      <cdr:y>0.18638</cdr:y>
    </cdr:from>
    <cdr:to>
      <cdr:x>0.99609</cdr:x>
      <cdr:y>0.97849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1850" y="495287"/>
          <a:ext cx="685765" cy="2105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0.75658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6" y="257187"/>
          <a:ext cx="914400" cy="1933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0.11746</cdr:y>
    </cdr:from>
    <cdr:to>
      <cdr:x>0.99347</cdr:x>
      <cdr:y>0.78188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789" y="333393"/>
          <a:ext cx="909684" cy="1885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令和４年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0.63605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574" y="609636"/>
          <a:ext cx="681327" cy="1171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令和４年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ja-JP" alt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57151</xdr:colOff>
      <xdr:row>0</xdr:row>
      <xdr:rowOff>38100</xdr:rowOff>
    </xdr:from>
    <xdr:to>
      <xdr:col>1</xdr:col>
      <xdr:colOff>104776</xdr:colOff>
      <xdr:row>0</xdr:row>
      <xdr:rowOff>266700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6C1FD2D-DD35-2402-2BA0-5056276E1A4E}"/>
            </a:ext>
          </a:extLst>
        </xdr:cNvPr>
        <xdr:cNvSpPr/>
      </xdr:nvSpPr>
      <xdr:spPr bwMode="auto">
        <a:xfrm>
          <a:off x="57151" y="38100"/>
          <a:ext cx="514350" cy="228600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lin ang="2700000" scaled="1"/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U15" sqref="U15"/>
    </sheetView>
  </sheetViews>
  <sheetFormatPr defaultRowHeight="17.25" x14ac:dyDescent="0.2"/>
  <cols>
    <col min="1" max="1" width="9.625" style="31" customWidth="1"/>
    <col min="2" max="2" width="7.25" style="231" customWidth="1"/>
    <col min="3" max="3" width="9.625" style="232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6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 x14ac:dyDescent="0.2">
      <c r="A1" s="226"/>
      <c r="B1" s="227"/>
      <c r="C1" s="228"/>
      <c r="D1" s="229"/>
      <c r="E1" s="229"/>
      <c r="F1" s="229"/>
      <c r="G1" s="229"/>
      <c r="H1" s="230"/>
    </row>
    <row r="2" spans="1:8" ht="24" x14ac:dyDescent="0.25">
      <c r="A2" s="442" t="s">
        <v>131</v>
      </c>
      <c r="B2" s="443"/>
      <c r="C2" s="443"/>
      <c r="D2" s="443"/>
      <c r="E2" s="443"/>
      <c r="F2" s="443"/>
      <c r="G2" s="443"/>
      <c r="H2" s="444"/>
    </row>
    <row r="3" spans="1:8" ht="30" customHeight="1" x14ac:dyDescent="0.2">
      <c r="A3" s="445"/>
      <c r="B3" s="443"/>
      <c r="C3" s="443"/>
      <c r="D3" s="443"/>
      <c r="E3" s="443"/>
      <c r="F3" s="443"/>
      <c r="G3" s="443"/>
      <c r="H3" s="444"/>
    </row>
    <row r="4" spans="1:8" x14ac:dyDescent="0.2">
      <c r="A4" s="100"/>
      <c r="H4" s="233"/>
    </row>
    <row r="5" spans="1:8" x14ac:dyDescent="0.2">
      <c r="A5" s="234"/>
      <c r="B5"/>
      <c r="C5"/>
      <c r="D5"/>
      <c r="E5"/>
      <c r="F5"/>
      <c r="G5"/>
      <c r="H5" s="235"/>
    </row>
    <row r="6" spans="1:8" ht="23.25" customHeight="1" x14ac:dyDescent="0.15">
      <c r="A6" s="236"/>
      <c r="B6" s="237" t="s">
        <v>132</v>
      </c>
      <c r="C6" s="238"/>
      <c r="D6" s="239" t="s">
        <v>133</v>
      </c>
      <c r="E6" s="239"/>
      <c r="F6" s="240"/>
      <c r="G6" s="240"/>
      <c r="H6" s="233"/>
    </row>
    <row r="7" spans="1:8" s="240" customFormat="1" ht="17.100000000000001" customHeight="1" x14ac:dyDescent="0.15">
      <c r="A7" s="241"/>
      <c r="B7" s="242">
        <v>1</v>
      </c>
      <c r="C7" s="243"/>
      <c r="D7" s="240" t="s">
        <v>134</v>
      </c>
      <c r="G7" s="244"/>
      <c r="H7" s="245"/>
    </row>
    <row r="8" spans="1:8" s="240" customFormat="1" ht="17.100000000000001" customHeight="1" x14ac:dyDescent="0.15">
      <c r="A8" s="241"/>
      <c r="B8" s="246"/>
      <c r="C8" s="243"/>
      <c r="H8" s="245"/>
    </row>
    <row r="9" spans="1:8" s="240" customFormat="1" ht="17.100000000000001" customHeight="1" x14ac:dyDescent="0.15">
      <c r="A9" s="241"/>
      <c r="B9" s="247">
        <v>2</v>
      </c>
      <c r="C9" s="243"/>
      <c r="D9" s="240" t="s">
        <v>135</v>
      </c>
      <c r="G9" s="244"/>
      <c r="H9" s="245"/>
    </row>
    <row r="10" spans="1:8" s="240" customFormat="1" ht="17.100000000000001" customHeight="1" x14ac:dyDescent="0.15">
      <c r="A10" s="241"/>
      <c r="B10" s="246"/>
      <c r="C10" s="243"/>
      <c r="H10" s="245"/>
    </row>
    <row r="11" spans="1:8" s="240" customFormat="1" ht="17.100000000000001" customHeight="1" x14ac:dyDescent="0.15">
      <c r="A11" s="241"/>
      <c r="B11" s="248">
        <v>3</v>
      </c>
      <c r="C11" s="243"/>
      <c r="D11" s="240" t="s">
        <v>136</v>
      </c>
      <c r="G11" s="244"/>
      <c r="H11" s="245"/>
    </row>
    <row r="12" spans="1:8" s="240" customFormat="1" ht="17.100000000000001" customHeight="1" x14ac:dyDescent="0.15">
      <c r="A12" s="241"/>
      <c r="B12" s="246"/>
      <c r="C12" s="243"/>
      <c r="H12" s="245"/>
    </row>
    <row r="13" spans="1:8" s="240" customFormat="1" ht="17.100000000000001" customHeight="1" x14ac:dyDescent="0.15">
      <c r="A13" s="241"/>
      <c r="B13" s="344">
        <v>4</v>
      </c>
      <c r="C13" s="243"/>
      <c r="D13" s="240" t="s">
        <v>137</v>
      </c>
      <c r="G13" s="244"/>
      <c r="H13" s="245"/>
    </row>
    <row r="14" spans="1:8" s="240" customFormat="1" ht="17.100000000000001" customHeight="1" x14ac:dyDescent="0.15">
      <c r="A14" s="241"/>
      <c r="B14" s="246" t="s">
        <v>138</v>
      </c>
      <c r="C14" s="243"/>
      <c r="H14" s="245"/>
    </row>
    <row r="15" spans="1:8" s="240" customFormat="1" ht="17.100000000000001" customHeight="1" x14ac:dyDescent="0.15">
      <c r="A15" s="241"/>
      <c r="B15" s="249">
        <v>5</v>
      </c>
      <c r="C15" s="243"/>
      <c r="D15" s="240" t="s">
        <v>139</v>
      </c>
      <c r="G15" s="244"/>
      <c r="H15" s="245"/>
    </row>
    <row r="16" spans="1:8" s="240" customFormat="1" ht="17.100000000000001" customHeight="1" x14ac:dyDescent="0.15">
      <c r="A16" s="241"/>
      <c r="B16" s="246"/>
      <c r="C16" s="243"/>
      <c r="H16" s="245"/>
    </row>
    <row r="17" spans="1:8" s="240" customFormat="1" ht="17.100000000000001" customHeight="1" x14ac:dyDescent="0.15">
      <c r="A17" s="241"/>
      <c r="B17" s="250">
        <v>6</v>
      </c>
      <c r="C17" s="243"/>
      <c r="D17" s="240" t="s">
        <v>140</v>
      </c>
      <c r="H17" s="245"/>
    </row>
    <row r="18" spans="1:8" s="240" customFormat="1" ht="17.100000000000001" customHeight="1" x14ac:dyDescent="0.15">
      <c r="A18" s="241"/>
      <c r="B18" s="246"/>
      <c r="C18" s="243"/>
      <c r="H18" s="245"/>
    </row>
    <row r="19" spans="1:8" s="240" customFormat="1" ht="17.100000000000001" customHeight="1" x14ac:dyDescent="0.15">
      <c r="A19" s="241"/>
      <c r="B19" s="251">
        <v>7</v>
      </c>
      <c r="C19" s="243"/>
      <c r="D19" s="240" t="s">
        <v>141</v>
      </c>
      <c r="H19" s="245"/>
    </row>
    <row r="20" spans="1:8" s="240" customFormat="1" ht="17.100000000000001" customHeight="1" x14ac:dyDescent="0.15">
      <c r="A20" s="241"/>
      <c r="B20" s="246"/>
      <c r="C20" s="243"/>
      <c r="H20" s="245"/>
    </row>
    <row r="21" spans="1:8" s="240" customFormat="1" ht="17.100000000000001" customHeight="1" x14ac:dyDescent="0.15">
      <c r="A21" s="241"/>
      <c r="B21" s="252">
        <v>8</v>
      </c>
      <c r="C21" s="243"/>
      <c r="D21" s="240" t="s">
        <v>142</v>
      </c>
      <c r="H21" s="245"/>
    </row>
    <row r="22" spans="1:8" s="240" customFormat="1" ht="17.100000000000001" customHeight="1" x14ac:dyDescent="0.15">
      <c r="A22" s="241"/>
      <c r="B22" s="246"/>
      <c r="C22" s="243"/>
      <c r="H22" s="245"/>
    </row>
    <row r="23" spans="1:8" s="240" customFormat="1" ht="17.100000000000001" customHeight="1" x14ac:dyDescent="0.15">
      <c r="A23" s="241"/>
      <c r="B23" s="253">
        <v>9</v>
      </c>
      <c r="C23" s="243"/>
      <c r="D23" s="240" t="s">
        <v>143</v>
      </c>
      <c r="H23" s="245"/>
    </row>
    <row r="24" spans="1:8" s="240" customFormat="1" ht="17.100000000000001" customHeight="1" x14ac:dyDescent="0.15">
      <c r="A24" s="241"/>
      <c r="B24" s="246"/>
      <c r="C24" s="243"/>
      <c r="H24" s="245"/>
    </row>
    <row r="25" spans="1:8" s="240" customFormat="1" ht="17.100000000000001" customHeight="1" x14ac:dyDescent="0.15">
      <c r="A25" s="241"/>
      <c r="B25" s="254">
        <v>10</v>
      </c>
      <c r="C25" s="243"/>
      <c r="D25" s="240" t="s">
        <v>144</v>
      </c>
      <c r="H25" s="245"/>
    </row>
    <row r="26" spans="1:8" s="240" customFormat="1" ht="17.100000000000001" customHeight="1" x14ac:dyDescent="0.15">
      <c r="A26" s="241"/>
      <c r="B26" s="246"/>
      <c r="C26" s="243"/>
      <c r="H26" s="245"/>
    </row>
    <row r="27" spans="1:8" s="240" customFormat="1" ht="17.100000000000001" customHeight="1" x14ac:dyDescent="0.15">
      <c r="A27" s="241"/>
      <c r="B27" s="255">
        <v>11</v>
      </c>
      <c r="C27" s="243"/>
      <c r="D27" s="240" t="s">
        <v>145</v>
      </c>
      <c r="H27" s="245"/>
    </row>
    <row r="28" spans="1:8" s="240" customFormat="1" ht="17.100000000000001" customHeight="1" x14ac:dyDescent="0.15">
      <c r="A28" s="241"/>
      <c r="B28" s="246"/>
      <c r="C28" s="243"/>
      <c r="H28" s="245"/>
    </row>
    <row r="29" spans="1:8" s="240" customFormat="1" ht="17.100000000000001" customHeight="1" x14ac:dyDescent="0.15">
      <c r="A29" s="241"/>
      <c r="B29" s="271">
        <v>12</v>
      </c>
      <c r="C29" s="243"/>
      <c r="D29" s="240" t="s">
        <v>146</v>
      </c>
      <c r="H29" s="245"/>
    </row>
    <row r="30" spans="1:8" s="240" customFormat="1" ht="17.100000000000001" customHeight="1" x14ac:dyDescent="0.15">
      <c r="A30" s="256"/>
      <c r="B30" s="257"/>
      <c r="C30" s="258"/>
      <c r="D30" s="258"/>
      <c r="E30" s="258"/>
      <c r="F30" s="258"/>
      <c r="G30" s="258"/>
      <c r="H30" s="259"/>
    </row>
    <row r="31" spans="1:8" s="240" customFormat="1" ht="17.100000000000001" customHeight="1" x14ac:dyDescent="0.15">
      <c r="A31" s="241"/>
      <c r="B31" s="271">
        <v>13</v>
      </c>
      <c r="C31" s="260"/>
      <c r="D31" s="240" t="s">
        <v>147</v>
      </c>
      <c r="H31" s="245"/>
    </row>
    <row r="32" spans="1:8" s="240" customFormat="1" ht="17.100000000000001" customHeight="1" x14ac:dyDescent="0.15">
      <c r="A32" s="241"/>
      <c r="B32" s="246"/>
      <c r="C32" s="243"/>
      <c r="H32" s="245"/>
    </row>
    <row r="33" spans="1:8" s="240" customFormat="1" ht="17.100000000000001" customHeight="1" x14ac:dyDescent="0.15">
      <c r="A33" s="241"/>
      <c r="B33" s="271">
        <v>14</v>
      </c>
      <c r="C33" s="243"/>
      <c r="D33" s="240" t="s">
        <v>148</v>
      </c>
      <c r="H33" s="245"/>
    </row>
    <row r="34" spans="1:8" s="240" customFormat="1" ht="17.100000000000001" customHeight="1" x14ac:dyDescent="0.15">
      <c r="A34" s="261"/>
      <c r="B34" s="246"/>
      <c r="C34" s="243"/>
      <c r="D34" s="262"/>
      <c r="E34" s="262"/>
      <c r="F34" s="262"/>
      <c r="G34" s="262"/>
      <c r="H34" s="263"/>
    </row>
    <row r="35" spans="1:8" s="240" customFormat="1" ht="17.100000000000001" customHeight="1" x14ac:dyDescent="0.15">
      <c r="A35" s="241"/>
      <c r="B35" s="271">
        <v>15</v>
      </c>
      <c r="C35" s="243"/>
      <c r="D35" s="240" t="s">
        <v>91</v>
      </c>
      <c r="E35" s="240" t="s">
        <v>149</v>
      </c>
      <c r="H35" s="245"/>
    </row>
    <row r="36" spans="1:8" s="240" customFormat="1" ht="17.100000000000001" customHeight="1" x14ac:dyDescent="0.15">
      <c r="A36" s="261"/>
      <c r="B36" s="264"/>
      <c r="C36" s="262"/>
      <c r="D36" s="262"/>
      <c r="E36" s="262"/>
      <c r="F36" s="262"/>
      <c r="G36" s="262"/>
      <c r="H36" s="263"/>
    </row>
    <row r="37" spans="1:8" s="240" customFormat="1" ht="17.100000000000001" customHeight="1" x14ac:dyDescent="0.15">
      <c r="A37" s="241"/>
      <c r="B37" s="271">
        <v>16</v>
      </c>
      <c r="C37" s="260"/>
      <c r="D37" s="240" t="s">
        <v>150</v>
      </c>
      <c r="H37" s="245"/>
    </row>
    <row r="38" spans="1:8" s="240" customFormat="1" ht="17.100000000000001" customHeight="1" x14ac:dyDescent="0.15">
      <c r="A38" s="241"/>
      <c r="B38" s="246"/>
      <c r="C38" s="243"/>
      <c r="H38" s="245"/>
    </row>
    <row r="39" spans="1:8" s="240" customFormat="1" ht="17.100000000000001" customHeight="1" x14ac:dyDescent="0.15">
      <c r="A39" s="241"/>
      <c r="B39" s="271">
        <v>17</v>
      </c>
      <c r="C39" s="260"/>
      <c r="D39" s="240" t="s">
        <v>151</v>
      </c>
      <c r="H39" s="245"/>
    </row>
    <row r="40" spans="1:8" s="240" customFormat="1" ht="17.100000000000001" customHeight="1" x14ac:dyDescent="0.15">
      <c r="A40" s="241"/>
      <c r="B40" s="272"/>
      <c r="C40" s="260"/>
      <c r="H40" s="245"/>
    </row>
    <row r="41" spans="1:8" s="240" customFormat="1" ht="17.100000000000001" customHeight="1" x14ac:dyDescent="0.15">
      <c r="A41" s="241"/>
      <c r="B41" s="246"/>
      <c r="C41" s="243"/>
      <c r="H41" s="245"/>
    </row>
    <row r="42" spans="1:8" s="240" customFormat="1" ht="29.25" customHeight="1" x14ac:dyDescent="0.2">
      <c r="A42" s="446" t="s">
        <v>152</v>
      </c>
      <c r="B42" s="447"/>
      <c r="C42" s="447"/>
      <c r="D42" s="447"/>
      <c r="E42" s="447"/>
      <c r="F42" s="447"/>
      <c r="G42" s="447"/>
      <c r="H42" s="448"/>
    </row>
    <row r="43" spans="1:8" s="240" customFormat="1" ht="14.25" x14ac:dyDescent="0.15">
      <c r="A43" s="265"/>
      <c r="B43" s="266"/>
      <c r="C43" s="267"/>
      <c r="D43" s="268"/>
      <c r="E43" s="268"/>
      <c r="F43" s="268"/>
      <c r="G43" s="268"/>
      <c r="H43" s="269"/>
    </row>
    <row r="44" spans="1:8" s="270" customFormat="1" x14ac:dyDescent="0.2">
      <c r="B44" s="231"/>
      <c r="C44" s="232"/>
    </row>
    <row r="45" spans="1:8" s="270" customFormat="1" x14ac:dyDescent="0.2">
      <c r="B45" s="231"/>
      <c r="C45" s="232"/>
    </row>
    <row r="46" spans="1:8" s="270" customFormat="1" x14ac:dyDescent="0.2">
      <c r="B46" s="231"/>
      <c r="C46" s="232"/>
    </row>
    <row r="47" spans="1:8" s="270" customFormat="1" x14ac:dyDescent="0.2">
      <c r="B47" s="231"/>
      <c r="C47" s="232"/>
    </row>
    <row r="48" spans="1:8" s="270" customFormat="1" x14ac:dyDescent="0.2">
      <c r="B48" s="231"/>
      <c r="C48" s="232"/>
    </row>
    <row r="49" spans="2:3" s="270" customFormat="1" x14ac:dyDescent="0.2">
      <c r="B49" s="231"/>
      <c r="C49" s="232"/>
    </row>
    <row r="50" spans="2:3" s="270" customFormat="1" x14ac:dyDescent="0.2">
      <c r="B50" s="231"/>
      <c r="C50" s="232"/>
    </row>
    <row r="51" spans="2:3" s="270" customFormat="1" x14ac:dyDescent="0.2">
      <c r="B51" s="231"/>
      <c r="C51" s="232"/>
    </row>
    <row r="52" spans="2:3" s="270" customFormat="1" x14ac:dyDescent="0.2">
      <c r="B52" s="231"/>
      <c r="C52" s="232"/>
    </row>
    <row r="53" spans="2:3" s="270" customFormat="1" x14ac:dyDescent="0.2">
      <c r="B53" s="231"/>
      <c r="C53" s="232"/>
    </row>
    <row r="54" spans="2:3" s="270" customFormat="1" x14ac:dyDescent="0.2">
      <c r="B54" s="231"/>
      <c r="C54" s="232"/>
    </row>
    <row r="55" spans="2:3" s="270" customFormat="1" x14ac:dyDescent="0.2">
      <c r="B55" s="231"/>
      <c r="C55" s="232"/>
    </row>
    <row r="56" spans="2:3" s="270" customFormat="1" x14ac:dyDescent="0.2">
      <c r="B56" s="231"/>
      <c r="C56" s="232"/>
    </row>
    <row r="57" spans="2:3" s="270" customFormat="1" x14ac:dyDescent="0.2">
      <c r="B57" s="231"/>
      <c r="C57" s="232"/>
    </row>
    <row r="58" spans="2:3" s="270" customFormat="1" x14ac:dyDescent="0.2">
      <c r="B58" s="231"/>
      <c r="C58" s="232"/>
    </row>
    <row r="59" spans="2:3" s="270" customFormat="1" x14ac:dyDescent="0.2">
      <c r="B59" s="231"/>
      <c r="C59" s="232"/>
    </row>
    <row r="60" spans="2:3" s="270" customFormat="1" x14ac:dyDescent="0.2">
      <c r="B60" s="231"/>
      <c r="C60" s="232"/>
    </row>
    <row r="61" spans="2:3" s="270" customFormat="1" x14ac:dyDescent="0.2">
      <c r="B61" s="231"/>
      <c r="C61" s="232"/>
    </row>
    <row r="62" spans="2:3" s="270" customFormat="1" x14ac:dyDescent="0.2">
      <c r="B62" s="231"/>
      <c r="C62" s="232"/>
    </row>
    <row r="63" spans="2:3" s="270" customFormat="1" x14ac:dyDescent="0.2">
      <c r="B63" s="231"/>
      <c r="C63" s="232"/>
    </row>
    <row r="64" spans="2:3" s="270" customFormat="1" x14ac:dyDescent="0.2">
      <c r="B64" s="231"/>
      <c r="C64" s="232"/>
    </row>
    <row r="65" spans="2:3" s="270" customFormat="1" x14ac:dyDescent="0.2">
      <c r="B65" s="231"/>
      <c r="C65" s="232"/>
    </row>
    <row r="66" spans="2:3" s="270" customFormat="1" x14ac:dyDescent="0.2">
      <c r="B66" s="231"/>
      <c r="C66" s="232"/>
    </row>
    <row r="67" spans="2:3" s="270" customFormat="1" x14ac:dyDescent="0.2">
      <c r="B67" s="231"/>
      <c r="C67" s="232"/>
    </row>
    <row r="68" spans="2:3" s="270" customFormat="1" x14ac:dyDescent="0.2">
      <c r="B68" s="231"/>
      <c r="C68" s="232"/>
    </row>
    <row r="69" spans="2:3" s="270" customFormat="1" x14ac:dyDescent="0.2">
      <c r="B69" s="231"/>
      <c r="C69" s="232"/>
    </row>
    <row r="70" spans="2:3" s="270" customFormat="1" x14ac:dyDescent="0.2">
      <c r="B70" s="231"/>
      <c r="C70" s="232"/>
    </row>
    <row r="71" spans="2:3" s="270" customFormat="1" x14ac:dyDescent="0.2">
      <c r="B71" s="231"/>
      <c r="C71" s="232"/>
    </row>
    <row r="72" spans="2:3" s="270" customFormat="1" x14ac:dyDescent="0.2">
      <c r="B72" s="231"/>
      <c r="C72" s="232"/>
    </row>
    <row r="73" spans="2:3" s="270" customFormat="1" x14ac:dyDescent="0.2">
      <c r="B73" s="231"/>
      <c r="C73" s="232"/>
    </row>
    <row r="74" spans="2:3" s="270" customFormat="1" x14ac:dyDescent="0.2">
      <c r="B74" s="231"/>
      <c r="C74" s="232"/>
    </row>
    <row r="75" spans="2:3" s="270" customFormat="1" x14ac:dyDescent="0.2">
      <c r="B75" s="231"/>
      <c r="C75" s="232"/>
    </row>
    <row r="76" spans="2:3" s="270" customFormat="1" x14ac:dyDescent="0.2">
      <c r="B76" s="231"/>
      <c r="C76" s="232"/>
    </row>
    <row r="77" spans="2:3" s="270" customFormat="1" x14ac:dyDescent="0.2">
      <c r="B77" s="231"/>
      <c r="C77" s="232"/>
    </row>
    <row r="78" spans="2:3" s="270" customFormat="1" x14ac:dyDescent="0.2">
      <c r="B78" s="231"/>
      <c r="C78" s="232"/>
    </row>
    <row r="79" spans="2:3" s="270" customFormat="1" x14ac:dyDescent="0.2">
      <c r="B79" s="231"/>
      <c r="C79" s="232"/>
    </row>
    <row r="80" spans="2:3" s="270" customFormat="1" x14ac:dyDescent="0.2">
      <c r="B80" s="231"/>
      <c r="C80" s="23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R76" sqref="R76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177</v>
      </c>
      <c r="R1" s="105"/>
    </row>
    <row r="2" spans="8:30" x14ac:dyDescent="0.15">
      <c r="H2" s="184" t="s">
        <v>199</v>
      </c>
      <c r="I2" s="3"/>
      <c r="J2" s="186" t="s">
        <v>102</v>
      </c>
      <c r="K2" s="3"/>
      <c r="L2" s="296" t="s">
        <v>198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99</v>
      </c>
      <c r="I3" s="3"/>
      <c r="J3" s="145" t="s">
        <v>47</v>
      </c>
      <c r="K3" s="3"/>
      <c r="L3" s="296" t="s">
        <v>99</v>
      </c>
      <c r="S3" s="26"/>
      <c r="T3" s="26"/>
      <c r="U3" s="26"/>
    </row>
    <row r="4" spans="8:30" x14ac:dyDescent="0.15">
      <c r="H4" s="43">
        <v>20938</v>
      </c>
      <c r="I4" s="3">
        <v>26</v>
      </c>
      <c r="J4" s="161" t="s">
        <v>30</v>
      </c>
      <c r="K4" s="117">
        <f>SUM(I4)</f>
        <v>26</v>
      </c>
      <c r="L4" s="312">
        <v>21904</v>
      </c>
      <c r="M4" s="397"/>
      <c r="N4" s="90"/>
      <c r="O4" s="90"/>
      <c r="S4" s="26"/>
      <c r="T4" s="26"/>
      <c r="U4" s="26"/>
    </row>
    <row r="5" spans="8:30" x14ac:dyDescent="0.15">
      <c r="H5" s="88">
        <v>13506</v>
      </c>
      <c r="I5" s="3">
        <v>37</v>
      </c>
      <c r="J5" s="161" t="s">
        <v>37</v>
      </c>
      <c r="K5" s="117">
        <f t="shared" ref="K5:K13" si="0">SUM(I5)</f>
        <v>37</v>
      </c>
      <c r="L5" s="313">
        <v>10647</v>
      </c>
      <c r="M5" s="45"/>
      <c r="N5" s="90"/>
      <c r="O5" s="90"/>
      <c r="S5" s="26"/>
      <c r="T5" s="26"/>
      <c r="U5" s="26"/>
    </row>
    <row r="6" spans="8:30" x14ac:dyDescent="0.15">
      <c r="H6" s="88">
        <v>11671</v>
      </c>
      <c r="I6" s="3">
        <v>33</v>
      </c>
      <c r="J6" s="161" t="s">
        <v>0</v>
      </c>
      <c r="K6" s="117">
        <f t="shared" si="0"/>
        <v>33</v>
      </c>
      <c r="L6" s="313">
        <v>9381</v>
      </c>
      <c r="M6" s="45"/>
      <c r="N6" s="185"/>
      <c r="O6" s="90"/>
      <c r="S6" s="26"/>
      <c r="T6" s="26"/>
      <c r="U6" s="26"/>
    </row>
    <row r="7" spans="8:30" x14ac:dyDescent="0.15">
      <c r="H7" s="88">
        <v>8605</v>
      </c>
      <c r="I7" s="3">
        <v>34</v>
      </c>
      <c r="J7" s="161" t="s">
        <v>1</v>
      </c>
      <c r="K7" s="117">
        <f t="shared" si="0"/>
        <v>34</v>
      </c>
      <c r="L7" s="313">
        <v>10094</v>
      </c>
      <c r="M7" s="45"/>
      <c r="N7" s="90"/>
      <c r="O7" s="90"/>
      <c r="S7" s="26"/>
      <c r="T7" s="26"/>
      <c r="U7" s="26"/>
    </row>
    <row r="8" spans="8:30" x14ac:dyDescent="0.15">
      <c r="H8" s="122">
        <v>7033</v>
      </c>
      <c r="I8" s="3">
        <v>25</v>
      </c>
      <c r="J8" s="161" t="s">
        <v>29</v>
      </c>
      <c r="K8" s="117">
        <f t="shared" si="0"/>
        <v>25</v>
      </c>
      <c r="L8" s="313">
        <v>5443</v>
      </c>
      <c r="M8" s="45"/>
      <c r="N8" s="90"/>
      <c r="O8" s="90"/>
      <c r="S8" s="26"/>
      <c r="T8" s="26"/>
      <c r="U8" s="26"/>
    </row>
    <row r="9" spans="8:30" x14ac:dyDescent="0.15">
      <c r="H9" s="44">
        <v>6072</v>
      </c>
      <c r="I9" s="33">
        <v>40</v>
      </c>
      <c r="J9" s="161" t="s">
        <v>2</v>
      </c>
      <c r="K9" s="117">
        <f t="shared" si="0"/>
        <v>40</v>
      </c>
      <c r="L9" s="313">
        <v>5954</v>
      </c>
      <c r="M9" s="45"/>
      <c r="N9" s="90"/>
      <c r="O9" s="90"/>
      <c r="S9" s="26"/>
      <c r="T9" s="26"/>
      <c r="U9" s="26"/>
    </row>
    <row r="10" spans="8:30" x14ac:dyDescent="0.15">
      <c r="H10" s="88">
        <v>5023</v>
      </c>
      <c r="I10" s="14">
        <v>36</v>
      </c>
      <c r="J10" s="163" t="s">
        <v>5</v>
      </c>
      <c r="K10" s="117">
        <f t="shared" si="0"/>
        <v>36</v>
      </c>
      <c r="L10" s="313">
        <v>7706</v>
      </c>
      <c r="S10" s="26"/>
      <c r="T10" s="26"/>
      <c r="U10" s="26"/>
    </row>
    <row r="11" spans="8:30" x14ac:dyDescent="0.15">
      <c r="H11" s="89">
        <v>4979</v>
      </c>
      <c r="I11" s="3">
        <v>27</v>
      </c>
      <c r="J11" s="161" t="s">
        <v>31</v>
      </c>
      <c r="K11" s="117">
        <f t="shared" si="0"/>
        <v>27</v>
      </c>
      <c r="L11" s="313">
        <v>2527</v>
      </c>
      <c r="M11" s="45"/>
      <c r="N11" s="90"/>
      <c r="O11" s="90"/>
      <c r="S11" s="26"/>
      <c r="T11" s="26"/>
      <c r="U11" s="26"/>
    </row>
    <row r="12" spans="8:30" x14ac:dyDescent="0.15">
      <c r="H12" s="138">
        <v>4301</v>
      </c>
      <c r="I12" s="14">
        <v>14</v>
      </c>
      <c r="J12" s="163" t="s">
        <v>19</v>
      </c>
      <c r="K12" s="117">
        <f t="shared" si="0"/>
        <v>14</v>
      </c>
      <c r="L12" s="313">
        <v>6493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9">
        <v>3403</v>
      </c>
      <c r="I13" s="383">
        <v>16</v>
      </c>
      <c r="J13" s="384" t="s">
        <v>3</v>
      </c>
      <c r="K13" s="117">
        <f t="shared" si="0"/>
        <v>16</v>
      </c>
      <c r="L13" s="313">
        <v>2998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44">
        <v>3111</v>
      </c>
      <c r="I14" s="122">
        <v>15</v>
      </c>
      <c r="J14" s="175" t="s">
        <v>20</v>
      </c>
      <c r="K14" s="108" t="s">
        <v>8</v>
      </c>
      <c r="L14" s="314">
        <v>98324</v>
      </c>
      <c r="S14" s="26"/>
      <c r="T14" s="26"/>
      <c r="U14" s="26"/>
    </row>
    <row r="15" spans="8:30" x14ac:dyDescent="0.15">
      <c r="H15" s="88">
        <v>2582</v>
      </c>
      <c r="I15" s="3">
        <v>17</v>
      </c>
      <c r="J15" s="161" t="s">
        <v>21</v>
      </c>
      <c r="K15" s="50"/>
      <c r="L15" t="s">
        <v>60</v>
      </c>
      <c r="M15" s="407" t="s">
        <v>207</v>
      </c>
      <c r="N15" s="42" t="s">
        <v>75</v>
      </c>
      <c r="S15" s="26"/>
      <c r="T15" s="26"/>
      <c r="U15" s="26"/>
    </row>
    <row r="16" spans="8:30" x14ac:dyDescent="0.15">
      <c r="H16" s="336">
        <v>2374</v>
      </c>
      <c r="I16" s="3">
        <v>24</v>
      </c>
      <c r="J16" s="161" t="s">
        <v>28</v>
      </c>
      <c r="K16" s="117">
        <f>SUM(I4)</f>
        <v>26</v>
      </c>
      <c r="L16" s="161" t="s">
        <v>30</v>
      </c>
      <c r="M16" s="315">
        <v>22457</v>
      </c>
      <c r="N16" s="89">
        <f>SUM(H4)</f>
        <v>20938</v>
      </c>
      <c r="O16" s="45"/>
      <c r="P16" s="17"/>
      <c r="S16" s="26"/>
      <c r="T16" s="26"/>
      <c r="U16" s="26"/>
    </row>
    <row r="17" spans="1:21" x14ac:dyDescent="0.15">
      <c r="H17" s="44">
        <v>1659</v>
      </c>
      <c r="I17" s="3">
        <v>1</v>
      </c>
      <c r="J17" s="161" t="s">
        <v>4</v>
      </c>
      <c r="K17" s="117">
        <f t="shared" ref="K17:K25" si="1">SUM(I5)</f>
        <v>37</v>
      </c>
      <c r="L17" s="161" t="s">
        <v>37</v>
      </c>
      <c r="M17" s="316">
        <v>12161</v>
      </c>
      <c r="N17" s="89">
        <f t="shared" ref="N17:N25" si="2">SUM(H5)</f>
        <v>13506</v>
      </c>
      <c r="O17" s="45"/>
      <c r="P17" s="17"/>
      <c r="S17" s="26"/>
      <c r="T17" s="26"/>
      <c r="U17" s="26"/>
    </row>
    <row r="18" spans="1:21" x14ac:dyDescent="0.15">
      <c r="H18" s="350">
        <v>1563</v>
      </c>
      <c r="I18" s="3">
        <v>38</v>
      </c>
      <c r="J18" s="161" t="s">
        <v>38</v>
      </c>
      <c r="K18" s="117">
        <f t="shared" si="1"/>
        <v>33</v>
      </c>
      <c r="L18" s="161" t="s">
        <v>0</v>
      </c>
      <c r="M18" s="316">
        <v>8042</v>
      </c>
      <c r="N18" s="89">
        <f t="shared" si="2"/>
        <v>11671</v>
      </c>
      <c r="O18" s="45"/>
      <c r="P18" s="17"/>
      <c r="S18" s="26"/>
      <c r="T18" s="26"/>
      <c r="U18" s="26"/>
    </row>
    <row r="19" spans="1:21" x14ac:dyDescent="0.15">
      <c r="H19" s="89">
        <v>771</v>
      </c>
      <c r="I19" s="3">
        <v>2</v>
      </c>
      <c r="J19" s="161" t="s">
        <v>6</v>
      </c>
      <c r="K19" s="117">
        <f t="shared" si="1"/>
        <v>34</v>
      </c>
      <c r="L19" s="161" t="s">
        <v>1</v>
      </c>
      <c r="M19" s="316">
        <v>9620</v>
      </c>
      <c r="N19" s="89">
        <f t="shared" si="2"/>
        <v>8605</v>
      </c>
      <c r="O19" s="45"/>
      <c r="P19" s="17"/>
      <c r="S19" s="26"/>
      <c r="T19" s="26"/>
      <c r="U19" s="26"/>
    </row>
    <row r="20" spans="1:21" ht="14.25" thickBot="1" x14ac:dyDescent="0.2">
      <c r="H20" s="88">
        <v>455</v>
      </c>
      <c r="I20" s="3">
        <v>19</v>
      </c>
      <c r="J20" s="161" t="s">
        <v>23</v>
      </c>
      <c r="K20" s="117">
        <f t="shared" si="1"/>
        <v>25</v>
      </c>
      <c r="L20" s="161" t="s">
        <v>29</v>
      </c>
      <c r="M20" s="316">
        <v>7088</v>
      </c>
      <c r="N20" s="89">
        <f t="shared" si="2"/>
        <v>7033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47</v>
      </c>
      <c r="C21" s="59" t="s">
        <v>195</v>
      </c>
      <c r="D21" s="59" t="s">
        <v>187</v>
      </c>
      <c r="E21" s="59" t="s">
        <v>41</v>
      </c>
      <c r="F21" s="59" t="s">
        <v>50</v>
      </c>
      <c r="G21" s="8" t="s">
        <v>176</v>
      </c>
      <c r="H21" s="44">
        <v>418</v>
      </c>
      <c r="I21" s="3">
        <v>12</v>
      </c>
      <c r="J21" s="161" t="s">
        <v>18</v>
      </c>
      <c r="K21" s="117">
        <f t="shared" si="1"/>
        <v>40</v>
      </c>
      <c r="L21" s="161" t="s">
        <v>2</v>
      </c>
      <c r="M21" s="316">
        <v>5869</v>
      </c>
      <c r="N21" s="89">
        <f t="shared" si="2"/>
        <v>6072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20938</v>
      </c>
      <c r="D22" s="89">
        <f>SUM(L4)</f>
        <v>21904</v>
      </c>
      <c r="E22" s="52">
        <f t="shared" ref="E22:E32" si="4">SUM(N16/M16*100)</f>
        <v>93.235962060827362</v>
      </c>
      <c r="F22" s="55">
        <f>SUM(C22/D22*100)</f>
        <v>95.589846603360115</v>
      </c>
      <c r="G22" s="3"/>
      <c r="H22" s="377">
        <v>388</v>
      </c>
      <c r="I22" s="3">
        <v>23</v>
      </c>
      <c r="J22" s="161" t="s">
        <v>27</v>
      </c>
      <c r="K22" s="117">
        <f t="shared" si="1"/>
        <v>36</v>
      </c>
      <c r="L22" s="163" t="s">
        <v>5</v>
      </c>
      <c r="M22" s="316">
        <v>4960</v>
      </c>
      <c r="N22" s="89">
        <f t="shared" si="2"/>
        <v>5023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37</v>
      </c>
      <c r="C23" s="43">
        <f t="shared" si="3"/>
        <v>13506</v>
      </c>
      <c r="D23" s="89">
        <f>SUM(L5)</f>
        <v>10647</v>
      </c>
      <c r="E23" s="52">
        <f t="shared" si="4"/>
        <v>111.05994572814734</v>
      </c>
      <c r="F23" s="55">
        <f t="shared" ref="F23:F32" si="5">SUM(C23/D23*100)</f>
        <v>126.85263454494225</v>
      </c>
      <c r="G23" s="3"/>
      <c r="H23" s="377">
        <v>208</v>
      </c>
      <c r="I23" s="3">
        <v>21</v>
      </c>
      <c r="J23" s="161" t="s">
        <v>25</v>
      </c>
      <c r="K23" s="117">
        <f t="shared" si="1"/>
        <v>27</v>
      </c>
      <c r="L23" s="161" t="s">
        <v>31</v>
      </c>
      <c r="M23" s="316">
        <v>4412</v>
      </c>
      <c r="N23" s="89">
        <f t="shared" si="2"/>
        <v>4979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0</v>
      </c>
      <c r="C24" s="43">
        <f t="shared" si="3"/>
        <v>11671</v>
      </c>
      <c r="D24" s="89">
        <f t="shared" ref="D24:D31" si="6">SUM(L6)</f>
        <v>9381</v>
      </c>
      <c r="E24" s="52">
        <f t="shared" si="4"/>
        <v>145.12559064909226</v>
      </c>
      <c r="F24" s="55">
        <f t="shared" si="5"/>
        <v>124.41104359876346</v>
      </c>
      <c r="G24" s="3"/>
      <c r="H24" s="91">
        <v>185</v>
      </c>
      <c r="I24" s="3">
        <v>22</v>
      </c>
      <c r="J24" s="161" t="s">
        <v>26</v>
      </c>
      <c r="K24" s="117">
        <f t="shared" si="1"/>
        <v>14</v>
      </c>
      <c r="L24" s="163" t="s">
        <v>19</v>
      </c>
      <c r="M24" s="316">
        <v>5217</v>
      </c>
      <c r="N24" s="89">
        <f t="shared" si="2"/>
        <v>4301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</v>
      </c>
      <c r="C25" s="43">
        <f t="shared" si="3"/>
        <v>8605</v>
      </c>
      <c r="D25" s="89">
        <f t="shared" si="6"/>
        <v>10094</v>
      </c>
      <c r="E25" s="52">
        <f t="shared" si="4"/>
        <v>89.449064449064451</v>
      </c>
      <c r="F25" s="55">
        <f t="shared" si="5"/>
        <v>85.248662571824852</v>
      </c>
      <c r="G25" s="3"/>
      <c r="H25" s="377">
        <v>80</v>
      </c>
      <c r="I25" s="3">
        <v>32</v>
      </c>
      <c r="J25" s="161" t="s">
        <v>35</v>
      </c>
      <c r="K25" s="181">
        <f t="shared" si="1"/>
        <v>16</v>
      </c>
      <c r="L25" s="384" t="s">
        <v>3</v>
      </c>
      <c r="M25" s="317">
        <v>3480</v>
      </c>
      <c r="N25" s="167">
        <f t="shared" si="2"/>
        <v>3403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29</v>
      </c>
      <c r="C26" s="89">
        <f t="shared" si="3"/>
        <v>7033</v>
      </c>
      <c r="D26" s="89">
        <f t="shared" si="6"/>
        <v>5443</v>
      </c>
      <c r="E26" s="52">
        <f t="shared" si="4"/>
        <v>99.224040632054184</v>
      </c>
      <c r="F26" s="55">
        <f t="shared" si="5"/>
        <v>129.21183171045379</v>
      </c>
      <c r="G26" s="12"/>
      <c r="H26" s="377">
        <v>78</v>
      </c>
      <c r="I26" s="3">
        <v>6</v>
      </c>
      <c r="J26" s="161" t="s">
        <v>13</v>
      </c>
      <c r="K26" s="3"/>
      <c r="L26" s="366" t="s">
        <v>8</v>
      </c>
      <c r="M26" s="318">
        <v>97528</v>
      </c>
      <c r="N26" s="193">
        <f>SUM(H44)</f>
        <v>99571</v>
      </c>
      <c r="S26" s="26"/>
      <c r="T26" s="26"/>
      <c r="U26" s="26"/>
    </row>
    <row r="27" spans="1:21" x14ac:dyDescent="0.15">
      <c r="A27" s="61">
        <v>6</v>
      </c>
      <c r="B27" s="161" t="s">
        <v>2</v>
      </c>
      <c r="C27" s="43">
        <f t="shared" si="3"/>
        <v>6072</v>
      </c>
      <c r="D27" s="89">
        <f t="shared" si="6"/>
        <v>5954</v>
      </c>
      <c r="E27" s="52">
        <f t="shared" si="4"/>
        <v>103.45885159311636</v>
      </c>
      <c r="F27" s="55">
        <f t="shared" si="5"/>
        <v>101.981860933826</v>
      </c>
      <c r="G27" s="3"/>
      <c r="H27" s="91">
        <v>60</v>
      </c>
      <c r="I27" s="3">
        <v>4</v>
      </c>
      <c r="J27" s="161" t="s">
        <v>11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5</v>
      </c>
      <c r="C28" s="43">
        <f t="shared" si="3"/>
        <v>5023</v>
      </c>
      <c r="D28" s="89">
        <f t="shared" si="6"/>
        <v>7706</v>
      </c>
      <c r="E28" s="52">
        <f t="shared" si="4"/>
        <v>101.27016129032258</v>
      </c>
      <c r="F28" s="55">
        <f t="shared" si="5"/>
        <v>65.182974305735783</v>
      </c>
      <c r="G28" s="3"/>
      <c r="H28" s="91">
        <v>50</v>
      </c>
      <c r="I28" s="3">
        <v>9</v>
      </c>
      <c r="J28" s="3" t="s">
        <v>164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31</v>
      </c>
      <c r="C29" s="43">
        <f t="shared" si="3"/>
        <v>4979</v>
      </c>
      <c r="D29" s="89">
        <f t="shared" si="6"/>
        <v>2527</v>
      </c>
      <c r="E29" s="52">
        <f t="shared" si="4"/>
        <v>112.85131459655484</v>
      </c>
      <c r="F29" s="55">
        <f t="shared" si="5"/>
        <v>197.03205381875742</v>
      </c>
      <c r="G29" s="11"/>
      <c r="H29" s="91">
        <v>35</v>
      </c>
      <c r="I29" s="3">
        <v>20</v>
      </c>
      <c r="J29" s="161" t="s">
        <v>24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19</v>
      </c>
      <c r="C30" s="43">
        <f t="shared" si="3"/>
        <v>4301</v>
      </c>
      <c r="D30" s="89">
        <f t="shared" si="6"/>
        <v>6493</v>
      </c>
      <c r="E30" s="52">
        <f t="shared" si="4"/>
        <v>82.442016484569677</v>
      </c>
      <c r="F30" s="55">
        <f t="shared" si="5"/>
        <v>66.240566764207614</v>
      </c>
      <c r="G30" s="12"/>
      <c r="H30" s="91">
        <v>19</v>
      </c>
      <c r="I30" s="3">
        <v>31</v>
      </c>
      <c r="J30" s="161" t="s">
        <v>64</v>
      </c>
      <c r="L30" s="42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3</v>
      </c>
      <c r="C31" s="43">
        <f t="shared" si="3"/>
        <v>3403</v>
      </c>
      <c r="D31" s="89">
        <f t="shared" si="6"/>
        <v>2998</v>
      </c>
      <c r="E31" s="52">
        <f t="shared" si="4"/>
        <v>97.787356321839084</v>
      </c>
      <c r="F31" s="55">
        <f t="shared" si="5"/>
        <v>113.50900600400267</v>
      </c>
      <c r="G31" s="92"/>
      <c r="H31" s="377">
        <v>4</v>
      </c>
      <c r="I31" s="3">
        <v>3</v>
      </c>
      <c r="J31" s="161" t="s">
        <v>10</v>
      </c>
      <c r="L31" s="42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99571</v>
      </c>
      <c r="D32" s="67">
        <f>SUM(L14)</f>
        <v>98324</v>
      </c>
      <c r="E32" s="70">
        <f t="shared" si="4"/>
        <v>102.0947830366664</v>
      </c>
      <c r="F32" s="68">
        <f t="shared" si="5"/>
        <v>101.26825597005818</v>
      </c>
      <c r="G32" s="391">
        <v>68.7</v>
      </c>
      <c r="H32" s="440">
        <v>0</v>
      </c>
      <c r="I32" s="3">
        <v>5</v>
      </c>
      <c r="J32" s="161" t="s">
        <v>12</v>
      </c>
      <c r="L32" s="42"/>
      <c r="M32" s="26"/>
      <c r="S32" s="26"/>
      <c r="T32" s="26"/>
      <c r="U32" s="26"/>
    </row>
    <row r="33" spans="2:30" x14ac:dyDescent="0.15">
      <c r="H33" s="98">
        <v>0</v>
      </c>
      <c r="I33" s="3">
        <v>7</v>
      </c>
      <c r="J33" s="161" t="s">
        <v>14</v>
      </c>
      <c r="L33" s="42"/>
      <c r="M33" s="26"/>
      <c r="S33" s="26"/>
      <c r="T33" s="26"/>
      <c r="U33" s="26"/>
    </row>
    <row r="34" spans="2:30" x14ac:dyDescent="0.15">
      <c r="H34" s="89">
        <v>0</v>
      </c>
      <c r="I34" s="3">
        <v>8</v>
      </c>
      <c r="J34" s="161" t="s">
        <v>15</v>
      </c>
      <c r="S34" s="26"/>
      <c r="T34" s="26"/>
      <c r="U34" s="26"/>
    </row>
    <row r="35" spans="2:30" x14ac:dyDescent="0.15">
      <c r="H35" s="432">
        <v>0</v>
      </c>
      <c r="I35" s="3">
        <v>10</v>
      </c>
      <c r="J35" s="161" t="s">
        <v>16</v>
      </c>
      <c r="L35" s="47"/>
      <c r="M35" s="390"/>
      <c r="S35" s="26"/>
      <c r="T35" s="26"/>
      <c r="U35" s="26"/>
    </row>
    <row r="36" spans="2:30" x14ac:dyDescent="0.15">
      <c r="B36" s="48"/>
      <c r="C36" s="26"/>
      <c r="E36" s="17"/>
      <c r="H36" s="89">
        <v>0</v>
      </c>
      <c r="I36" s="3">
        <v>11</v>
      </c>
      <c r="J36" s="161" t="s">
        <v>17</v>
      </c>
      <c r="S36" s="26"/>
      <c r="T36" s="26"/>
      <c r="U36" s="26"/>
    </row>
    <row r="37" spans="2:30" x14ac:dyDescent="0.15">
      <c r="B37" s="18"/>
      <c r="C37" s="26"/>
      <c r="F37" s="26"/>
      <c r="G37" s="48"/>
      <c r="H37" s="88">
        <v>0</v>
      </c>
      <c r="I37" s="3">
        <v>13</v>
      </c>
      <c r="J37" s="161" t="s">
        <v>7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44">
        <v>0</v>
      </c>
      <c r="I38" s="3">
        <v>18</v>
      </c>
      <c r="J38" s="161" t="s">
        <v>22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88">
        <v>0</v>
      </c>
      <c r="I39" s="3">
        <v>28</v>
      </c>
      <c r="J39" s="161" t="s">
        <v>32</v>
      </c>
      <c r="L39" s="48"/>
      <c r="M39" s="26"/>
      <c r="S39" s="26"/>
      <c r="T39" s="26"/>
      <c r="U39" s="26"/>
    </row>
    <row r="40" spans="2:30" x14ac:dyDescent="0.15">
      <c r="C40" s="26"/>
      <c r="H40" s="44">
        <v>0</v>
      </c>
      <c r="I40" s="3">
        <v>29</v>
      </c>
      <c r="J40" s="161" t="s">
        <v>54</v>
      </c>
      <c r="L40" s="48"/>
      <c r="M40" s="26"/>
      <c r="S40" s="26"/>
      <c r="T40" s="26"/>
      <c r="U40" s="26"/>
    </row>
    <row r="41" spans="2:30" x14ac:dyDescent="0.15">
      <c r="H41" s="437">
        <v>0</v>
      </c>
      <c r="I41" s="3">
        <v>30</v>
      </c>
      <c r="J41" s="161" t="s">
        <v>33</v>
      </c>
      <c r="L41" s="48"/>
      <c r="M41" s="26"/>
      <c r="S41" s="26"/>
      <c r="T41" s="26"/>
      <c r="U41" s="26"/>
    </row>
    <row r="42" spans="2:30" x14ac:dyDescent="0.15">
      <c r="H42" s="44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195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99571</v>
      </c>
      <c r="I44" s="3"/>
      <c r="J44" s="166" t="s">
        <v>97</v>
      </c>
      <c r="L44" s="48"/>
      <c r="M44" s="26"/>
    </row>
    <row r="45" spans="2:30" x14ac:dyDescent="0.15">
      <c r="R45" s="105"/>
    </row>
    <row r="46" spans="2:30" ht="13.5" customHeight="1" x14ac:dyDescent="0.15">
      <c r="H46" s="393" t="s">
        <v>180</v>
      </c>
      <c r="L46" s="408" t="s">
        <v>183</v>
      </c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199</v>
      </c>
      <c r="I47" s="3"/>
      <c r="J47" s="179" t="s">
        <v>71</v>
      </c>
      <c r="K47" s="3"/>
      <c r="L47" s="301" t="s">
        <v>198</v>
      </c>
      <c r="S47" s="26"/>
      <c r="T47" s="26"/>
      <c r="U47" s="26"/>
      <c r="V47" s="26"/>
    </row>
    <row r="48" spans="2:30" x14ac:dyDescent="0.15">
      <c r="H48" s="178" t="s">
        <v>99</v>
      </c>
      <c r="I48" s="122"/>
      <c r="J48" s="178" t="s">
        <v>47</v>
      </c>
      <c r="K48" s="122"/>
      <c r="L48" s="305" t="s">
        <v>99</v>
      </c>
      <c r="S48" s="26"/>
      <c r="T48" s="26"/>
      <c r="U48" s="26"/>
      <c r="V48" s="26"/>
    </row>
    <row r="49" spans="1:22" x14ac:dyDescent="0.15">
      <c r="H49" s="89">
        <v>81917</v>
      </c>
      <c r="I49" s="3">
        <v>26</v>
      </c>
      <c r="J49" s="161" t="s">
        <v>30</v>
      </c>
      <c r="K49" s="3">
        <f>SUM(I49)</f>
        <v>26</v>
      </c>
      <c r="L49" s="306">
        <v>85090</v>
      </c>
      <c r="S49" s="26"/>
      <c r="T49" s="26"/>
      <c r="U49" s="26"/>
      <c r="V49" s="26"/>
    </row>
    <row r="50" spans="1:22" x14ac:dyDescent="0.15">
      <c r="H50" s="43">
        <v>18391</v>
      </c>
      <c r="I50" s="3">
        <v>13</v>
      </c>
      <c r="J50" s="161" t="s">
        <v>7</v>
      </c>
      <c r="K50" s="3">
        <f t="shared" ref="K50:K58" si="7">SUM(I50)</f>
        <v>13</v>
      </c>
      <c r="L50" s="306">
        <v>22642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88">
        <v>12165</v>
      </c>
      <c r="I51" s="3">
        <v>22</v>
      </c>
      <c r="J51" s="161" t="s">
        <v>26</v>
      </c>
      <c r="K51" s="3">
        <f t="shared" si="7"/>
        <v>22</v>
      </c>
      <c r="L51" s="306">
        <v>10248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44">
        <v>10448</v>
      </c>
      <c r="I52" s="3">
        <v>33</v>
      </c>
      <c r="J52" s="161" t="s">
        <v>0</v>
      </c>
      <c r="K52" s="3">
        <f t="shared" si="7"/>
        <v>33</v>
      </c>
      <c r="L52" s="306">
        <v>10319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195</v>
      </c>
      <c r="D53" s="59" t="s">
        <v>187</v>
      </c>
      <c r="E53" s="59" t="s">
        <v>41</v>
      </c>
      <c r="F53" s="59" t="s">
        <v>50</v>
      </c>
      <c r="G53" s="8" t="s">
        <v>176</v>
      </c>
      <c r="H53" s="44">
        <v>8400</v>
      </c>
      <c r="I53" s="3">
        <v>34</v>
      </c>
      <c r="J53" s="161" t="s">
        <v>1</v>
      </c>
      <c r="K53" s="3">
        <f t="shared" si="7"/>
        <v>34</v>
      </c>
      <c r="L53" s="306">
        <v>7967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81917</v>
      </c>
      <c r="D54" s="98">
        <f>SUM(L49)</f>
        <v>85090</v>
      </c>
      <c r="E54" s="52">
        <f t="shared" ref="E54:E64" si="9">SUM(N63/M63*100)</f>
        <v>96.230293917252069</v>
      </c>
      <c r="F54" s="52">
        <f>SUM(C54/D54*100)</f>
        <v>96.271007168880004</v>
      </c>
      <c r="G54" s="3"/>
      <c r="H54" s="88">
        <v>8351</v>
      </c>
      <c r="I54" s="3">
        <v>25</v>
      </c>
      <c r="J54" s="161" t="s">
        <v>29</v>
      </c>
      <c r="K54" s="3">
        <f t="shared" si="7"/>
        <v>25</v>
      </c>
      <c r="L54" s="306">
        <v>9732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7</v>
      </c>
      <c r="C55" s="43">
        <f t="shared" si="8"/>
        <v>18391</v>
      </c>
      <c r="D55" s="98">
        <f t="shared" ref="D55:D64" si="10">SUM(L50)</f>
        <v>22642</v>
      </c>
      <c r="E55" s="52">
        <f t="shared" si="9"/>
        <v>122.06956060002656</v>
      </c>
      <c r="F55" s="52">
        <f t="shared" ref="F55:F64" si="11">SUM(C55/D55*100)</f>
        <v>81.225156788269587</v>
      </c>
      <c r="G55" s="3"/>
      <c r="H55" s="44">
        <v>7233</v>
      </c>
      <c r="I55" s="3">
        <v>16</v>
      </c>
      <c r="J55" s="161" t="s">
        <v>3</v>
      </c>
      <c r="K55" s="3">
        <f t="shared" si="7"/>
        <v>16</v>
      </c>
      <c r="L55" s="306">
        <v>9377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26</v>
      </c>
      <c r="C56" s="43">
        <f t="shared" si="8"/>
        <v>12165</v>
      </c>
      <c r="D56" s="98">
        <f t="shared" si="10"/>
        <v>10248</v>
      </c>
      <c r="E56" s="52">
        <f t="shared" si="9"/>
        <v>96.409890632429864</v>
      </c>
      <c r="F56" s="52">
        <f t="shared" si="11"/>
        <v>118.70608899297423</v>
      </c>
      <c r="G56" s="3"/>
      <c r="H56" s="44">
        <v>6929</v>
      </c>
      <c r="I56" s="3">
        <v>36</v>
      </c>
      <c r="J56" s="161" t="s">
        <v>5</v>
      </c>
      <c r="K56" s="3">
        <f t="shared" si="7"/>
        <v>36</v>
      </c>
      <c r="L56" s="306">
        <v>4890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0</v>
      </c>
      <c r="C57" s="43">
        <f t="shared" si="8"/>
        <v>10448</v>
      </c>
      <c r="D57" s="98">
        <f t="shared" si="10"/>
        <v>10319</v>
      </c>
      <c r="E57" s="52">
        <f t="shared" si="9"/>
        <v>80.227290178914217</v>
      </c>
      <c r="F57" s="52">
        <f t="shared" si="11"/>
        <v>101.25012113576896</v>
      </c>
      <c r="G57" s="3"/>
      <c r="H57" s="431">
        <v>6749</v>
      </c>
      <c r="I57" s="3">
        <v>40</v>
      </c>
      <c r="J57" s="161" t="s">
        <v>2</v>
      </c>
      <c r="K57" s="3">
        <f t="shared" si="7"/>
        <v>40</v>
      </c>
      <c r="L57" s="306">
        <v>4465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1</v>
      </c>
      <c r="C58" s="43">
        <f t="shared" si="8"/>
        <v>8400</v>
      </c>
      <c r="D58" s="98">
        <f t="shared" si="10"/>
        <v>7967</v>
      </c>
      <c r="E58" s="52">
        <f t="shared" si="9"/>
        <v>75.743913435527503</v>
      </c>
      <c r="F58" s="52">
        <f t="shared" si="11"/>
        <v>105.43491904104431</v>
      </c>
      <c r="G58" s="12"/>
      <c r="H58" s="167">
        <v>5279</v>
      </c>
      <c r="I58" s="14">
        <v>24</v>
      </c>
      <c r="J58" s="163" t="s">
        <v>28</v>
      </c>
      <c r="K58" s="14">
        <f t="shared" si="7"/>
        <v>24</v>
      </c>
      <c r="L58" s="307">
        <v>5147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29</v>
      </c>
      <c r="C59" s="43">
        <f t="shared" si="8"/>
        <v>8351</v>
      </c>
      <c r="D59" s="98">
        <f t="shared" si="10"/>
        <v>9732</v>
      </c>
      <c r="E59" s="52">
        <f t="shared" si="9"/>
        <v>81.880576527110506</v>
      </c>
      <c r="F59" s="52">
        <f t="shared" si="11"/>
        <v>85.809699958898477</v>
      </c>
      <c r="G59" s="3"/>
      <c r="H59" s="429">
        <v>2786</v>
      </c>
      <c r="I59" s="338">
        <v>38</v>
      </c>
      <c r="J59" s="223" t="s">
        <v>38</v>
      </c>
      <c r="K59" s="8" t="s">
        <v>67</v>
      </c>
      <c r="L59" s="308">
        <v>180720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3</v>
      </c>
      <c r="C60" s="43">
        <f t="shared" si="8"/>
        <v>7233</v>
      </c>
      <c r="D60" s="98">
        <f t="shared" si="10"/>
        <v>9377</v>
      </c>
      <c r="E60" s="52">
        <f t="shared" si="9"/>
        <v>103.34333476210887</v>
      </c>
      <c r="F60" s="52">
        <f t="shared" si="11"/>
        <v>77.135544417190999</v>
      </c>
      <c r="G60" s="3"/>
      <c r="H60" s="420">
        <v>1786</v>
      </c>
      <c r="I60" s="140">
        <v>12</v>
      </c>
      <c r="J60" s="161" t="s">
        <v>18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5</v>
      </c>
      <c r="C61" s="43">
        <f t="shared" si="8"/>
        <v>6929</v>
      </c>
      <c r="D61" s="98">
        <f t="shared" si="10"/>
        <v>4890</v>
      </c>
      <c r="E61" s="52">
        <f t="shared" si="9"/>
        <v>104.03903903903904</v>
      </c>
      <c r="F61" s="52">
        <f t="shared" si="11"/>
        <v>141.69734151329243</v>
      </c>
      <c r="G61" s="11"/>
      <c r="H61" s="91">
        <v>1318</v>
      </c>
      <c r="I61" s="140">
        <v>17</v>
      </c>
      <c r="J61" s="161" t="s">
        <v>21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2</v>
      </c>
      <c r="C62" s="43">
        <f t="shared" si="8"/>
        <v>6749</v>
      </c>
      <c r="D62" s="98">
        <f t="shared" si="10"/>
        <v>4465</v>
      </c>
      <c r="E62" s="52">
        <f t="shared" si="9"/>
        <v>115.78315319951965</v>
      </c>
      <c r="F62" s="52">
        <f t="shared" si="11"/>
        <v>151.15341545352743</v>
      </c>
      <c r="G62" s="12"/>
      <c r="H62" s="91">
        <v>1128</v>
      </c>
      <c r="I62" s="174">
        <v>21</v>
      </c>
      <c r="J62" s="3" t="s">
        <v>157</v>
      </c>
      <c r="K62" s="50"/>
      <c r="L62" t="s">
        <v>61</v>
      </c>
      <c r="M62" s="407" t="s">
        <v>185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28</v>
      </c>
      <c r="C63" s="333">
        <f t="shared" si="8"/>
        <v>5279</v>
      </c>
      <c r="D63" s="138">
        <f t="shared" si="10"/>
        <v>5147</v>
      </c>
      <c r="E63" s="57">
        <f t="shared" si="9"/>
        <v>89.748384903094177</v>
      </c>
      <c r="F63" s="57">
        <f t="shared" si="11"/>
        <v>102.56460073829415</v>
      </c>
      <c r="G63" s="92"/>
      <c r="H63" s="126">
        <v>803</v>
      </c>
      <c r="I63" s="3">
        <v>1</v>
      </c>
      <c r="J63" s="161" t="s">
        <v>4</v>
      </c>
      <c r="K63" s="3">
        <f>SUM(K49)</f>
        <v>26</v>
      </c>
      <c r="L63" s="161" t="s">
        <v>30</v>
      </c>
      <c r="M63" s="170">
        <v>85126</v>
      </c>
      <c r="N63" s="89">
        <f>SUM(H49)</f>
        <v>81917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 t="s">
        <v>56</v>
      </c>
      <c r="C64" s="101">
        <f>SUM(H89)</f>
        <v>175206</v>
      </c>
      <c r="D64" s="139">
        <f t="shared" si="10"/>
        <v>180720</v>
      </c>
      <c r="E64" s="70">
        <f t="shared" si="9"/>
        <v>96.44455453719759</v>
      </c>
      <c r="F64" s="70">
        <f t="shared" si="11"/>
        <v>96.948871181938912</v>
      </c>
      <c r="G64" s="391">
        <v>61.1</v>
      </c>
      <c r="H64" s="126">
        <v>788</v>
      </c>
      <c r="I64" s="3">
        <v>23</v>
      </c>
      <c r="J64" s="161" t="s">
        <v>27</v>
      </c>
      <c r="K64" s="3">
        <f t="shared" ref="K64:K72" si="12">SUM(K50)</f>
        <v>13</v>
      </c>
      <c r="L64" s="161" t="s">
        <v>7</v>
      </c>
      <c r="M64" s="170">
        <v>15066</v>
      </c>
      <c r="N64" s="89">
        <f t="shared" ref="N64:N72" si="13">SUM(H50)</f>
        <v>18391</v>
      </c>
      <c r="O64" s="45"/>
      <c r="S64" s="26"/>
      <c r="T64" s="26"/>
      <c r="U64" s="26"/>
      <c r="V64" s="26"/>
    </row>
    <row r="65" spans="2:22" x14ac:dyDescent="0.15">
      <c r="H65" s="89">
        <v>299</v>
      </c>
      <c r="I65" s="3">
        <v>9</v>
      </c>
      <c r="J65" s="3" t="s">
        <v>164</v>
      </c>
      <c r="K65" s="3">
        <f t="shared" si="12"/>
        <v>22</v>
      </c>
      <c r="L65" s="161" t="s">
        <v>26</v>
      </c>
      <c r="M65" s="170">
        <v>12618</v>
      </c>
      <c r="N65" s="89">
        <f t="shared" si="13"/>
        <v>12165</v>
      </c>
      <c r="O65" s="45"/>
      <c r="S65" s="26"/>
      <c r="T65" s="26"/>
      <c r="U65" s="26"/>
      <c r="V65" s="26"/>
    </row>
    <row r="66" spans="2:22" x14ac:dyDescent="0.15">
      <c r="H66" s="43">
        <v>196</v>
      </c>
      <c r="I66" s="3">
        <v>11</v>
      </c>
      <c r="J66" s="161" t="s">
        <v>17</v>
      </c>
      <c r="K66" s="3">
        <f t="shared" si="12"/>
        <v>33</v>
      </c>
      <c r="L66" s="161" t="s">
        <v>0</v>
      </c>
      <c r="M66" s="170">
        <v>13023</v>
      </c>
      <c r="N66" s="89">
        <f t="shared" si="13"/>
        <v>10448</v>
      </c>
      <c r="O66" s="45"/>
      <c r="S66" s="26"/>
      <c r="T66" s="26"/>
      <c r="U66" s="26"/>
      <c r="V66" s="26"/>
    </row>
    <row r="67" spans="2:22" x14ac:dyDescent="0.15">
      <c r="H67" s="43">
        <v>136</v>
      </c>
      <c r="I67" s="3">
        <v>4</v>
      </c>
      <c r="J67" s="161" t="s">
        <v>11</v>
      </c>
      <c r="K67" s="3">
        <f t="shared" si="12"/>
        <v>34</v>
      </c>
      <c r="L67" s="161" t="s">
        <v>1</v>
      </c>
      <c r="M67" s="170">
        <v>11090</v>
      </c>
      <c r="N67" s="89">
        <f t="shared" si="13"/>
        <v>8400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44">
        <v>42</v>
      </c>
      <c r="I68" s="3">
        <v>35</v>
      </c>
      <c r="J68" s="161" t="s">
        <v>36</v>
      </c>
      <c r="K68" s="3">
        <f t="shared" si="12"/>
        <v>25</v>
      </c>
      <c r="L68" s="161" t="s">
        <v>29</v>
      </c>
      <c r="M68" s="170">
        <v>10199</v>
      </c>
      <c r="N68" s="89">
        <f t="shared" si="13"/>
        <v>8351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44">
        <v>33</v>
      </c>
      <c r="I69" s="3">
        <v>15</v>
      </c>
      <c r="J69" s="161" t="s">
        <v>20</v>
      </c>
      <c r="K69" s="3">
        <f t="shared" si="12"/>
        <v>16</v>
      </c>
      <c r="L69" s="161" t="s">
        <v>3</v>
      </c>
      <c r="M69" s="170">
        <v>6999</v>
      </c>
      <c r="N69" s="89">
        <f t="shared" si="13"/>
        <v>7233</v>
      </c>
      <c r="O69" s="45"/>
      <c r="S69" s="26"/>
      <c r="T69" s="26"/>
      <c r="U69" s="26"/>
      <c r="V69" s="26"/>
    </row>
    <row r="70" spans="2:22" x14ac:dyDescent="0.15">
      <c r="B70" s="50"/>
      <c r="H70" s="44">
        <v>15</v>
      </c>
      <c r="I70" s="3">
        <v>27</v>
      </c>
      <c r="J70" s="161" t="s">
        <v>31</v>
      </c>
      <c r="K70" s="3">
        <f t="shared" si="12"/>
        <v>36</v>
      </c>
      <c r="L70" s="161" t="s">
        <v>5</v>
      </c>
      <c r="M70" s="170">
        <v>6660</v>
      </c>
      <c r="N70" s="89">
        <f t="shared" si="13"/>
        <v>6929</v>
      </c>
      <c r="O70" s="45"/>
      <c r="S70" s="26"/>
      <c r="T70" s="26"/>
      <c r="U70" s="26"/>
      <c r="V70" s="26"/>
    </row>
    <row r="71" spans="2:22" x14ac:dyDescent="0.15">
      <c r="B71" s="50"/>
      <c r="H71" s="44">
        <v>14</v>
      </c>
      <c r="I71" s="3">
        <v>29</v>
      </c>
      <c r="J71" s="161" t="s">
        <v>54</v>
      </c>
      <c r="K71" s="3">
        <f t="shared" si="12"/>
        <v>40</v>
      </c>
      <c r="L71" s="161" t="s">
        <v>2</v>
      </c>
      <c r="M71" s="170">
        <v>5829</v>
      </c>
      <c r="N71" s="89">
        <f t="shared" si="13"/>
        <v>6749</v>
      </c>
      <c r="O71" s="45"/>
      <c r="S71" s="26"/>
      <c r="T71" s="26"/>
      <c r="U71" s="26"/>
      <c r="V71" s="26"/>
    </row>
    <row r="72" spans="2:22" ht="14.25" thickBot="1" x14ac:dyDescent="0.2">
      <c r="B72" s="50"/>
      <c r="H72" s="336">
        <v>0</v>
      </c>
      <c r="I72" s="3">
        <v>2</v>
      </c>
      <c r="J72" s="161" t="s">
        <v>6</v>
      </c>
      <c r="K72" s="3">
        <f t="shared" si="12"/>
        <v>24</v>
      </c>
      <c r="L72" s="163" t="s">
        <v>28</v>
      </c>
      <c r="M72" s="171">
        <v>5882</v>
      </c>
      <c r="N72" s="89">
        <f t="shared" si="13"/>
        <v>5279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88">
        <v>0</v>
      </c>
      <c r="I73" s="3">
        <v>3</v>
      </c>
      <c r="J73" s="161" t="s">
        <v>10</v>
      </c>
      <c r="K73" s="43"/>
      <c r="L73" s="115" t="s">
        <v>92</v>
      </c>
      <c r="M73" s="169">
        <v>181665</v>
      </c>
      <c r="N73" s="168">
        <f>SUM(H89)</f>
        <v>175206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5</v>
      </c>
      <c r="J74" s="161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88">
        <v>0</v>
      </c>
      <c r="I75" s="3">
        <v>6</v>
      </c>
      <c r="J75" s="161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88">
        <v>0</v>
      </c>
      <c r="I76" s="3">
        <v>7</v>
      </c>
      <c r="J76" s="161" t="s">
        <v>14</v>
      </c>
      <c r="L76" s="42"/>
      <c r="M76" s="26"/>
      <c r="S76" s="26"/>
      <c r="T76" s="26"/>
      <c r="U76" s="26"/>
      <c r="V76" s="26"/>
    </row>
    <row r="77" spans="2:22" x14ac:dyDescent="0.15">
      <c r="B77" s="50"/>
      <c r="H77" s="88">
        <v>0</v>
      </c>
      <c r="I77" s="3">
        <v>8</v>
      </c>
      <c r="J77" s="161" t="s">
        <v>15</v>
      </c>
      <c r="L77" s="42"/>
      <c r="M77" s="26"/>
      <c r="N77" s="26"/>
      <c r="O77" s="26"/>
      <c r="S77" s="26"/>
      <c r="T77" s="26"/>
      <c r="U77" s="26"/>
      <c r="V77" s="26"/>
    </row>
    <row r="78" spans="2:22" x14ac:dyDescent="0.15">
      <c r="H78" s="44">
        <v>0</v>
      </c>
      <c r="I78" s="3">
        <v>10</v>
      </c>
      <c r="J78" s="161" t="s">
        <v>16</v>
      </c>
      <c r="L78" s="42"/>
      <c r="M78" s="26"/>
      <c r="N78" s="26"/>
      <c r="O78" s="26"/>
      <c r="S78" s="26"/>
      <c r="T78" s="26"/>
      <c r="U78" s="26"/>
      <c r="V78" s="26"/>
    </row>
    <row r="79" spans="2:22" x14ac:dyDescent="0.15">
      <c r="H79" s="43">
        <v>0</v>
      </c>
      <c r="I79" s="3">
        <v>14</v>
      </c>
      <c r="J79" s="161" t="s">
        <v>19</v>
      </c>
      <c r="L79" s="42"/>
      <c r="M79" s="26"/>
      <c r="N79" s="26"/>
      <c r="O79" s="26"/>
      <c r="S79" s="26"/>
      <c r="T79" s="26"/>
      <c r="U79" s="26"/>
      <c r="V79" s="26"/>
    </row>
    <row r="80" spans="2:22" x14ac:dyDescent="0.15">
      <c r="H80" s="44">
        <v>0</v>
      </c>
      <c r="I80" s="3">
        <v>18</v>
      </c>
      <c r="J80" s="161" t="s">
        <v>22</v>
      </c>
      <c r="N80" s="26"/>
      <c r="O80" s="26"/>
      <c r="S80" s="26"/>
      <c r="T80" s="26"/>
      <c r="U80" s="26"/>
      <c r="V80" s="26"/>
    </row>
    <row r="81" spans="8:22" x14ac:dyDescent="0.15">
      <c r="H81" s="123">
        <v>0</v>
      </c>
      <c r="I81" s="3">
        <v>19</v>
      </c>
      <c r="J81" s="161" t="s">
        <v>23</v>
      </c>
      <c r="L81" s="29"/>
      <c r="M81" s="26"/>
      <c r="N81" s="26"/>
      <c r="O81" s="26"/>
      <c r="S81" s="26"/>
      <c r="T81" s="26"/>
      <c r="U81" s="26"/>
      <c r="V81" s="26"/>
    </row>
    <row r="82" spans="8:22" x14ac:dyDescent="0.15">
      <c r="H82" s="89">
        <v>0</v>
      </c>
      <c r="I82" s="3">
        <v>20</v>
      </c>
      <c r="J82" s="161" t="s">
        <v>24</v>
      </c>
      <c r="L82" s="47"/>
      <c r="M82" s="390"/>
      <c r="N82" s="26"/>
      <c r="O82" s="26"/>
      <c r="S82" s="26"/>
      <c r="T82" s="26"/>
      <c r="U82" s="26"/>
      <c r="V82" s="26"/>
    </row>
    <row r="83" spans="8:22" x14ac:dyDescent="0.15">
      <c r="H83" s="44">
        <v>0</v>
      </c>
      <c r="I83" s="3">
        <v>28</v>
      </c>
      <c r="J83" s="161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88">
        <v>0</v>
      </c>
      <c r="I84" s="3">
        <v>30</v>
      </c>
      <c r="J84" s="161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336">
        <v>0</v>
      </c>
      <c r="I85" s="3">
        <v>31</v>
      </c>
      <c r="J85" s="161" t="s">
        <v>64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88">
        <v>0</v>
      </c>
      <c r="I86" s="3">
        <v>32</v>
      </c>
      <c r="J86" s="161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336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292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175206</v>
      </c>
      <c r="I89" s="3"/>
      <c r="J89" s="3" t="s">
        <v>8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M65" sqref="M65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385" t="s">
        <v>178</v>
      </c>
      <c r="J1" s="102"/>
      <c r="Q1" s="26"/>
      <c r="R1" s="109"/>
    </row>
    <row r="2" spans="5:30" x14ac:dyDescent="0.15">
      <c r="H2" s="421" t="s">
        <v>195</v>
      </c>
      <c r="I2" s="3"/>
      <c r="J2" s="187" t="s">
        <v>103</v>
      </c>
      <c r="K2" s="3"/>
      <c r="L2" s="180" t="s">
        <v>187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99</v>
      </c>
      <c r="I3" s="3"/>
      <c r="J3" s="145" t="s">
        <v>47</v>
      </c>
      <c r="K3" s="3"/>
      <c r="L3" s="42" t="s">
        <v>99</v>
      </c>
      <c r="M3" s="82"/>
      <c r="R3" s="48"/>
      <c r="S3" s="26"/>
      <c r="T3" s="26"/>
      <c r="U3" s="26"/>
      <c r="V3" s="26"/>
    </row>
    <row r="4" spans="5:30" x14ac:dyDescent="0.15">
      <c r="H4" s="89">
        <v>83517</v>
      </c>
      <c r="I4" s="3">
        <v>31</v>
      </c>
      <c r="J4" s="33" t="s">
        <v>64</v>
      </c>
      <c r="K4" s="203">
        <f>SUM(I4)</f>
        <v>31</v>
      </c>
      <c r="L4" s="275">
        <v>72210</v>
      </c>
      <c r="M4" s="397"/>
      <c r="R4" s="48"/>
      <c r="S4" s="26"/>
      <c r="T4" s="26"/>
      <c r="U4" s="26"/>
      <c r="V4" s="26"/>
    </row>
    <row r="5" spans="5:30" x14ac:dyDescent="0.15">
      <c r="H5" s="88">
        <v>53634</v>
      </c>
      <c r="I5" s="3">
        <v>2</v>
      </c>
      <c r="J5" s="33" t="s">
        <v>6</v>
      </c>
      <c r="K5" s="203">
        <f t="shared" ref="K5:K13" si="0">SUM(I5)</f>
        <v>2</v>
      </c>
      <c r="L5" s="275">
        <v>48055</v>
      </c>
      <c r="M5" s="45"/>
      <c r="R5" s="48"/>
      <c r="S5" s="26"/>
      <c r="T5" s="26"/>
      <c r="U5" s="26"/>
      <c r="V5" s="26"/>
    </row>
    <row r="6" spans="5:30" x14ac:dyDescent="0.15">
      <c r="H6" s="88">
        <v>33411</v>
      </c>
      <c r="I6" s="3">
        <v>3</v>
      </c>
      <c r="J6" s="33" t="s">
        <v>10</v>
      </c>
      <c r="K6" s="203">
        <f t="shared" si="0"/>
        <v>3</v>
      </c>
      <c r="L6" s="275">
        <v>38336</v>
      </c>
      <c r="M6" s="45"/>
      <c r="R6" s="48"/>
      <c r="S6" s="26"/>
      <c r="T6" s="26"/>
      <c r="U6" s="26"/>
      <c r="V6" s="26"/>
    </row>
    <row r="7" spans="5:30" x14ac:dyDescent="0.15">
      <c r="H7" s="88">
        <v>32659</v>
      </c>
      <c r="I7" s="3">
        <v>17</v>
      </c>
      <c r="J7" s="33" t="s">
        <v>21</v>
      </c>
      <c r="K7" s="203">
        <f t="shared" si="0"/>
        <v>17</v>
      </c>
      <c r="L7" s="275">
        <v>19132</v>
      </c>
      <c r="M7" s="45"/>
      <c r="R7" s="48"/>
      <c r="S7" s="26"/>
      <c r="T7" s="26"/>
      <c r="U7" s="26"/>
      <c r="V7" s="26"/>
    </row>
    <row r="8" spans="5:30" x14ac:dyDescent="0.15">
      <c r="H8" s="88">
        <v>29638</v>
      </c>
      <c r="I8" s="3">
        <v>34</v>
      </c>
      <c r="J8" s="33" t="s">
        <v>1</v>
      </c>
      <c r="K8" s="203">
        <f t="shared" si="0"/>
        <v>34</v>
      </c>
      <c r="L8" s="275">
        <v>27795</v>
      </c>
      <c r="M8" s="45"/>
      <c r="R8" s="48"/>
      <c r="S8" s="26"/>
      <c r="T8" s="26"/>
      <c r="U8" s="26"/>
      <c r="V8" s="26"/>
    </row>
    <row r="9" spans="5:30" x14ac:dyDescent="0.15">
      <c r="H9" s="88">
        <v>16867</v>
      </c>
      <c r="I9" s="3">
        <v>13</v>
      </c>
      <c r="J9" s="33" t="s">
        <v>7</v>
      </c>
      <c r="K9" s="203">
        <f t="shared" si="0"/>
        <v>13</v>
      </c>
      <c r="L9" s="275">
        <v>16016</v>
      </c>
      <c r="M9" s="45"/>
      <c r="R9" s="48"/>
      <c r="S9" s="26"/>
      <c r="T9" s="26"/>
      <c r="U9" s="26"/>
      <c r="V9" s="26"/>
    </row>
    <row r="10" spans="5:30" x14ac:dyDescent="0.15">
      <c r="H10" s="88">
        <v>16224</v>
      </c>
      <c r="I10" s="3">
        <v>40</v>
      </c>
      <c r="J10" s="33" t="s">
        <v>2</v>
      </c>
      <c r="K10" s="203">
        <f t="shared" si="0"/>
        <v>40</v>
      </c>
      <c r="L10" s="275">
        <v>16072</v>
      </c>
      <c r="M10" s="45"/>
      <c r="R10" s="48"/>
      <c r="S10" s="26"/>
      <c r="T10" s="26"/>
      <c r="U10" s="26"/>
      <c r="V10" s="26"/>
    </row>
    <row r="11" spans="5:30" x14ac:dyDescent="0.15">
      <c r="H11" s="88">
        <v>13474</v>
      </c>
      <c r="I11" s="3">
        <v>33</v>
      </c>
      <c r="J11" s="33" t="s">
        <v>0</v>
      </c>
      <c r="K11" s="203">
        <f t="shared" si="0"/>
        <v>33</v>
      </c>
      <c r="L11" s="275">
        <v>10483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41">
        <v>12891</v>
      </c>
      <c r="I12" s="3">
        <v>26</v>
      </c>
      <c r="J12" s="33" t="s">
        <v>30</v>
      </c>
      <c r="K12" s="203">
        <f t="shared" si="0"/>
        <v>26</v>
      </c>
      <c r="L12" s="276">
        <v>13723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8">
        <v>12774</v>
      </c>
      <c r="I13" s="14">
        <v>16</v>
      </c>
      <c r="J13" s="77" t="s">
        <v>3</v>
      </c>
      <c r="K13" s="203">
        <f t="shared" si="0"/>
        <v>16</v>
      </c>
      <c r="L13" s="276">
        <v>16039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12070</v>
      </c>
      <c r="I14" s="222">
        <v>38</v>
      </c>
      <c r="J14" s="382" t="s">
        <v>38</v>
      </c>
      <c r="K14" s="108" t="s">
        <v>8</v>
      </c>
      <c r="L14" s="277">
        <v>353273</v>
      </c>
      <c r="N14" s="32"/>
      <c r="R14" s="48"/>
      <c r="S14" s="26"/>
      <c r="T14" s="26"/>
      <c r="U14" s="26"/>
      <c r="V14" s="26"/>
    </row>
    <row r="15" spans="5:30" x14ac:dyDescent="0.15">
      <c r="H15" s="44">
        <v>11492</v>
      </c>
      <c r="I15" s="3">
        <v>1</v>
      </c>
      <c r="J15" s="33" t="s">
        <v>4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9484</v>
      </c>
      <c r="I16" s="3">
        <v>11</v>
      </c>
      <c r="J16" s="33" t="s">
        <v>17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8128</v>
      </c>
      <c r="I17" s="3">
        <v>25</v>
      </c>
      <c r="J17" s="33" t="s">
        <v>29</v>
      </c>
      <c r="L17" s="32"/>
      <c r="M17" s="401"/>
      <c r="R17" s="48"/>
      <c r="S17" s="26"/>
      <c r="T17" s="26"/>
      <c r="U17" s="26"/>
      <c r="V17" s="26"/>
    </row>
    <row r="18" spans="1:22" x14ac:dyDescent="0.15">
      <c r="H18" s="123">
        <v>7781</v>
      </c>
      <c r="I18" s="3">
        <v>21</v>
      </c>
      <c r="J18" s="3" t="s">
        <v>157</v>
      </c>
      <c r="L18" s="188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43">
        <v>7537</v>
      </c>
      <c r="I19" s="3">
        <v>36</v>
      </c>
      <c r="J19" s="33" t="s">
        <v>5</v>
      </c>
      <c r="K19" s="117">
        <f>SUM(I4)</f>
        <v>31</v>
      </c>
      <c r="L19" s="33" t="s">
        <v>64</v>
      </c>
      <c r="M19" s="370">
        <v>89908</v>
      </c>
      <c r="N19" s="89">
        <f>SUM(H4)</f>
        <v>83517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47</v>
      </c>
      <c r="C20" s="59" t="s">
        <v>195</v>
      </c>
      <c r="D20" s="59" t="s">
        <v>187</v>
      </c>
      <c r="E20" s="59" t="s">
        <v>41</v>
      </c>
      <c r="F20" s="59" t="s">
        <v>50</v>
      </c>
      <c r="G20" s="8" t="s">
        <v>176</v>
      </c>
      <c r="H20" s="292">
        <v>5039</v>
      </c>
      <c r="I20" s="3">
        <v>24</v>
      </c>
      <c r="J20" s="33" t="s">
        <v>28</v>
      </c>
      <c r="K20" s="117">
        <f t="shared" ref="K20:K28" si="1">SUM(I5)</f>
        <v>2</v>
      </c>
      <c r="L20" s="33" t="s">
        <v>6</v>
      </c>
      <c r="M20" s="371">
        <v>52087</v>
      </c>
      <c r="N20" s="89">
        <f t="shared" ref="N20:N28" si="2">SUM(H5)</f>
        <v>53634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64</v>
      </c>
      <c r="C21" s="202">
        <f>SUM(H4)</f>
        <v>83517</v>
      </c>
      <c r="D21" s="5">
        <f>SUM(L4)</f>
        <v>72210</v>
      </c>
      <c r="E21" s="52">
        <f t="shared" ref="E21:E30" si="3">SUM(N19/M19*100)</f>
        <v>92.891622547492986</v>
      </c>
      <c r="F21" s="52">
        <f t="shared" ref="F21:F31" si="4">SUM(C21/D21*100)</f>
        <v>115.65849605317824</v>
      </c>
      <c r="G21" s="62"/>
      <c r="H21" s="88">
        <v>4334</v>
      </c>
      <c r="I21" s="3">
        <v>14</v>
      </c>
      <c r="J21" s="33" t="s">
        <v>19</v>
      </c>
      <c r="K21" s="117">
        <f t="shared" si="1"/>
        <v>3</v>
      </c>
      <c r="L21" s="33" t="s">
        <v>10</v>
      </c>
      <c r="M21" s="371">
        <v>19522</v>
      </c>
      <c r="N21" s="89">
        <f t="shared" si="2"/>
        <v>33411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6</v>
      </c>
      <c r="C22" s="202">
        <f t="shared" ref="C22:C30" si="5">SUM(H5)</f>
        <v>53634</v>
      </c>
      <c r="D22" s="5">
        <f t="shared" ref="D22:D30" si="6">SUM(L5)</f>
        <v>48055</v>
      </c>
      <c r="E22" s="52">
        <f t="shared" si="3"/>
        <v>102.97003090982395</v>
      </c>
      <c r="F22" s="52">
        <f t="shared" si="4"/>
        <v>111.60961398397669</v>
      </c>
      <c r="G22" s="62"/>
      <c r="H22" s="88">
        <v>2850</v>
      </c>
      <c r="I22" s="3">
        <v>10</v>
      </c>
      <c r="J22" s="33" t="s">
        <v>16</v>
      </c>
      <c r="K22" s="117">
        <f t="shared" si="1"/>
        <v>17</v>
      </c>
      <c r="L22" s="33" t="s">
        <v>21</v>
      </c>
      <c r="M22" s="371">
        <v>30837</v>
      </c>
      <c r="N22" s="89">
        <f t="shared" si="2"/>
        <v>32659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10</v>
      </c>
      <c r="C23" s="202">
        <f t="shared" si="5"/>
        <v>33411</v>
      </c>
      <c r="D23" s="98">
        <f t="shared" si="6"/>
        <v>38336</v>
      </c>
      <c r="E23" s="52">
        <f t="shared" si="3"/>
        <v>171.14537444933922</v>
      </c>
      <c r="F23" s="52">
        <f t="shared" si="4"/>
        <v>87.153067612687821</v>
      </c>
      <c r="G23" s="62"/>
      <c r="H23" s="88">
        <v>2298</v>
      </c>
      <c r="I23" s="3">
        <v>9</v>
      </c>
      <c r="J23" s="3" t="s">
        <v>164</v>
      </c>
      <c r="K23" s="117">
        <f t="shared" si="1"/>
        <v>34</v>
      </c>
      <c r="L23" s="33" t="s">
        <v>1</v>
      </c>
      <c r="M23" s="371">
        <v>30773</v>
      </c>
      <c r="N23" s="89">
        <f t="shared" si="2"/>
        <v>29638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21</v>
      </c>
      <c r="C24" s="202">
        <f t="shared" si="5"/>
        <v>32659</v>
      </c>
      <c r="D24" s="5">
        <f t="shared" si="6"/>
        <v>19132</v>
      </c>
      <c r="E24" s="52">
        <f t="shared" si="3"/>
        <v>105.90848655835524</v>
      </c>
      <c r="F24" s="52">
        <f t="shared" si="4"/>
        <v>170.70353334727159</v>
      </c>
      <c r="G24" s="62"/>
      <c r="H24" s="88">
        <v>1470</v>
      </c>
      <c r="I24" s="3">
        <v>37</v>
      </c>
      <c r="J24" s="33" t="s">
        <v>37</v>
      </c>
      <c r="K24" s="117">
        <f t="shared" si="1"/>
        <v>13</v>
      </c>
      <c r="L24" s="33" t="s">
        <v>7</v>
      </c>
      <c r="M24" s="371">
        <v>17964</v>
      </c>
      <c r="N24" s="89">
        <f t="shared" si="2"/>
        <v>16867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1</v>
      </c>
      <c r="C25" s="202">
        <f t="shared" si="5"/>
        <v>29638</v>
      </c>
      <c r="D25" s="5">
        <f t="shared" si="6"/>
        <v>27795</v>
      </c>
      <c r="E25" s="52">
        <f t="shared" si="3"/>
        <v>96.311701816527474</v>
      </c>
      <c r="F25" s="52">
        <f t="shared" si="4"/>
        <v>106.63068897283685</v>
      </c>
      <c r="G25" s="72"/>
      <c r="H25" s="88">
        <v>1095</v>
      </c>
      <c r="I25" s="3">
        <v>12</v>
      </c>
      <c r="J25" s="33" t="s">
        <v>18</v>
      </c>
      <c r="K25" s="117">
        <f t="shared" si="1"/>
        <v>40</v>
      </c>
      <c r="L25" s="33" t="s">
        <v>2</v>
      </c>
      <c r="M25" s="371">
        <v>15607</v>
      </c>
      <c r="N25" s="89">
        <f t="shared" si="2"/>
        <v>16224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7</v>
      </c>
      <c r="C26" s="202">
        <f t="shared" si="5"/>
        <v>16867</v>
      </c>
      <c r="D26" s="5">
        <f t="shared" si="6"/>
        <v>16016</v>
      </c>
      <c r="E26" s="52">
        <f t="shared" si="3"/>
        <v>93.893342240035622</v>
      </c>
      <c r="F26" s="52">
        <f t="shared" si="4"/>
        <v>105.31343656343657</v>
      </c>
      <c r="G26" s="62"/>
      <c r="H26" s="88">
        <v>897</v>
      </c>
      <c r="I26" s="3">
        <v>4</v>
      </c>
      <c r="J26" s="33" t="s">
        <v>11</v>
      </c>
      <c r="K26" s="117">
        <f t="shared" si="1"/>
        <v>33</v>
      </c>
      <c r="L26" s="33" t="s">
        <v>0</v>
      </c>
      <c r="M26" s="371">
        <v>10317</v>
      </c>
      <c r="N26" s="89">
        <f t="shared" si="2"/>
        <v>13474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2</v>
      </c>
      <c r="C27" s="202">
        <f t="shared" si="5"/>
        <v>16224</v>
      </c>
      <c r="D27" s="5">
        <f t="shared" si="6"/>
        <v>16072</v>
      </c>
      <c r="E27" s="52">
        <f t="shared" si="3"/>
        <v>103.95335426411225</v>
      </c>
      <c r="F27" s="52">
        <f t="shared" si="4"/>
        <v>100.94574415131908</v>
      </c>
      <c r="G27" s="62"/>
      <c r="H27" s="88">
        <v>681</v>
      </c>
      <c r="I27" s="3">
        <v>27</v>
      </c>
      <c r="J27" s="33" t="s">
        <v>31</v>
      </c>
      <c r="K27" s="117">
        <f t="shared" si="1"/>
        <v>26</v>
      </c>
      <c r="L27" s="33" t="s">
        <v>30</v>
      </c>
      <c r="M27" s="372">
        <v>12175</v>
      </c>
      <c r="N27" s="89">
        <f t="shared" si="2"/>
        <v>12891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0</v>
      </c>
      <c r="C28" s="202">
        <f t="shared" si="5"/>
        <v>13474</v>
      </c>
      <c r="D28" s="5">
        <f t="shared" si="6"/>
        <v>10483</v>
      </c>
      <c r="E28" s="52">
        <f t="shared" si="3"/>
        <v>130.59998061451972</v>
      </c>
      <c r="F28" s="52">
        <f t="shared" si="4"/>
        <v>128.53190880473147</v>
      </c>
      <c r="G28" s="73"/>
      <c r="H28" s="336">
        <v>620</v>
      </c>
      <c r="I28" s="3">
        <v>32</v>
      </c>
      <c r="J28" s="33" t="s">
        <v>35</v>
      </c>
      <c r="K28" s="181">
        <f t="shared" si="1"/>
        <v>16</v>
      </c>
      <c r="L28" s="77" t="s">
        <v>3</v>
      </c>
      <c r="M28" s="373">
        <v>11974</v>
      </c>
      <c r="N28" s="167">
        <f t="shared" si="2"/>
        <v>12774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30</v>
      </c>
      <c r="C29" s="202">
        <f t="shared" si="5"/>
        <v>12891</v>
      </c>
      <c r="D29" s="5">
        <f t="shared" si="6"/>
        <v>13723</v>
      </c>
      <c r="E29" s="52">
        <f t="shared" si="3"/>
        <v>105.88090349075976</v>
      </c>
      <c r="F29" s="52">
        <f t="shared" si="4"/>
        <v>93.937185746556878</v>
      </c>
      <c r="G29" s="72"/>
      <c r="H29" s="88">
        <v>468</v>
      </c>
      <c r="I29" s="3">
        <v>39</v>
      </c>
      <c r="J29" s="33" t="s">
        <v>39</v>
      </c>
      <c r="K29" s="115"/>
      <c r="L29" s="115" t="s">
        <v>55</v>
      </c>
      <c r="M29" s="374">
        <v>373618</v>
      </c>
      <c r="N29" s="172">
        <f>SUM(H44)</f>
        <v>382710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</v>
      </c>
      <c r="C30" s="202">
        <f t="shared" si="5"/>
        <v>12774</v>
      </c>
      <c r="D30" s="5">
        <f t="shared" si="6"/>
        <v>16039</v>
      </c>
      <c r="E30" s="57">
        <f t="shared" si="3"/>
        <v>106.68114247536329</v>
      </c>
      <c r="F30" s="63">
        <f t="shared" si="4"/>
        <v>79.643369287362049</v>
      </c>
      <c r="G30" s="75"/>
      <c r="H30" s="88">
        <v>435</v>
      </c>
      <c r="I30" s="3">
        <v>15</v>
      </c>
      <c r="J30" s="33" t="s">
        <v>20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382710</v>
      </c>
      <c r="D31" s="67">
        <f>SUM(L14)</f>
        <v>353273</v>
      </c>
      <c r="E31" s="70">
        <f>SUM(N29/M29*100)</f>
        <v>102.43350159788875</v>
      </c>
      <c r="F31" s="63">
        <f t="shared" si="4"/>
        <v>108.33264925425945</v>
      </c>
      <c r="G31" s="83">
        <v>49.1</v>
      </c>
      <c r="H31" s="88">
        <v>406</v>
      </c>
      <c r="I31" s="3">
        <v>7</v>
      </c>
      <c r="J31" s="33" t="s">
        <v>14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275</v>
      </c>
      <c r="I32" s="3">
        <v>20</v>
      </c>
      <c r="J32" s="33" t="s">
        <v>24</v>
      </c>
      <c r="L32" s="4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235</v>
      </c>
      <c r="I33" s="3">
        <v>5</v>
      </c>
      <c r="J33" s="33" t="s">
        <v>12</v>
      </c>
      <c r="L33" s="4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14</v>
      </c>
      <c r="I34" s="3">
        <v>18</v>
      </c>
      <c r="J34" s="33" t="s">
        <v>22</v>
      </c>
      <c r="L34" s="4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434">
        <v>9</v>
      </c>
      <c r="I35" s="3">
        <v>23</v>
      </c>
      <c r="J35" s="33" t="s">
        <v>27</v>
      </c>
      <c r="L35" s="4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1</v>
      </c>
      <c r="I36" s="3">
        <v>19</v>
      </c>
      <c r="J36" s="33" t="s">
        <v>23</v>
      </c>
      <c r="N36" s="26"/>
      <c r="R36" s="48"/>
      <c r="S36" s="26"/>
      <c r="T36" s="26"/>
      <c r="U36" s="26"/>
      <c r="V36" s="26"/>
    </row>
    <row r="37" spans="3:30" x14ac:dyDescent="0.15">
      <c r="H37" s="44">
        <v>1</v>
      </c>
      <c r="I37" s="3">
        <v>30</v>
      </c>
      <c r="J37" s="33" t="s">
        <v>33</v>
      </c>
      <c r="L37" s="47"/>
      <c r="M37" s="390"/>
      <c r="N37" s="26"/>
      <c r="R37" s="48"/>
      <c r="S37" s="26"/>
      <c r="T37" s="26"/>
      <c r="U37" s="26"/>
      <c r="V37" s="26"/>
    </row>
    <row r="38" spans="3:30" x14ac:dyDescent="0.15">
      <c r="H38" s="88">
        <v>1</v>
      </c>
      <c r="I38" s="3">
        <v>35</v>
      </c>
      <c r="J38" s="33" t="s">
        <v>36</v>
      </c>
      <c r="N38" s="26"/>
      <c r="R38" s="48"/>
      <c r="S38" s="26"/>
      <c r="T38" s="26"/>
      <c r="U38" s="26"/>
      <c r="V38" s="26"/>
    </row>
    <row r="39" spans="3:30" x14ac:dyDescent="0.15">
      <c r="H39" s="292">
        <v>0</v>
      </c>
      <c r="I39" s="3">
        <v>6</v>
      </c>
      <c r="J39" s="33" t="s">
        <v>13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8</v>
      </c>
      <c r="J40" s="33" t="s">
        <v>15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22</v>
      </c>
      <c r="J41" s="33" t="s">
        <v>26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28</v>
      </c>
      <c r="J42" s="33" t="s">
        <v>32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29</v>
      </c>
      <c r="J43" s="33" t="s">
        <v>54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382710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H47" s="387" t="s">
        <v>181</v>
      </c>
      <c r="L47" s="401"/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195</v>
      </c>
      <c r="I48" s="3"/>
      <c r="J48" s="190" t="s">
        <v>91</v>
      </c>
      <c r="K48" s="3"/>
      <c r="L48" s="329" t="s">
        <v>187</v>
      </c>
      <c r="M48" s="48"/>
      <c r="N48" s="26"/>
      <c r="R48" s="48"/>
      <c r="S48" s="26"/>
      <c r="T48" s="26"/>
      <c r="U48" s="26"/>
      <c r="V48" s="26"/>
    </row>
    <row r="49" spans="1:22" ht="13.5" customHeight="1" x14ac:dyDescent="0.15">
      <c r="H49" s="95" t="s">
        <v>99</v>
      </c>
      <c r="I49" s="3"/>
      <c r="J49" s="145" t="s">
        <v>9</v>
      </c>
      <c r="K49" s="3"/>
      <c r="L49" s="329" t="s">
        <v>99</v>
      </c>
      <c r="M49" s="402"/>
      <c r="R49" s="48"/>
      <c r="S49" s="26"/>
      <c r="T49" s="26"/>
      <c r="U49" s="26"/>
      <c r="V49" s="26"/>
    </row>
    <row r="50" spans="1:22" ht="13.5" customHeight="1" x14ac:dyDescent="0.15">
      <c r="H50" s="43">
        <v>12418</v>
      </c>
      <c r="I50" s="3">
        <v>16</v>
      </c>
      <c r="J50" s="33" t="s">
        <v>3</v>
      </c>
      <c r="K50" s="327">
        <f>SUM(I50)</f>
        <v>16</v>
      </c>
      <c r="L50" s="330">
        <v>13762</v>
      </c>
      <c r="M50" s="402"/>
      <c r="R50" s="48"/>
      <c r="S50" s="26"/>
      <c r="T50" s="26"/>
      <c r="U50" s="26"/>
      <c r="V50" s="26"/>
    </row>
    <row r="51" spans="1:22" ht="13.5" customHeight="1" x14ac:dyDescent="0.15">
      <c r="H51" s="44">
        <v>6878</v>
      </c>
      <c r="I51" s="3">
        <v>33</v>
      </c>
      <c r="J51" s="33" t="s">
        <v>0</v>
      </c>
      <c r="K51" s="327">
        <f t="shared" ref="K51:K59" si="7">SUM(I51)</f>
        <v>33</v>
      </c>
      <c r="L51" s="331">
        <v>8953</v>
      </c>
      <c r="M51" s="402"/>
      <c r="R51" s="48"/>
      <c r="S51" s="26"/>
      <c r="T51" s="26"/>
      <c r="U51" s="26"/>
      <c r="V51" s="26"/>
    </row>
    <row r="52" spans="1:22" ht="14.25" thickBot="1" x14ac:dyDescent="0.2">
      <c r="H52" s="292">
        <v>6546</v>
      </c>
      <c r="I52" s="3">
        <v>26</v>
      </c>
      <c r="J52" s="33" t="s">
        <v>30</v>
      </c>
      <c r="K52" s="327">
        <f t="shared" si="7"/>
        <v>26</v>
      </c>
      <c r="L52" s="331">
        <v>3443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195</v>
      </c>
      <c r="D53" s="59" t="s">
        <v>187</v>
      </c>
      <c r="E53" s="59" t="s">
        <v>41</v>
      </c>
      <c r="F53" s="59" t="s">
        <v>50</v>
      </c>
      <c r="G53" s="8" t="s">
        <v>176</v>
      </c>
      <c r="H53" s="44">
        <v>3264</v>
      </c>
      <c r="I53" s="3">
        <v>25</v>
      </c>
      <c r="J53" s="33" t="s">
        <v>29</v>
      </c>
      <c r="K53" s="327">
        <f t="shared" si="7"/>
        <v>25</v>
      </c>
      <c r="L53" s="331">
        <v>1011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12418</v>
      </c>
      <c r="D54" s="98">
        <f>SUM(L50)</f>
        <v>13762</v>
      </c>
      <c r="E54" s="52">
        <f t="shared" ref="E54:E63" si="8">SUM(N67/M67*100)</f>
        <v>107.80449691813526</v>
      </c>
      <c r="F54" s="52">
        <f t="shared" ref="F54:F61" si="9">SUM(C54/D54*100)</f>
        <v>90.233977619532041</v>
      </c>
      <c r="G54" s="62"/>
      <c r="H54" s="292">
        <v>2029</v>
      </c>
      <c r="I54" s="3">
        <v>31</v>
      </c>
      <c r="J54" s="33" t="s">
        <v>64</v>
      </c>
      <c r="K54" s="327">
        <f t="shared" si="7"/>
        <v>31</v>
      </c>
      <c r="L54" s="331">
        <v>2046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6878</v>
      </c>
      <c r="D55" s="98">
        <f t="shared" ref="D55:D63" si="11">SUM(L51)</f>
        <v>8953</v>
      </c>
      <c r="E55" s="52">
        <f t="shared" si="8"/>
        <v>99.738979118329468</v>
      </c>
      <c r="F55" s="52">
        <f t="shared" si="9"/>
        <v>76.823411147101524</v>
      </c>
      <c r="G55" s="62"/>
      <c r="H55" s="88">
        <v>1921</v>
      </c>
      <c r="I55" s="3">
        <v>34</v>
      </c>
      <c r="J55" s="33" t="s">
        <v>1</v>
      </c>
      <c r="K55" s="327">
        <f t="shared" si="7"/>
        <v>34</v>
      </c>
      <c r="L55" s="331">
        <v>1968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6546</v>
      </c>
      <c r="D56" s="98">
        <f t="shared" si="11"/>
        <v>3443</v>
      </c>
      <c r="E56" s="52">
        <f t="shared" si="8"/>
        <v>102.68235294117648</v>
      </c>
      <c r="F56" s="52">
        <f t="shared" si="9"/>
        <v>190.12489108335754</v>
      </c>
      <c r="G56" s="62"/>
      <c r="H56" s="44">
        <v>1721</v>
      </c>
      <c r="I56" s="3">
        <v>40</v>
      </c>
      <c r="J56" s="33" t="s">
        <v>2</v>
      </c>
      <c r="K56" s="327">
        <f t="shared" si="7"/>
        <v>40</v>
      </c>
      <c r="L56" s="331">
        <v>1741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29</v>
      </c>
      <c r="C57" s="43">
        <f t="shared" si="10"/>
        <v>3264</v>
      </c>
      <c r="D57" s="98">
        <f t="shared" si="11"/>
        <v>1011</v>
      </c>
      <c r="E57" s="52">
        <f t="shared" si="8"/>
        <v>113.37269885376867</v>
      </c>
      <c r="F57" s="52">
        <f t="shared" si="9"/>
        <v>322.84866468842728</v>
      </c>
      <c r="G57" s="62"/>
      <c r="H57" s="44">
        <v>1371</v>
      </c>
      <c r="I57" s="3">
        <v>22</v>
      </c>
      <c r="J57" s="33" t="s">
        <v>26</v>
      </c>
      <c r="K57" s="327">
        <f t="shared" si="7"/>
        <v>22</v>
      </c>
      <c r="L57" s="331">
        <v>1371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64</v>
      </c>
      <c r="C58" s="43">
        <f t="shared" si="10"/>
        <v>2029</v>
      </c>
      <c r="D58" s="98">
        <f t="shared" si="11"/>
        <v>2046</v>
      </c>
      <c r="E58" s="52">
        <f t="shared" si="8"/>
        <v>106.78947368421052</v>
      </c>
      <c r="F58" s="52">
        <f t="shared" si="9"/>
        <v>99.169110459433043</v>
      </c>
      <c r="G58" s="72"/>
      <c r="H58" s="88">
        <v>1207</v>
      </c>
      <c r="I58" s="3">
        <v>38</v>
      </c>
      <c r="J58" s="33" t="s">
        <v>38</v>
      </c>
      <c r="K58" s="327">
        <f t="shared" si="7"/>
        <v>38</v>
      </c>
      <c r="L58" s="331">
        <v>1185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1</v>
      </c>
      <c r="C59" s="43">
        <f t="shared" si="10"/>
        <v>1921</v>
      </c>
      <c r="D59" s="98">
        <f t="shared" si="11"/>
        <v>1968</v>
      </c>
      <c r="E59" s="52">
        <f t="shared" si="8"/>
        <v>90.999526290857418</v>
      </c>
      <c r="F59" s="52">
        <f t="shared" si="9"/>
        <v>97.611788617886177</v>
      </c>
      <c r="G59" s="62"/>
      <c r="H59" s="379">
        <v>1039</v>
      </c>
      <c r="I59" s="14">
        <v>14</v>
      </c>
      <c r="J59" s="77" t="s">
        <v>19</v>
      </c>
      <c r="K59" s="328">
        <f t="shared" si="7"/>
        <v>14</v>
      </c>
      <c r="L59" s="332">
        <v>966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</v>
      </c>
      <c r="C60" s="89">
        <f t="shared" si="10"/>
        <v>1721</v>
      </c>
      <c r="D60" s="98">
        <f t="shared" si="11"/>
        <v>1741</v>
      </c>
      <c r="E60" s="52">
        <f t="shared" si="8"/>
        <v>89.963408259278623</v>
      </c>
      <c r="F60" s="52">
        <f t="shared" si="9"/>
        <v>98.85123492245836</v>
      </c>
      <c r="G60" s="62"/>
      <c r="H60" s="386">
        <v>1022</v>
      </c>
      <c r="I60" s="222">
        <v>1</v>
      </c>
      <c r="J60" s="382" t="s">
        <v>4</v>
      </c>
      <c r="K60" s="367" t="s">
        <v>8</v>
      </c>
      <c r="L60" s="376">
        <v>39676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26</v>
      </c>
      <c r="C61" s="43">
        <f t="shared" si="10"/>
        <v>1371</v>
      </c>
      <c r="D61" s="98">
        <f t="shared" si="11"/>
        <v>1371</v>
      </c>
      <c r="E61" s="52">
        <f t="shared" si="8"/>
        <v>100</v>
      </c>
      <c r="F61" s="52">
        <f t="shared" si="9"/>
        <v>100</v>
      </c>
      <c r="G61" s="73"/>
      <c r="H61" s="44">
        <v>625</v>
      </c>
      <c r="I61" s="3">
        <v>24</v>
      </c>
      <c r="J61" s="33" t="s">
        <v>28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38</v>
      </c>
      <c r="C62" s="43">
        <f t="shared" si="10"/>
        <v>1207</v>
      </c>
      <c r="D62" s="98">
        <f t="shared" si="11"/>
        <v>1185</v>
      </c>
      <c r="E62" s="52">
        <f t="shared" si="8"/>
        <v>94.518402505873141</v>
      </c>
      <c r="F62" s="52">
        <f>SUM(C62/D62*100)</f>
        <v>101.85654008438819</v>
      </c>
      <c r="G62" s="72"/>
      <c r="H62" s="44">
        <v>414</v>
      </c>
      <c r="I62" s="3">
        <v>15</v>
      </c>
      <c r="J62" s="33" t="s">
        <v>20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19</v>
      </c>
      <c r="C63" s="43">
        <f t="shared" si="10"/>
        <v>1039</v>
      </c>
      <c r="D63" s="98">
        <f t="shared" si="11"/>
        <v>966</v>
      </c>
      <c r="E63" s="57">
        <f t="shared" si="8"/>
        <v>85.514403292181072</v>
      </c>
      <c r="F63" s="52">
        <f>SUM(C63/D63*100)</f>
        <v>107.55693581780538</v>
      </c>
      <c r="G63" s="75"/>
      <c r="H63" s="44">
        <v>238</v>
      </c>
      <c r="I63" s="3">
        <v>37</v>
      </c>
      <c r="J63" s="33" t="s">
        <v>37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57</v>
      </c>
      <c r="C64" s="67">
        <f>SUM(H90)</f>
        <v>41430</v>
      </c>
      <c r="D64" s="67">
        <f>SUM(L60)</f>
        <v>39676</v>
      </c>
      <c r="E64" s="70">
        <f>SUM(N77/M77*100)</f>
        <v>103.00845350571855</v>
      </c>
      <c r="F64" s="70">
        <f>SUM(C64/D64*100)</f>
        <v>104.42080854924892</v>
      </c>
      <c r="G64" s="392">
        <v>138.6</v>
      </c>
      <c r="H64" s="350">
        <v>209</v>
      </c>
      <c r="I64" s="3">
        <v>11</v>
      </c>
      <c r="J64" s="33" t="s">
        <v>17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89">
        <v>200</v>
      </c>
      <c r="I65" s="3">
        <v>36</v>
      </c>
      <c r="J65" s="33" t="s">
        <v>5</v>
      </c>
      <c r="M65" s="401"/>
      <c r="N65" s="26"/>
      <c r="R65" s="48"/>
      <c r="S65" s="26"/>
      <c r="T65" s="26"/>
      <c r="U65" s="26"/>
      <c r="V65" s="26"/>
    </row>
    <row r="66" spans="3:22" x14ac:dyDescent="0.15">
      <c r="H66" s="336">
        <v>152</v>
      </c>
      <c r="I66" s="3">
        <v>9</v>
      </c>
      <c r="J66" s="3" t="s">
        <v>164</v>
      </c>
      <c r="L66" s="191" t="s">
        <v>91</v>
      </c>
      <c r="M66" s="343" t="s">
        <v>63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44">
        <v>114</v>
      </c>
      <c r="I67" s="3">
        <v>17</v>
      </c>
      <c r="J67" s="33" t="s">
        <v>21</v>
      </c>
      <c r="K67" s="3">
        <f>SUM(I50)</f>
        <v>16</v>
      </c>
      <c r="L67" s="33" t="s">
        <v>3</v>
      </c>
      <c r="M67" s="394">
        <v>11519</v>
      </c>
      <c r="N67" s="89">
        <f>SUM(H50)</f>
        <v>12418</v>
      </c>
      <c r="R67" s="48"/>
      <c r="S67" s="26"/>
      <c r="T67" s="26"/>
      <c r="U67" s="26"/>
      <c r="V67" s="26"/>
    </row>
    <row r="68" spans="3:22" x14ac:dyDescent="0.15">
      <c r="C68" s="26"/>
      <c r="H68" s="44">
        <v>33</v>
      </c>
      <c r="I68" s="3">
        <v>13</v>
      </c>
      <c r="J68" s="33" t="s">
        <v>7</v>
      </c>
      <c r="K68" s="3">
        <f t="shared" ref="K68:K76" si="12">SUM(I51)</f>
        <v>33</v>
      </c>
      <c r="L68" s="33" t="s">
        <v>0</v>
      </c>
      <c r="M68" s="395">
        <v>6896</v>
      </c>
      <c r="N68" s="89">
        <f t="shared" ref="N68:N76" si="13">SUM(H51)</f>
        <v>6878</v>
      </c>
      <c r="R68" s="48"/>
      <c r="S68" s="26"/>
      <c r="T68" s="26"/>
      <c r="U68" s="26"/>
      <c r="V68" s="26"/>
    </row>
    <row r="69" spans="3:22" x14ac:dyDescent="0.15">
      <c r="H69" s="44">
        <v>19</v>
      </c>
      <c r="I69" s="3">
        <v>19</v>
      </c>
      <c r="J69" s="33" t="s">
        <v>23</v>
      </c>
      <c r="K69" s="3">
        <f t="shared" si="12"/>
        <v>26</v>
      </c>
      <c r="L69" s="33" t="s">
        <v>30</v>
      </c>
      <c r="M69" s="395">
        <v>6375</v>
      </c>
      <c r="N69" s="89">
        <f t="shared" si="13"/>
        <v>6546</v>
      </c>
      <c r="R69" s="48"/>
      <c r="S69" s="26"/>
      <c r="T69" s="26"/>
      <c r="U69" s="26"/>
      <c r="V69" s="26"/>
    </row>
    <row r="70" spans="3:22" x14ac:dyDescent="0.15">
      <c r="H70" s="44">
        <v>6</v>
      </c>
      <c r="I70" s="3">
        <v>23</v>
      </c>
      <c r="J70" s="33" t="s">
        <v>27</v>
      </c>
      <c r="K70" s="3">
        <f t="shared" si="12"/>
        <v>25</v>
      </c>
      <c r="L70" s="33" t="s">
        <v>29</v>
      </c>
      <c r="M70" s="395">
        <v>2879</v>
      </c>
      <c r="N70" s="89">
        <f t="shared" si="13"/>
        <v>3264</v>
      </c>
      <c r="R70" s="48"/>
      <c r="S70" s="26"/>
      <c r="T70" s="26"/>
      <c r="U70" s="26"/>
      <c r="V70" s="26"/>
    </row>
    <row r="71" spans="3:22" x14ac:dyDescent="0.15">
      <c r="H71" s="88">
        <v>4</v>
      </c>
      <c r="I71" s="3">
        <v>28</v>
      </c>
      <c r="J71" s="33" t="s">
        <v>32</v>
      </c>
      <c r="K71" s="3">
        <f t="shared" si="12"/>
        <v>31</v>
      </c>
      <c r="L71" s="33" t="s">
        <v>64</v>
      </c>
      <c r="M71" s="395">
        <v>1900</v>
      </c>
      <c r="N71" s="89">
        <f t="shared" si="13"/>
        <v>2029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2</v>
      </c>
      <c r="J72" s="33" t="s">
        <v>6</v>
      </c>
      <c r="K72" s="3">
        <f t="shared" si="12"/>
        <v>34</v>
      </c>
      <c r="L72" s="33" t="s">
        <v>1</v>
      </c>
      <c r="M72" s="395">
        <v>2111</v>
      </c>
      <c r="N72" s="89">
        <f t="shared" si="13"/>
        <v>1921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3</v>
      </c>
      <c r="J73" s="33" t="s">
        <v>10</v>
      </c>
      <c r="K73" s="3">
        <f t="shared" si="12"/>
        <v>40</v>
      </c>
      <c r="L73" s="33" t="s">
        <v>2</v>
      </c>
      <c r="M73" s="395">
        <v>1913</v>
      </c>
      <c r="N73" s="89">
        <f t="shared" si="13"/>
        <v>1721</v>
      </c>
      <c r="R73" s="48"/>
      <c r="S73" s="26"/>
      <c r="T73" s="26"/>
      <c r="U73" s="26"/>
      <c r="V73" s="26"/>
    </row>
    <row r="74" spans="3:22" x14ac:dyDescent="0.15">
      <c r="H74" s="88">
        <v>0</v>
      </c>
      <c r="I74" s="3">
        <v>4</v>
      </c>
      <c r="J74" s="33" t="s">
        <v>11</v>
      </c>
      <c r="K74" s="3">
        <f t="shared" si="12"/>
        <v>22</v>
      </c>
      <c r="L74" s="33" t="s">
        <v>26</v>
      </c>
      <c r="M74" s="395">
        <v>1371</v>
      </c>
      <c r="N74" s="89">
        <f t="shared" si="13"/>
        <v>1371</v>
      </c>
      <c r="R74" s="48"/>
      <c r="S74" s="26"/>
      <c r="T74" s="26"/>
      <c r="U74" s="26"/>
      <c r="V74" s="26"/>
    </row>
    <row r="75" spans="3:22" x14ac:dyDescent="0.15">
      <c r="H75" s="44">
        <v>0</v>
      </c>
      <c r="I75" s="3">
        <v>5</v>
      </c>
      <c r="J75" s="33" t="s">
        <v>12</v>
      </c>
      <c r="K75" s="3">
        <f t="shared" si="12"/>
        <v>38</v>
      </c>
      <c r="L75" s="33" t="s">
        <v>38</v>
      </c>
      <c r="M75" s="395">
        <v>1277</v>
      </c>
      <c r="N75" s="89">
        <f t="shared" si="13"/>
        <v>1207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6</v>
      </c>
      <c r="J76" s="33" t="s">
        <v>13</v>
      </c>
      <c r="K76" s="14">
        <f t="shared" si="12"/>
        <v>14</v>
      </c>
      <c r="L76" s="77" t="s">
        <v>19</v>
      </c>
      <c r="M76" s="396">
        <v>1215</v>
      </c>
      <c r="N76" s="167">
        <f t="shared" si="13"/>
        <v>1039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7</v>
      </c>
      <c r="J77" s="33" t="s">
        <v>14</v>
      </c>
      <c r="K77" s="3"/>
      <c r="L77" s="115" t="s">
        <v>56</v>
      </c>
      <c r="M77" s="297">
        <v>40220</v>
      </c>
      <c r="N77" s="172">
        <f>SUM(H90)</f>
        <v>41430</v>
      </c>
      <c r="R77" s="48"/>
      <c r="S77" s="26"/>
      <c r="T77" s="26"/>
      <c r="U77" s="26"/>
      <c r="V77" s="26"/>
    </row>
    <row r="78" spans="3:22" x14ac:dyDescent="0.15">
      <c r="H78" s="43">
        <v>0</v>
      </c>
      <c r="I78" s="3">
        <v>8</v>
      </c>
      <c r="J78" s="33" t="s">
        <v>15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10</v>
      </c>
      <c r="J79" s="33" t="s">
        <v>16</v>
      </c>
      <c r="R79" s="48"/>
      <c r="S79" s="26"/>
      <c r="T79" s="26"/>
      <c r="U79" s="26"/>
      <c r="V79" s="26"/>
    </row>
    <row r="80" spans="3:22" x14ac:dyDescent="0.15">
      <c r="H80" s="350">
        <v>0</v>
      </c>
      <c r="I80" s="3">
        <v>12</v>
      </c>
      <c r="J80" s="33" t="s">
        <v>18</v>
      </c>
      <c r="R80" s="48"/>
      <c r="S80" s="26"/>
      <c r="T80" s="26"/>
      <c r="U80" s="26"/>
      <c r="V80" s="26"/>
    </row>
    <row r="81" spans="8:22" x14ac:dyDescent="0.15">
      <c r="H81" s="43">
        <v>0</v>
      </c>
      <c r="I81" s="3">
        <v>18</v>
      </c>
      <c r="J81" s="33" t="s">
        <v>22</v>
      </c>
      <c r="R81" s="48"/>
      <c r="S81" s="26"/>
      <c r="T81" s="26"/>
      <c r="U81" s="26"/>
      <c r="V81" s="26"/>
    </row>
    <row r="82" spans="8:22" x14ac:dyDescent="0.15">
      <c r="H82" s="44">
        <v>0</v>
      </c>
      <c r="I82" s="3">
        <v>20</v>
      </c>
      <c r="J82" s="33" t="s">
        <v>24</v>
      </c>
      <c r="L82" s="42"/>
      <c r="M82" s="26"/>
      <c r="R82" s="48"/>
      <c r="S82" s="26"/>
      <c r="T82" s="26"/>
      <c r="U82" s="26"/>
      <c r="V82" s="26"/>
    </row>
    <row r="83" spans="8:22" x14ac:dyDescent="0.15">
      <c r="H83" s="292">
        <v>0</v>
      </c>
      <c r="I83" s="3">
        <v>21</v>
      </c>
      <c r="J83" s="33" t="s">
        <v>72</v>
      </c>
      <c r="L83" s="42"/>
      <c r="M83" s="26"/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27</v>
      </c>
      <c r="J84" s="33" t="s">
        <v>31</v>
      </c>
      <c r="L84" s="42"/>
      <c r="M84" s="26"/>
      <c r="R84" s="48"/>
      <c r="S84" s="26"/>
      <c r="T84" s="26"/>
      <c r="U84" s="26"/>
      <c r="V84" s="26"/>
    </row>
    <row r="85" spans="8:22" x14ac:dyDescent="0.15">
      <c r="H85" s="88">
        <v>0</v>
      </c>
      <c r="I85" s="3">
        <v>29</v>
      </c>
      <c r="J85" s="33" t="s">
        <v>54</v>
      </c>
      <c r="L85" s="42"/>
      <c r="M85" s="26"/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L87" s="47"/>
      <c r="M87" s="390"/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88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41430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P86" sqref="P86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70</v>
      </c>
      <c r="I1" s="387"/>
      <c r="J1" s="46"/>
      <c r="L1" s="47"/>
      <c r="M1" s="399"/>
      <c r="N1" s="47"/>
      <c r="O1" s="48"/>
      <c r="R1" s="109"/>
    </row>
    <row r="2" spans="8:30" ht="13.5" customHeight="1" x14ac:dyDescent="0.15">
      <c r="H2" s="293" t="s">
        <v>202</v>
      </c>
      <c r="I2" s="3"/>
      <c r="J2" s="183" t="s">
        <v>70</v>
      </c>
      <c r="K2" s="81"/>
      <c r="L2" s="319" t="s">
        <v>190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99</v>
      </c>
      <c r="I3" s="3"/>
      <c r="J3" s="145" t="s">
        <v>9</v>
      </c>
      <c r="K3" s="81"/>
      <c r="L3" s="320" t="s">
        <v>99</v>
      </c>
      <c r="M3" s="403"/>
      <c r="N3" s="404"/>
      <c r="O3" s="1"/>
      <c r="R3" s="48"/>
      <c r="S3" s="26"/>
      <c r="T3" s="26"/>
      <c r="U3" s="26"/>
      <c r="V3" s="26"/>
    </row>
    <row r="4" spans="8:30" ht="13.5" customHeight="1" x14ac:dyDescent="0.15">
      <c r="H4" s="89">
        <v>26398</v>
      </c>
      <c r="I4" s="3">
        <v>33</v>
      </c>
      <c r="J4" s="161" t="s">
        <v>0</v>
      </c>
      <c r="K4" s="121">
        <f>SUM(I4)</f>
        <v>33</v>
      </c>
      <c r="L4" s="312">
        <v>23874</v>
      </c>
      <c r="M4" s="409"/>
      <c r="N4" s="40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16262</v>
      </c>
      <c r="I5" s="3">
        <v>9</v>
      </c>
      <c r="J5" s="3" t="s">
        <v>164</v>
      </c>
      <c r="K5" s="121">
        <f t="shared" ref="K5:K13" si="0">SUM(I5)</f>
        <v>9</v>
      </c>
      <c r="L5" s="313">
        <v>17770</v>
      </c>
      <c r="M5" s="403"/>
      <c r="N5" s="404"/>
      <c r="O5" s="1"/>
      <c r="R5" s="48"/>
      <c r="S5" s="26"/>
      <c r="T5" s="26"/>
      <c r="U5" s="26"/>
      <c r="V5" s="26"/>
    </row>
    <row r="6" spans="8:30" ht="13.5" customHeight="1" x14ac:dyDescent="0.15">
      <c r="H6" s="88">
        <v>14720</v>
      </c>
      <c r="I6" s="3">
        <v>13</v>
      </c>
      <c r="J6" s="161" t="s">
        <v>7</v>
      </c>
      <c r="K6" s="121">
        <f t="shared" si="0"/>
        <v>13</v>
      </c>
      <c r="L6" s="313">
        <v>14997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10062</v>
      </c>
      <c r="I7" s="3">
        <v>34</v>
      </c>
      <c r="J7" s="161" t="s">
        <v>1</v>
      </c>
      <c r="K7" s="121">
        <f t="shared" si="0"/>
        <v>34</v>
      </c>
      <c r="L7" s="313">
        <v>9014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6932</v>
      </c>
      <c r="I8" s="3">
        <v>24</v>
      </c>
      <c r="J8" s="161" t="s">
        <v>28</v>
      </c>
      <c r="K8" s="121">
        <f t="shared" si="0"/>
        <v>24</v>
      </c>
      <c r="L8" s="313">
        <v>7226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5147</v>
      </c>
      <c r="I9" s="3">
        <v>25</v>
      </c>
      <c r="J9" s="161" t="s">
        <v>29</v>
      </c>
      <c r="K9" s="121">
        <f t="shared" si="0"/>
        <v>25</v>
      </c>
      <c r="L9" s="313">
        <v>7372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3249</v>
      </c>
      <c r="I10" s="3">
        <v>1</v>
      </c>
      <c r="J10" s="161" t="s">
        <v>4</v>
      </c>
      <c r="K10" s="121">
        <f t="shared" si="0"/>
        <v>1</v>
      </c>
      <c r="L10" s="313">
        <v>2956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3196</v>
      </c>
      <c r="I11" s="3">
        <v>17</v>
      </c>
      <c r="J11" s="161" t="s">
        <v>21</v>
      </c>
      <c r="K11" s="121">
        <f t="shared" si="0"/>
        <v>17</v>
      </c>
      <c r="L11" s="313">
        <v>3125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2772</v>
      </c>
      <c r="I12" s="3">
        <v>26</v>
      </c>
      <c r="J12" s="161" t="s">
        <v>30</v>
      </c>
      <c r="K12" s="121">
        <f t="shared" si="0"/>
        <v>26</v>
      </c>
      <c r="L12" s="313">
        <v>1652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2731</v>
      </c>
      <c r="I13" s="14">
        <v>22</v>
      </c>
      <c r="J13" s="163" t="s">
        <v>26</v>
      </c>
      <c r="K13" s="182">
        <f t="shared" si="0"/>
        <v>22</v>
      </c>
      <c r="L13" s="321">
        <v>4305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2221</v>
      </c>
      <c r="I14" s="222">
        <v>20</v>
      </c>
      <c r="J14" s="223" t="s">
        <v>24</v>
      </c>
      <c r="K14" s="81" t="s">
        <v>8</v>
      </c>
      <c r="L14" s="322">
        <v>109355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1824</v>
      </c>
      <c r="I15" s="3">
        <v>36</v>
      </c>
      <c r="J15" s="161" t="s">
        <v>5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1455</v>
      </c>
      <c r="I16" s="3">
        <v>12</v>
      </c>
      <c r="J16" s="161" t="s">
        <v>18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292">
        <v>1260</v>
      </c>
      <c r="I17" s="3">
        <v>21</v>
      </c>
      <c r="J17" s="161" t="s">
        <v>25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1229</v>
      </c>
      <c r="I18" s="3">
        <v>16</v>
      </c>
      <c r="J18" s="161" t="s">
        <v>3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1184</v>
      </c>
      <c r="I19" s="3">
        <v>6</v>
      </c>
      <c r="J19" s="161" t="s">
        <v>13</v>
      </c>
      <c r="L19" s="422" t="s">
        <v>194</v>
      </c>
      <c r="M19" s="93" t="s">
        <v>193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960</v>
      </c>
      <c r="I20" s="3">
        <v>40</v>
      </c>
      <c r="J20" s="161" t="s">
        <v>2</v>
      </c>
      <c r="K20" s="121">
        <f>SUM(I4)</f>
        <v>33</v>
      </c>
      <c r="L20" s="161" t="s">
        <v>0</v>
      </c>
      <c r="M20" s="323">
        <v>23821</v>
      </c>
      <c r="N20" s="89">
        <f>SUM(H4)</f>
        <v>26398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195</v>
      </c>
      <c r="D21" s="59" t="s">
        <v>187</v>
      </c>
      <c r="E21" s="59" t="s">
        <v>41</v>
      </c>
      <c r="F21" s="59" t="s">
        <v>50</v>
      </c>
      <c r="G21" s="8" t="s">
        <v>176</v>
      </c>
      <c r="H21" s="292">
        <v>924</v>
      </c>
      <c r="I21" s="3">
        <v>15</v>
      </c>
      <c r="J21" s="161" t="s">
        <v>20</v>
      </c>
      <c r="K21" s="121">
        <f t="shared" ref="K21:K29" si="1">SUM(I5)</f>
        <v>9</v>
      </c>
      <c r="L21" s="3" t="s">
        <v>164</v>
      </c>
      <c r="M21" s="324">
        <v>16378</v>
      </c>
      <c r="N21" s="89">
        <f t="shared" ref="N21:N29" si="2">SUM(H5)</f>
        <v>16262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26398</v>
      </c>
      <c r="D22" s="98">
        <f>SUM(L4)</f>
        <v>23874</v>
      </c>
      <c r="E22" s="55">
        <f t="shared" ref="E22:E31" si="3">SUM(N20/M20*100)</f>
        <v>110.81818563452417</v>
      </c>
      <c r="F22" s="52">
        <f t="shared" ref="F22:F32" si="4">SUM(C22/D22*100)</f>
        <v>110.57217056211779</v>
      </c>
      <c r="G22" s="62"/>
      <c r="H22" s="88">
        <v>747</v>
      </c>
      <c r="I22" s="3">
        <v>2</v>
      </c>
      <c r="J22" s="161" t="s">
        <v>6</v>
      </c>
      <c r="K22" s="121">
        <f t="shared" si="1"/>
        <v>13</v>
      </c>
      <c r="L22" s="161" t="s">
        <v>7</v>
      </c>
      <c r="M22" s="324">
        <v>16214</v>
      </c>
      <c r="N22" s="89">
        <f t="shared" si="2"/>
        <v>14720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3" t="s">
        <v>164</v>
      </c>
      <c r="C23" s="43">
        <f t="shared" ref="C23:C31" si="5">SUM(H5)</f>
        <v>16262</v>
      </c>
      <c r="D23" s="98">
        <f t="shared" ref="D23:D31" si="6">SUM(L5)</f>
        <v>17770</v>
      </c>
      <c r="E23" s="55">
        <f t="shared" si="3"/>
        <v>99.291732812309192</v>
      </c>
      <c r="F23" s="52">
        <f t="shared" si="4"/>
        <v>91.513787281935848</v>
      </c>
      <c r="G23" s="62"/>
      <c r="H23" s="292">
        <v>624</v>
      </c>
      <c r="I23" s="3">
        <v>18</v>
      </c>
      <c r="J23" s="161" t="s">
        <v>22</v>
      </c>
      <c r="K23" s="121">
        <f t="shared" si="1"/>
        <v>34</v>
      </c>
      <c r="L23" s="161" t="s">
        <v>1</v>
      </c>
      <c r="M23" s="324">
        <v>10800</v>
      </c>
      <c r="N23" s="89">
        <f t="shared" si="2"/>
        <v>10062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61" t="s">
        <v>7</v>
      </c>
      <c r="C24" s="43">
        <f t="shared" si="5"/>
        <v>14720</v>
      </c>
      <c r="D24" s="98">
        <f t="shared" si="6"/>
        <v>14997</v>
      </c>
      <c r="E24" s="55">
        <f t="shared" si="3"/>
        <v>90.785740717898108</v>
      </c>
      <c r="F24" s="52">
        <f t="shared" si="4"/>
        <v>98.152963926118559</v>
      </c>
      <c r="G24" s="62"/>
      <c r="H24" s="88">
        <v>455</v>
      </c>
      <c r="I24" s="3">
        <v>38</v>
      </c>
      <c r="J24" s="161" t="s">
        <v>38</v>
      </c>
      <c r="K24" s="121">
        <f t="shared" si="1"/>
        <v>24</v>
      </c>
      <c r="L24" s="161" t="s">
        <v>28</v>
      </c>
      <c r="M24" s="324">
        <v>6822</v>
      </c>
      <c r="N24" s="89">
        <f t="shared" si="2"/>
        <v>6932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10062</v>
      </c>
      <c r="D25" s="98">
        <f t="shared" si="6"/>
        <v>9014</v>
      </c>
      <c r="E25" s="55">
        <f t="shared" si="3"/>
        <v>93.166666666666657</v>
      </c>
      <c r="F25" s="52">
        <f t="shared" si="4"/>
        <v>111.62635899711559</v>
      </c>
      <c r="G25" s="62"/>
      <c r="H25" s="292">
        <v>348</v>
      </c>
      <c r="I25" s="3">
        <v>31</v>
      </c>
      <c r="J25" s="3" t="s">
        <v>64</v>
      </c>
      <c r="K25" s="121">
        <f t="shared" si="1"/>
        <v>25</v>
      </c>
      <c r="L25" s="161" t="s">
        <v>29</v>
      </c>
      <c r="M25" s="324">
        <v>4915</v>
      </c>
      <c r="N25" s="89">
        <f t="shared" si="2"/>
        <v>5147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6932</v>
      </c>
      <c r="D26" s="98">
        <f t="shared" si="6"/>
        <v>7226</v>
      </c>
      <c r="E26" s="55">
        <f t="shared" si="3"/>
        <v>101.61243037232484</v>
      </c>
      <c r="F26" s="52">
        <f t="shared" si="4"/>
        <v>95.931358981455844</v>
      </c>
      <c r="G26" s="72"/>
      <c r="H26" s="88">
        <v>345</v>
      </c>
      <c r="I26" s="3">
        <v>14</v>
      </c>
      <c r="J26" s="161" t="s">
        <v>19</v>
      </c>
      <c r="K26" s="121">
        <f t="shared" si="1"/>
        <v>1</v>
      </c>
      <c r="L26" s="161" t="s">
        <v>4</v>
      </c>
      <c r="M26" s="324">
        <v>2326</v>
      </c>
      <c r="N26" s="89">
        <f t="shared" si="2"/>
        <v>3249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5147</v>
      </c>
      <c r="D27" s="98">
        <f t="shared" si="6"/>
        <v>7372</v>
      </c>
      <c r="E27" s="55">
        <f t="shared" si="3"/>
        <v>104.72024415055952</v>
      </c>
      <c r="F27" s="52">
        <f t="shared" si="4"/>
        <v>69.818231144872485</v>
      </c>
      <c r="G27" s="76"/>
      <c r="H27" s="88">
        <v>105</v>
      </c>
      <c r="I27" s="3">
        <v>11</v>
      </c>
      <c r="J27" s="161" t="s">
        <v>17</v>
      </c>
      <c r="K27" s="121">
        <f t="shared" si="1"/>
        <v>17</v>
      </c>
      <c r="L27" s="161" t="s">
        <v>21</v>
      </c>
      <c r="M27" s="324">
        <v>3194</v>
      </c>
      <c r="N27" s="89">
        <f t="shared" si="2"/>
        <v>3196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4</v>
      </c>
      <c r="C28" s="43">
        <f t="shared" si="5"/>
        <v>3249</v>
      </c>
      <c r="D28" s="98">
        <f t="shared" si="6"/>
        <v>2956</v>
      </c>
      <c r="E28" s="55">
        <f t="shared" si="3"/>
        <v>139.68185726569217</v>
      </c>
      <c r="F28" s="52">
        <f t="shared" si="4"/>
        <v>109.91204330175914</v>
      </c>
      <c r="G28" s="62"/>
      <c r="H28" s="292">
        <v>53</v>
      </c>
      <c r="I28" s="3">
        <v>29</v>
      </c>
      <c r="J28" s="161" t="s">
        <v>54</v>
      </c>
      <c r="K28" s="121">
        <f t="shared" si="1"/>
        <v>26</v>
      </c>
      <c r="L28" s="161" t="s">
        <v>30</v>
      </c>
      <c r="M28" s="324">
        <v>5015</v>
      </c>
      <c r="N28" s="89">
        <f t="shared" si="2"/>
        <v>2772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21</v>
      </c>
      <c r="C29" s="43">
        <f t="shared" si="5"/>
        <v>3196</v>
      </c>
      <c r="D29" s="98">
        <f t="shared" si="6"/>
        <v>3125</v>
      </c>
      <c r="E29" s="55">
        <f t="shared" si="3"/>
        <v>100.06261740763934</v>
      </c>
      <c r="F29" s="52">
        <f t="shared" si="4"/>
        <v>102.27200000000001</v>
      </c>
      <c r="G29" s="73"/>
      <c r="H29" s="88">
        <v>47</v>
      </c>
      <c r="I29" s="3">
        <v>5</v>
      </c>
      <c r="J29" s="161" t="s">
        <v>12</v>
      </c>
      <c r="K29" s="182">
        <f t="shared" si="1"/>
        <v>22</v>
      </c>
      <c r="L29" s="163" t="s">
        <v>26</v>
      </c>
      <c r="M29" s="325">
        <v>2954</v>
      </c>
      <c r="N29" s="89">
        <f t="shared" si="2"/>
        <v>2731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30</v>
      </c>
      <c r="C30" s="43">
        <f t="shared" si="5"/>
        <v>2772</v>
      </c>
      <c r="D30" s="98">
        <f t="shared" si="6"/>
        <v>1652</v>
      </c>
      <c r="E30" s="55">
        <f t="shared" si="3"/>
        <v>55.274177467597205</v>
      </c>
      <c r="F30" s="52">
        <f t="shared" si="4"/>
        <v>167.79661016949152</v>
      </c>
      <c r="G30" s="72"/>
      <c r="H30" s="88">
        <v>27</v>
      </c>
      <c r="I30" s="3">
        <v>37</v>
      </c>
      <c r="J30" s="161" t="s">
        <v>37</v>
      </c>
      <c r="K30" s="115"/>
      <c r="L30" s="335" t="s">
        <v>107</v>
      </c>
      <c r="M30" s="326">
        <v>106007</v>
      </c>
      <c r="N30" s="89">
        <f>SUM(H44)</f>
        <v>105336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26</v>
      </c>
      <c r="C31" s="43">
        <f t="shared" si="5"/>
        <v>2731</v>
      </c>
      <c r="D31" s="98">
        <f t="shared" si="6"/>
        <v>4305</v>
      </c>
      <c r="E31" s="56">
        <f t="shared" si="3"/>
        <v>92.450914014895062</v>
      </c>
      <c r="F31" s="63">
        <f t="shared" si="4"/>
        <v>63.437862950058076</v>
      </c>
      <c r="G31" s="75"/>
      <c r="H31" s="88">
        <v>24</v>
      </c>
      <c r="I31" s="3">
        <v>4</v>
      </c>
      <c r="J31" s="161" t="s">
        <v>11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105336</v>
      </c>
      <c r="D32" s="67">
        <f>SUM(L14)</f>
        <v>109355</v>
      </c>
      <c r="E32" s="68">
        <f>SUM(N30/M30*100)</f>
        <v>99.367022932447853</v>
      </c>
      <c r="F32" s="63">
        <f t="shared" si="4"/>
        <v>96.324813680215811</v>
      </c>
      <c r="G32" s="83">
        <v>95.2</v>
      </c>
      <c r="H32" s="410">
        <v>21</v>
      </c>
      <c r="I32" s="3">
        <v>27</v>
      </c>
      <c r="J32" s="161" t="s">
        <v>31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292">
        <v>9</v>
      </c>
      <c r="I33" s="3">
        <v>28</v>
      </c>
      <c r="J33" s="161" t="s">
        <v>32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5</v>
      </c>
      <c r="I34" s="3">
        <v>32</v>
      </c>
      <c r="J34" s="161" t="s">
        <v>35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3</v>
      </c>
      <c r="J35" s="161" t="s">
        <v>10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7</v>
      </c>
      <c r="J36" s="161" t="s">
        <v>14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8</v>
      </c>
      <c r="J37" s="161" t="s">
        <v>15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10</v>
      </c>
      <c r="J38" s="161" t="s">
        <v>16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19</v>
      </c>
      <c r="J39" s="161" t="s">
        <v>23</v>
      </c>
      <c r="K39" s="45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23</v>
      </c>
      <c r="J40" s="161" t="s">
        <v>27</v>
      </c>
      <c r="K40" s="45"/>
      <c r="L40" s="47"/>
      <c r="M40" s="390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30</v>
      </c>
      <c r="J41" s="161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35</v>
      </c>
      <c r="J42" s="161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39</v>
      </c>
      <c r="J43" s="161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105336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179</v>
      </c>
      <c r="J47" s="46"/>
      <c r="L47" s="40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195</v>
      </c>
      <c r="I48" s="3"/>
      <c r="J48" s="179" t="s">
        <v>104</v>
      </c>
      <c r="K48" s="81"/>
      <c r="L48" s="299" t="s">
        <v>190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99</v>
      </c>
      <c r="I49" s="3"/>
      <c r="J49" s="145" t="s">
        <v>9</v>
      </c>
      <c r="K49" s="99"/>
      <c r="L49" s="95" t="s">
        <v>99</v>
      </c>
      <c r="M49" s="403"/>
      <c r="N49" s="404"/>
      <c r="R49" s="48"/>
      <c r="S49" s="26"/>
      <c r="T49" s="26"/>
      <c r="U49" s="26"/>
      <c r="V49" s="26"/>
    </row>
    <row r="50" spans="1:22" ht="13.5" customHeight="1" x14ac:dyDescent="0.15">
      <c r="H50" s="89">
        <v>430913</v>
      </c>
      <c r="I50" s="161">
        <v>17</v>
      </c>
      <c r="J50" s="161" t="s">
        <v>21</v>
      </c>
      <c r="K50" s="124">
        <f>SUM(I50)</f>
        <v>17</v>
      </c>
      <c r="L50" s="300">
        <v>271109</v>
      </c>
      <c r="M50" s="403"/>
      <c r="N50" s="404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125270</v>
      </c>
      <c r="I51" s="161">
        <v>36</v>
      </c>
      <c r="J51" s="161" t="s">
        <v>5</v>
      </c>
      <c r="K51" s="124">
        <f t="shared" ref="K51:K59" si="7">SUM(I51)</f>
        <v>36</v>
      </c>
      <c r="L51" s="300">
        <v>113785</v>
      </c>
      <c r="M51" s="403"/>
      <c r="N51" s="404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38885</v>
      </c>
      <c r="I52" s="161">
        <v>40</v>
      </c>
      <c r="J52" s="161" t="s">
        <v>2</v>
      </c>
      <c r="K52" s="124">
        <f t="shared" si="7"/>
        <v>40</v>
      </c>
      <c r="L52" s="300">
        <v>29612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24215</v>
      </c>
      <c r="I53" s="161">
        <v>16</v>
      </c>
      <c r="J53" s="161" t="s">
        <v>3</v>
      </c>
      <c r="K53" s="124">
        <f t="shared" si="7"/>
        <v>16</v>
      </c>
      <c r="L53" s="300">
        <v>26409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195</v>
      </c>
      <c r="D54" s="59" t="s">
        <v>187</v>
      </c>
      <c r="E54" s="59" t="s">
        <v>41</v>
      </c>
      <c r="F54" s="59" t="s">
        <v>50</v>
      </c>
      <c r="G54" s="8" t="s">
        <v>176</v>
      </c>
      <c r="H54" s="88">
        <v>23803</v>
      </c>
      <c r="I54" s="161">
        <v>38</v>
      </c>
      <c r="J54" s="161" t="s">
        <v>38</v>
      </c>
      <c r="K54" s="124">
        <f t="shared" si="7"/>
        <v>38</v>
      </c>
      <c r="L54" s="300">
        <v>30025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430913</v>
      </c>
      <c r="D55" s="5">
        <f t="shared" ref="D55:D64" si="8">SUM(L50)</f>
        <v>271109</v>
      </c>
      <c r="E55" s="52">
        <f>SUM(N66/M66*100)</f>
        <v>103.57240716260065</v>
      </c>
      <c r="F55" s="52">
        <f t="shared" ref="F55:F65" si="9">SUM(C55/D55*100)</f>
        <v>158.94455735515973</v>
      </c>
      <c r="G55" s="62"/>
      <c r="H55" s="88">
        <v>18719</v>
      </c>
      <c r="I55" s="161">
        <v>25</v>
      </c>
      <c r="J55" s="161" t="s">
        <v>29</v>
      </c>
      <c r="K55" s="124">
        <f t="shared" si="7"/>
        <v>25</v>
      </c>
      <c r="L55" s="300">
        <v>14323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125270</v>
      </c>
      <c r="D56" s="5">
        <f t="shared" si="8"/>
        <v>113785</v>
      </c>
      <c r="E56" s="52">
        <f t="shared" ref="E56:E65" si="11">SUM(N67/M67*100)</f>
        <v>126.87368335764057</v>
      </c>
      <c r="F56" s="52">
        <f t="shared" si="9"/>
        <v>110.09359757437271</v>
      </c>
      <c r="G56" s="62"/>
      <c r="H56" s="88">
        <v>18691</v>
      </c>
      <c r="I56" s="161">
        <v>24</v>
      </c>
      <c r="J56" s="161" t="s">
        <v>28</v>
      </c>
      <c r="K56" s="124">
        <f t="shared" si="7"/>
        <v>24</v>
      </c>
      <c r="L56" s="300">
        <v>20877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2</v>
      </c>
      <c r="C57" s="43">
        <f t="shared" si="10"/>
        <v>38885</v>
      </c>
      <c r="D57" s="5">
        <f t="shared" si="8"/>
        <v>29612</v>
      </c>
      <c r="E57" s="52">
        <f t="shared" si="11"/>
        <v>102.81597038603914</v>
      </c>
      <c r="F57" s="52">
        <f t="shared" si="9"/>
        <v>131.31500742942052</v>
      </c>
      <c r="G57" s="62"/>
      <c r="H57" s="88">
        <v>16076</v>
      </c>
      <c r="I57" s="161">
        <v>26</v>
      </c>
      <c r="J57" s="161" t="s">
        <v>30</v>
      </c>
      <c r="K57" s="124">
        <f t="shared" si="7"/>
        <v>26</v>
      </c>
      <c r="L57" s="300">
        <v>16523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</v>
      </c>
      <c r="C58" s="43">
        <f t="shared" si="10"/>
        <v>24215</v>
      </c>
      <c r="D58" s="5">
        <f t="shared" si="8"/>
        <v>26409</v>
      </c>
      <c r="E58" s="52">
        <f t="shared" si="11"/>
        <v>92.61809141327214</v>
      </c>
      <c r="F58" s="52">
        <f t="shared" si="9"/>
        <v>91.692226135029713</v>
      </c>
      <c r="G58" s="62"/>
      <c r="H58" s="379">
        <v>14050</v>
      </c>
      <c r="I58" s="163">
        <v>37</v>
      </c>
      <c r="J58" s="163" t="s">
        <v>37</v>
      </c>
      <c r="K58" s="124">
        <f t="shared" si="7"/>
        <v>37</v>
      </c>
      <c r="L58" s="298">
        <v>15218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38</v>
      </c>
      <c r="C59" s="43">
        <f t="shared" si="10"/>
        <v>23803</v>
      </c>
      <c r="D59" s="5">
        <f t="shared" si="8"/>
        <v>30025</v>
      </c>
      <c r="E59" s="52">
        <f t="shared" si="11"/>
        <v>93.144198786930161</v>
      </c>
      <c r="F59" s="52">
        <f t="shared" si="9"/>
        <v>79.277268942547877</v>
      </c>
      <c r="G59" s="72"/>
      <c r="H59" s="379">
        <v>10704</v>
      </c>
      <c r="I59" s="163">
        <v>33</v>
      </c>
      <c r="J59" s="163" t="s">
        <v>0</v>
      </c>
      <c r="K59" s="124">
        <f t="shared" si="7"/>
        <v>33</v>
      </c>
      <c r="L59" s="298">
        <v>12172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29</v>
      </c>
      <c r="C60" s="43">
        <f t="shared" si="10"/>
        <v>18719</v>
      </c>
      <c r="D60" s="5">
        <f t="shared" si="8"/>
        <v>14323</v>
      </c>
      <c r="E60" s="52">
        <f t="shared" si="11"/>
        <v>92.207280429535487</v>
      </c>
      <c r="F60" s="52">
        <f t="shared" si="9"/>
        <v>130.69189415625218</v>
      </c>
      <c r="G60" s="62"/>
      <c r="H60" s="386">
        <v>8299</v>
      </c>
      <c r="I60" s="223">
        <v>1</v>
      </c>
      <c r="J60" s="223" t="s">
        <v>4</v>
      </c>
      <c r="K60" s="81" t="s">
        <v>8</v>
      </c>
      <c r="L60" s="302">
        <v>601369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28</v>
      </c>
      <c r="C61" s="43">
        <f t="shared" si="10"/>
        <v>18691</v>
      </c>
      <c r="D61" s="5">
        <f t="shared" si="8"/>
        <v>20877</v>
      </c>
      <c r="E61" s="52">
        <f t="shared" si="11"/>
        <v>104.25009760722853</v>
      </c>
      <c r="F61" s="52">
        <f t="shared" si="9"/>
        <v>89.529146908080662</v>
      </c>
      <c r="G61" s="62"/>
      <c r="H61" s="88">
        <v>7738</v>
      </c>
      <c r="I61" s="161">
        <v>30</v>
      </c>
      <c r="J61" s="161" t="s">
        <v>98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30</v>
      </c>
      <c r="C62" s="43">
        <f t="shared" si="10"/>
        <v>16076</v>
      </c>
      <c r="D62" s="5">
        <f t="shared" si="8"/>
        <v>16523</v>
      </c>
      <c r="E62" s="52">
        <f t="shared" si="11"/>
        <v>98.366273022088961</v>
      </c>
      <c r="F62" s="52">
        <f t="shared" si="9"/>
        <v>97.294680142831197</v>
      </c>
      <c r="G62" s="73"/>
      <c r="H62" s="88">
        <v>7064</v>
      </c>
      <c r="I62" s="161">
        <v>35</v>
      </c>
      <c r="J62" s="161" t="s">
        <v>36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37</v>
      </c>
      <c r="C63" s="43">
        <f t="shared" si="10"/>
        <v>14050</v>
      </c>
      <c r="D63" s="5">
        <f t="shared" si="8"/>
        <v>15218</v>
      </c>
      <c r="E63" s="52">
        <f t="shared" si="11"/>
        <v>102.65965219932778</v>
      </c>
      <c r="F63" s="52">
        <f t="shared" si="9"/>
        <v>92.324878433434094</v>
      </c>
      <c r="G63" s="72"/>
      <c r="H63" s="88">
        <v>6811</v>
      </c>
      <c r="I63" s="161">
        <v>14</v>
      </c>
      <c r="J63" s="161" t="s">
        <v>19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0</v>
      </c>
      <c r="C64" s="43">
        <f t="shared" si="10"/>
        <v>10704</v>
      </c>
      <c r="D64" s="5">
        <f t="shared" si="8"/>
        <v>12172</v>
      </c>
      <c r="E64" s="57">
        <f t="shared" si="11"/>
        <v>105.01324438340038</v>
      </c>
      <c r="F64" s="52">
        <f t="shared" si="9"/>
        <v>87.939533355241537</v>
      </c>
      <c r="G64" s="75"/>
      <c r="H64" s="434">
        <v>6540</v>
      </c>
      <c r="I64" s="161">
        <v>34</v>
      </c>
      <c r="J64" s="161" t="s">
        <v>1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775244</v>
      </c>
      <c r="D65" s="67">
        <f>SUM(L60)</f>
        <v>601369</v>
      </c>
      <c r="E65" s="70">
        <f t="shared" si="11"/>
        <v>105.45370951001902</v>
      </c>
      <c r="F65" s="70">
        <f t="shared" si="9"/>
        <v>128.91319639023629</v>
      </c>
      <c r="G65" s="83">
        <v>85.6</v>
      </c>
      <c r="H65" s="89">
        <v>4732</v>
      </c>
      <c r="I65" s="161">
        <v>15</v>
      </c>
      <c r="J65" s="161" t="s">
        <v>20</v>
      </c>
      <c r="L65" s="192" t="s">
        <v>104</v>
      </c>
      <c r="M65" s="142" t="s">
        <v>184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88">
        <v>4559</v>
      </c>
      <c r="I66" s="161">
        <v>29</v>
      </c>
      <c r="J66" s="161" t="s">
        <v>54</v>
      </c>
      <c r="K66" s="117">
        <f>SUM(I50)</f>
        <v>17</v>
      </c>
      <c r="L66" s="161" t="s">
        <v>21</v>
      </c>
      <c r="M66" s="311">
        <v>416050</v>
      </c>
      <c r="N66" s="89">
        <f>SUM(H50)</f>
        <v>430913</v>
      </c>
      <c r="R66" s="48"/>
      <c r="S66" s="26"/>
      <c r="T66" s="26"/>
      <c r="U66" s="26"/>
      <c r="V66" s="26"/>
    </row>
    <row r="67" spans="1:22" ht="13.5" customHeight="1" x14ac:dyDescent="0.15">
      <c r="H67" s="88">
        <v>2676</v>
      </c>
      <c r="I67" s="161">
        <v>21</v>
      </c>
      <c r="J67" s="161" t="s">
        <v>25</v>
      </c>
      <c r="K67" s="117">
        <f t="shared" ref="K67:K75" si="12">SUM(I51)</f>
        <v>36</v>
      </c>
      <c r="L67" s="161" t="s">
        <v>5</v>
      </c>
      <c r="M67" s="309">
        <v>98736</v>
      </c>
      <c r="N67" s="89">
        <f t="shared" ref="N67:N75" si="13">SUM(H51)</f>
        <v>125270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2030</v>
      </c>
      <c r="I68" s="161">
        <v>39</v>
      </c>
      <c r="J68" s="161" t="s">
        <v>39</v>
      </c>
      <c r="K68" s="117">
        <f t="shared" si="12"/>
        <v>40</v>
      </c>
      <c r="L68" s="161" t="s">
        <v>2</v>
      </c>
      <c r="M68" s="309">
        <v>37820</v>
      </c>
      <c r="N68" s="89">
        <f t="shared" si="13"/>
        <v>38885</v>
      </c>
      <c r="R68" s="48"/>
      <c r="S68" s="26"/>
      <c r="T68" s="26"/>
      <c r="U68" s="26"/>
      <c r="V68" s="26"/>
    </row>
    <row r="69" spans="1:22" ht="13.5" customHeight="1" x14ac:dyDescent="0.15">
      <c r="H69" s="88">
        <v>1124</v>
      </c>
      <c r="I69" s="161">
        <v>13</v>
      </c>
      <c r="J69" s="161" t="s">
        <v>7</v>
      </c>
      <c r="K69" s="117">
        <f t="shared" si="12"/>
        <v>16</v>
      </c>
      <c r="L69" s="161" t="s">
        <v>3</v>
      </c>
      <c r="M69" s="309">
        <v>26145</v>
      </c>
      <c r="N69" s="89">
        <f t="shared" si="13"/>
        <v>24215</v>
      </c>
      <c r="R69" s="48"/>
      <c r="S69" s="26"/>
      <c r="T69" s="26"/>
      <c r="U69" s="26"/>
      <c r="V69" s="26"/>
    </row>
    <row r="70" spans="1:22" ht="13.5" customHeight="1" x14ac:dyDescent="0.15">
      <c r="H70" s="88">
        <v>572</v>
      </c>
      <c r="I70" s="161">
        <v>2</v>
      </c>
      <c r="J70" s="161" t="s">
        <v>6</v>
      </c>
      <c r="K70" s="117">
        <f t="shared" si="12"/>
        <v>38</v>
      </c>
      <c r="L70" s="161" t="s">
        <v>38</v>
      </c>
      <c r="M70" s="309">
        <v>25555</v>
      </c>
      <c r="N70" s="89">
        <f t="shared" si="13"/>
        <v>23803</v>
      </c>
      <c r="R70" s="48"/>
      <c r="S70" s="26"/>
      <c r="T70" s="26"/>
      <c r="U70" s="26"/>
      <c r="V70" s="26"/>
    </row>
    <row r="71" spans="1:22" ht="13.5" customHeight="1" x14ac:dyDescent="0.15">
      <c r="H71" s="88">
        <v>387</v>
      </c>
      <c r="I71" s="161">
        <v>9</v>
      </c>
      <c r="J71" s="3" t="s">
        <v>164</v>
      </c>
      <c r="K71" s="117">
        <f t="shared" si="12"/>
        <v>25</v>
      </c>
      <c r="L71" s="161" t="s">
        <v>29</v>
      </c>
      <c r="M71" s="309">
        <v>20301</v>
      </c>
      <c r="N71" s="89">
        <f t="shared" si="13"/>
        <v>18719</v>
      </c>
      <c r="R71" s="48"/>
      <c r="S71" s="26"/>
      <c r="T71" s="26"/>
      <c r="U71" s="26"/>
      <c r="V71" s="26"/>
    </row>
    <row r="72" spans="1:22" ht="13.5" customHeight="1" x14ac:dyDescent="0.15">
      <c r="H72" s="292">
        <v>337</v>
      </c>
      <c r="I72" s="161">
        <v>11</v>
      </c>
      <c r="J72" s="161" t="s">
        <v>17</v>
      </c>
      <c r="K72" s="117">
        <f t="shared" si="12"/>
        <v>24</v>
      </c>
      <c r="L72" s="161" t="s">
        <v>28</v>
      </c>
      <c r="M72" s="309">
        <v>17929</v>
      </c>
      <c r="N72" s="89">
        <f t="shared" si="13"/>
        <v>18691</v>
      </c>
      <c r="R72" s="48"/>
      <c r="S72" s="26"/>
      <c r="T72" s="26"/>
      <c r="U72" s="26"/>
      <c r="V72" s="26"/>
    </row>
    <row r="73" spans="1:22" ht="13.5" customHeight="1" x14ac:dyDescent="0.15">
      <c r="H73" s="292">
        <v>320</v>
      </c>
      <c r="I73" s="161">
        <v>27</v>
      </c>
      <c r="J73" s="161" t="s">
        <v>31</v>
      </c>
      <c r="K73" s="117">
        <f t="shared" si="12"/>
        <v>26</v>
      </c>
      <c r="L73" s="161" t="s">
        <v>30</v>
      </c>
      <c r="M73" s="309">
        <v>16343</v>
      </c>
      <c r="N73" s="89">
        <f t="shared" si="13"/>
        <v>16076</v>
      </c>
      <c r="R73" s="48"/>
      <c r="S73" s="26"/>
      <c r="T73" s="26"/>
      <c r="U73" s="26"/>
      <c r="V73" s="26"/>
    </row>
    <row r="74" spans="1:22" ht="13.5" customHeight="1" x14ac:dyDescent="0.15">
      <c r="H74" s="88">
        <v>254</v>
      </c>
      <c r="I74" s="161">
        <v>22</v>
      </c>
      <c r="J74" s="161" t="s">
        <v>26</v>
      </c>
      <c r="K74" s="117">
        <f t="shared" si="12"/>
        <v>37</v>
      </c>
      <c r="L74" s="163" t="s">
        <v>37</v>
      </c>
      <c r="M74" s="310">
        <v>13686</v>
      </c>
      <c r="N74" s="89">
        <f t="shared" si="13"/>
        <v>14050</v>
      </c>
      <c r="R74" s="48"/>
      <c r="S74" s="26"/>
      <c r="T74" s="26"/>
      <c r="U74" s="26"/>
      <c r="V74" s="26"/>
    </row>
    <row r="75" spans="1:22" ht="13.5" customHeight="1" thickBot="1" x14ac:dyDescent="0.2">
      <c r="H75" s="292">
        <v>214</v>
      </c>
      <c r="I75" s="161">
        <v>28</v>
      </c>
      <c r="J75" s="161" t="s">
        <v>32</v>
      </c>
      <c r="K75" s="117">
        <f t="shared" si="12"/>
        <v>33</v>
      </c>
      <c r="L75" s="163" t="s">
        <v>0</v>
      </c>
      <c r="M75" s="310">
        <v>10193</v>
      </c>
      <c r="N75" s="167">
        <f t="shared" si="13"/>
        <v>10704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154</v>
      </c>
      <c r="I76" s="161">
        <v>23</v>
      </c>
      <c r="J76" s="161" t="s">
        <v>27</v>
      </c>
      <c r="K76" s="3"/>
      <c r="L76" s="335" t="s">
        <v>107</v>
      </c>
      <c r="M76" s="340">
        <v>735151</v>
      </c>
      <c r="N76" s="172">
        <f>SUM(H90)</f>
        <v>775244</v>
      </c>
      <c r="R76" s="48"/>
      <c r="S76" s="26"/>
      <c r="T76" s="26"/>
      <c r="U76" s="26"/>
      <c r="V76" s="26"/>
    </row>
    <row r="77" spans="1:22" ht="13.5" customHeight="1" x14ac:dyDescent="0.15">
      <c r="H77" s="195">
        <v>60</v>
      </c>
      <c r="I77" s="161">
        <v>4</v>
      </c>
      <c r="J77" s="161" t="s">
        <v>11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44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3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410">
        <v>0</v>
      </c>
      <c r="I81" s="161">
        <v>6</v>
      </c>
      <c r="J81" s="161" t="s">
        <v>13</v>
      </c>
      <c r="K81" s="45"/>
      <c r="L81" s="42"/>
      <c r="M81" s="26"/>
      <c r="R81" s="48"/>
      <c r="S81" s="26"/>
      <c r="T81" s="26"/>
      <c r="U81" s="26"/>
      <c r="V81" s="26"/>
    </row>
    <row r="82" spans="8:22" ht="13.5" customHeight="1" x14ac:dyDescent="0.15">
      <c r="H82" s="292">
        <v>0</v>
      </c>
      <c r="I82" s="161">
        <v>7</v>
      </c>
      <c r="J82" s="161" t="s">
        <v>14</v>
      </c>
      <c r="K82" s="45"/>
      <c r="L82" s="42"/>
      <c r="M82" s="26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42"/>
      <c r="M83" s="26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10</v>
      </c>
      <c r="J84" s="161" t="s">
        <v>16</v>
      </c>
      <c r="K84" s="45"/>
      <c r="L84" s="42"/>
      <c r="M84" s="26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47"/>
      <c r="M86" s="390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292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775244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R55" sqref="R55"/>
    </sheetView>
  </sheetViews>
  <sheetFormatPr defaultRowHeight="13.5" x14ac:dyDescent="0.1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50" customWidth="1"/>
    <col min="18" max="18" width="12.5" customWidth="1"/>
    <col min="19" max="26" width="7.625" customWidth="1"/>
  </cols>
  <sheetData>
    <row r="10" spans="1:15" x14ac:dyDescent="0.15">
      <c r="O10" s="18"/>
    </row>
    <row r="15" spans="1:15" ht="12.75" customHeight="1" x14ac:dyDescent="0.15"/>
    <row r="16" spans="1:15" ht="11.1" customHeight="1" x14ac:dyDescent="0.15">
      <c r="A16" s="12"/>
      <c r="B16" s="149" t="s">
        <v>88</v>
      </c>
      <c r="C16" s="149" t="s">
        <v>89</v>
      </c>
      <c r="D16" s="149" t="s">
        <v>90</v>
      </c>
      <c r="E16" s="149" t="s">
        <v>79</v>
      </c>
      <c r="F16" s="149" t="s">
        <v>80</v>
      </c>
      <c r="G16" s="149" t="s">
        <v>81</v>
      </c>
      <c r="H16" s="149" t="s">
        <v>82</v>
      </c>
      <c r="I16" s="149" t="s">
        <v>83</v>
      </c>
      <c r="J16" s="149" t="s">
        <v>84</v>
      </c>
      <c r="K16" s="149" t="s">
        <v>85</v>
      </c>
      <c r="L16" s="149" t="s">
        <v>86</v>
      </c>
      <c r="M16" s="204" t="s">
        <v>87</v>
      </c>
      <c r="N16" s="206" t="s">
        <v>121</v>
      </c>
      <c r="O16" s="149" t="s">
        <v>123</v>
      </c>
    </row>
    <row r="17" spans="1:25" ht="11.1" customHeight="1" x14ac:dyDescent="0.15">
      <c r="A17" s="6" t="s">
        <v>173</v>
      </c>
      <c r="B17" s="146">
        <v>67.599999999999994</v>
      </c>
      <c r="C17" s="146">
        <v>77.900000000000006</v>
      </c>
      <c r="D17" s="146">
        <v>84.6</v>
      </c>
      <c r="E17" s="146">
        <v>82.2</v>
      </c>
      <c r="F17" s="146">
        <v>73.400000000000006</v>
      </c>
      <c r="G17" s="146">
        <v>80.5</v>
      </c>
      <c r="H17" s="148">
        <v>83.7</v>
      </c>
      <c r="I17" s="146">
        <v>78.400000000000006</v>
      </c>
      <c r="J17" s="146">
        <v>74.3</v>
      </c>
      <c r="K17" s="146">
        <v>69.400000000000006</v>
      </c>
      <c r="L17" s="146">
        <v>69.599999999999994</v>
      </c>
      <c r="M17" s="147">
        <v>68.099999999999994</v>
      </c>
      <c r="N17" s="208">
        <f>SUM(B17:M17)</f>
        <v>909.7</v>
      </c>
      <c r="O17" s="207">
        <v>97.4</v>
      </c>
      <c r="P17" s="143"/>
      <c r="Q17" s="209"/>
      <c r="R17" s="210"/>
      <c r="S17" s="210"/>
      <c r="T17" s="143"/>
      <c r="U17" s="143"/>
      <c r="V17" s="143"/>
      <c r="W17" s="143"/>
      <c r="X17" s="143"/>
      <c r="Y17" s="143"/>
    </row>
    <row r="18" spans="1:25" ht="11.1" customHeight="1" x14ac:dyDescent="0.15">
      <c r="A18" s="6" t="s">
        <v>172</v>
      </c>
      <c r="B18" s="146">
        <v>60.4</v>
      </c>
      <c r="C18" s="146">
        <v>67.900000000000006</v>
      </c>
      <c r="D18" s="146">
        <v>64.7</v>
      </c>
      <c r="E18" s="146">
        <v>74.900000000000006</v>
      </c>
      <c r="F18" s="146">
        <v>58.4</v>
      </c>
      <c r="G18" s="146">
        <v>62.5</v>
      </c>
      <c r="H18" s="148">
        <v>65.5</v>
      </c>
      <c r="I18" s="146">
        <v>60</v>
      </c>
      <c r="J18" s="146">
        <v>66</v>
      </c>
      <c r="K18" s="146">
        <v>71.8</v>
      </c>
      <c r="L18" s="146">
        <v>82.7</v>
      </c>
      <c r="M18" s="147">
        <v>78.5</v>
      </c>
      <c r="N18" s="208">
        <f>SUM(B18:M18)</f>
        <v>813.3</v>
      </c>
      <c r="O18" s="207">
        <f t="shared" ref="O18:O20" si="0">ROUND(N18/N17*100,1)</f>
        <v>89.4</v>
      </c>
      <c r="P18" s="143"/>
      <c r="Q18" s="210"/>
      <c r="R18" s="210"/>
      <c r="S18" s="210"/>
      <c r="T18" s="143"/>
      <c r="U18" s="143"/>
      <c r="V18" s="143"/>
      <c r="W18" s="143"/>
      <c r="X18" s="143"/>
      <c r="Y18" s="143"/>
    </row>
    <row r="19" spans="1:25" ht="11.1" customHeight="1" x14ac:dyDescent="0.15">
      <c r="A19" s="6" t="s">
        <v>175</v>
      </c>
      <c r="B19" s="146">
        <v>73.8</v>
      </c>
      <c r="C19" s="146">
        <v>75.2</v>
      </c>
      <c r="D19" s="146">
        <v>80.7</v>
      </c>
      <c r="E19" s="146">
        <v>84</v>
      </c>
      <c r="F19" s="146">
        <v>76.400000000000006</v>
      </c>
      <c r="G19" s="146">
        <v>85.7</v>
      </c>
      <c r="H19" s="148">
        <v>93.5</v>
      </c>
      <c r="I19" s="146">
        <v>83.6</v>
      </c>
      <c r="J19" s="146">
        <v>90.4</v>
      </c>
      <c r="K19" s="146">
        <v>78.8</v>
      </c>
      <c r="L19" s="146">
        <v>76.900000000000006</v>
      </c>
      <c r="M19" s="147">
        <v>79.7</v>
      </c>
      <c r="N19" s="208">
        <f>SUM(B19:M19)</f>
        <v>978.69999999999993</v>
      </c>
      <c r="O19" s="207">
        <f t="shared" si="0"/>
        <v>120.3</v>
      </c>
      <c r="P19" s="143"/>
      <c r="Q19" s="159"/>
      <c r="R19" s="210"/>
      <c r="S19" s="210"/>
      <c r="T19" s="143"/>
      <c r="U19" s="143"/>
      <c r="V19" s="143"/>
      <c r="W19" s="143"/>
      <c r="X19" s="143"/>
      <c r="Y19" s="143"/>
    </row>
    <row r="20" spans="1:25" ht="11.1" customHeight="1" x14ac:dyDescent="0.15">
      <c r="A20" s="6" t="s">
        <v>187</v>
      </c>
      <c r="B20" s="146">
        <v>73</v>
      </c>
      <c r="C20" s="146">
        <v>75.900000000000006</v>
      </c>
      <c r="D20" s="146">
        <v>71.5</v>
      </c>
      <c r="E20" s="146">
        <v>77.5</v>
      </c>
      <c r="F20" s="146">
        <v>69.5</v>
      </c>
      <c r="G20" s="146">
        <v>72.900000000000006</v>
      </c>
      <c r="H20" s="148">
        <v>77.8</v>
      </c>
      <c r="I20" s="146">
        <v>69.599999999999994</v>
      </c>
      <c r="J20" s="146">
        <v>69.099999999999994</v>
      </c>
      <c r="K20" s="146">
        <v>65.3</v>
      </c>
      <c r="L20" s="146">
        <v>61.2</v>
      </c>
      <c r="M20" s="147">
        <v>67.400000000000006</v>
      </c>
      <c r="N20" s="208">
        <f>SUM(B20:M20)</f>
        <v>850.69999999999993</v>
      </c>
      <c r="O20" s="207">
        <f t="shared" si="0"/>
        <v>86.9</v>
      </c>
      <c r="P20" s="143"/>
      <c r="Q20" s="159"/>
      <c r="R20" s="210"/>
      <c r="S20" s="210"/>
      <c r="T20" s="143"/>
      <c r="U20" s="143"/>
      <c r="V20" s="143"/>
      <c r="W20" s="143"/>
      <c r="X20" s="143"/>
      <c r="Y20" s="143"/>
    </row>
    <row r="21" spans="1:25" ht="11.1" customHeight="1" x14ac:dyDescent="0.15">
      <c r="A21" s="6" t="s">
        <v>195</v>
      </c>
      <c r="B21" s="146">
        <v>54.8</v>
      </c>
      <c r="C21" s="146">
        <v>61.9</v>
      </c>
      <c r="D21" s="146">
        <v>55.5</v>
      </c>
      <c r="E21" s="146">
        <v>67.3</v>
      </c>
      <c r="F21" s="146">
        <v>60.7</v>
      </c>
      <c r="G21" s="146">
        <v>76</v>
      </c>
      <c r="H21" s="148">
        <v>70.3</v>
      </c>
      <c r="I21" s="146">
        <v>68</v>
      </c>
      <c r="J21" s="146">
        <v>72</v>
      </c>
      <c r="K21" s="146">
        <v>68.7</v>
      </c>
      <c r="L21" s="146"/>
      <c r="M21" s="147"/>
      <c r="N21" s="208"/>
      <c r="O21" s="207"/>
      <c r="P21" s="143"/>
      <c r="Q21" s="159"/>
      <c r="R21" s="143"/>
      <c r="S21" s="143"/>
      <c r="T21" s="143"/>
      <c r="U21" s="143"/>
      <c r="V21" s="143"/>
      <c r="W21" s="143"/>
      <c r="X21" s="143"/>
      <c r="Y21" s="143"/>
    </row>
    <row r="22" spans="1:25" ht="12.75" customHeight="1" x14ac:dyDescent="0.1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3"/>
      <c r="O22" s="143"/>
      <c r="P22" s="143"/>
      <c r="Q22" s="159"/>
      <c r="R22" s="143"/>
      <c r="S22" s="143"/>
      <c r="T22" s="143"/>
      <c r="U22" s="143"/>
      <c r="V22" s="143"/>
      <c r="W22" s="143"/>
      <c r="X22" s="143"/>
      <c r="Y22" s="143"/>
    </row>
    <row r="23" spans="1:25" ht="9.9499999999999993" customHeight="1" x14ac:dyDescent="0.15">
      <c r="N23" s="143"/>
      <c r="O23" s="143"/>
      <c r="P23" s="143"/>
      <c r="Q23" s="159"/>
      <c r="R23" s="143"/>
      <c r="S23" s="143"/>
      <c r="T23" s="143"/>
      <c r="U23" s="143"/>
      <c r="V23" s="143"/>
      <c r="W23" s="143"/>
      <c r="X23" s="143"/>
      <c r="Y23" s="143"/>
    </row>
    <row r="24" spans="1:25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 x14ac:dyDescent="0.15">
      <c r="O28" s="152"/>
    </row>
    <row r="33" spans="1:26" x14ac:dyDescent="0.15">
      <c r="M33" s="42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6"/>
      <c r="B41" s="149" t="s">
        <v>88</v>
      </c>
      <c r="C41" s="149" t="s">
        <v>89</v>
      </c>
      <c r="D41" s="149" t="s">
        <v>90</v>
      </c>
      <c r="E41" s="149" t="s">
        <v>79</v>
      </c>
      <c r="F41" s="149" t="s">
        <v>80</v>
      </c>
      <c r="G41" s="149" t="s">
        <v>81</v>
      </c>
      <c r="H41" s="149" t="s">
        <v>82</v>
      </c>
      <c r="I41" s="149" t="s">
        <v>83</v>
      </c>
      <c r="J41" s="149" t="s">
        <v>84</v>
      </c>
      <c r="K41" s="149" t="s">
        <v>85</v>
      </c>
      <c r="L41" s="149" t="s">
        <v>86</v>
      </c>
      <c r="M41" s="204" t="s">
        <v>87</v>
      </c>
      <c r="N41" s="206" t="s">
        <v>122</v>
      </c>
      <c r="O41" s="149" t="s">
        <v>123</v>
      </c>
    </row>
    <row r="42" spans="1:26" ht="11.1" customHeight="1" x14ac:dyDescent="0.15">
      <c r="A42" s="6" t="s">
        <v>173</v>
      </c>
      <c r="B42" s="153">
        <v>80.8</v>
      </c>
      <c r="C42" s="153">
        <v>86.3</v>
      </c>
      <c r="D42" s="153">
        <v>91.5</v>
      </c>
      <c r="E42" s="153">
        <v>87</v>
      </c>
      <c r="F42" s="153">
        <v>86.6</v>
      </c>
      <c r="G42" s="153">
        <v>91.7</v>
      </c>
      <c r="H42" s="153">
        <v>91.2</v>
      </c>
      <c r="I42" s="153">
        <v>93.3</v>
      </c>
      <c r="J42" s="153">
        <v>88.1</v>
      </c>
      <c r="K42" s="153">
        <v>94.4</v>
      </c>
      <c r="L42" s="153">
        <v>79.5</v>
      </c>
      <c r="M42" s="205">
        <v>80.2</v>
      </c>
      <c r="N42" s="212">
        <f>SUM(B42:M42)/12</f>
        <v>87.550000000000011</v>
      </c>
      <c r="O42" s="207">
        <v>101.6</v>
      </c>
      <c r="P42" s="143"/>
      <c r="Q42" s="284"/>
      <c r="R42" s="284"/>
      <c r="S42" s="143"/>
      <c r="T42" s="143"/>
      <c r="U42" s="143"/>
      <c r="V42" s="143"/>
      <c r="W42" s="143"/>
      <c r="X42" s="143"/>
      <c r="Y42" s="143"/>
      <c r="Z42" s="143"/>
    </row>
    <row r="43" spans="1:26" ht="11.1" customHeight="1" x14ac:dyDescent="0.15">
      <c r="A43" s="6" t="s">
        <v>172</v>
      </c>
      <c r="B43" s="153">
        <v>83.7</v>
      </c>
      <c r="C43" s="153">
        <v>85.3</v>
      </c>
      <c r="D43" s="153">
        <v>80</v>
      </c>
      <c r="E43" s="153">
        <v>85.9</v>
      </c>
      <c r="F43" s="153">
        <v>87.6</v>
      </c>
      <c r="G43" s="153">
        <v>86.2</v>
      </c>
      <c r="H43" s="153">
        <v>83.1</v>
      </c>
      <c r="I43" s="153">
        <v>74.900000000000006</v>
      </c>
      <c r="J43" s="153">
        <v>72.900000000000006</v>
      </c>
      <c r="K43" s="153">
        <v>81.5</v>
      </c>
      <c r="L43" s="153">
        <v>93.4</v>
      </c>
      <c r="M43" s="205">
        <v>92.9</v>
      </c>
      <c r="N43" s="212">
        <f>SUM(B43:M43)/12</f>
        <v>83.949999999999989</v>
      </c>
      <c r="O43" s="207">
        <f t="shared" ref="O43:O45" si="1">ROUND(N43/N42*100,1)</f>
        <v>95.9</v>
      </c>
      <c r="P43" s="143"/>
      <c r="Q43" s="284"/>
      <c r="R43" s="284"/>
      <c r="S43" s="143"/>
      <c r="T43" s="143"/>
      <c r="U43" s="143"/>
      <c r="V43" s="143"/>
      <c r="W43" s="143"/>
      <c r="X43" s="143"/>
      <c r="Y43" s="143"/>
      <c r="Z43" s="143"/>
    </row>
    <row r="44" spans="1:26" ht="11.1" customHeight="1" x14ac:dyDescent="0.15">
      <c r="A44" s="6" t="s">
        <v>175</v>
      </c>
      <c r="B44" s="153">
        <v>96.4</v>
      </c>
      <c r="C44" s="153">
        <v>97.8</v>
      </c>
      <c r="D44" s="153">
        <v>95.2</v>
      </c>
      <c r="E44" s="153">
        <v>99.2</v>
      </c>
      <c r="F44" s="153">
        <v>97.6</v>
      </c>
      <c r="G44" s="153">
        <v>99</v>
      </c>
      <c r="H44" s="153">
        <v>101.3</v>
      </c>
      <c r="I44" s="153">
        <v>107</v>
      </c>
      <c r="J44" s="153">
        <v>105.1</v>
      </c>
      <c r="K44" s="153">
        <v>105.3</v>
      </c>
      <c r="L44" s="153">
        <v>100.4</v>
      </c>
      <c r="M44" s="205">
        <v>100.3</v>
      </c>
      <c r="N44" s="212">
        <f>SUM(B44:M44)/12</f>
        <v>100.38333333333333</v>
      </c>
      <c r="O44" s="207">
        <f t="shared" si="1"/>
        <v>119.6</v>
      </c>
      <c r="P44" s="143"/>
      <c r="Q44" s="284"/>
      <c r="R44" s="284"/>
      <c r="S44" s="143"/>
      <c r="T44" s="143"/>
      <c r="U44" s="143"/>
      <c r="V44" s="143"/>
      <c r="W44" s="143"/>
      <c r="X44" s="143"/>
      <c r="Y44" s="143"/>
      <c r="Z44" s="143"/>
    </row>
    <row r="45" spans="1:26" ht="11.1" customHeight="1" x14ac:dyDescent="0.15">
      <c r="A45" s="6" t="s">
        <v>187</v>
      </c>
      <c r="B45" s="153">
        <v>105.8</v>
      </c>
      <c r="C45" s="153">
        <v>103.9</v>
      </c>
      <c r="D45" s="153">
        <v>96.7</v>
      </c>
      <c r="E45" s="153">
        <v>93.3</v>
      </c>
      <c r="F45" s="153">
        <v>100.2</v>
      </c>
      <c r="G45" s="153">
        <v>97.8</v>
      </c>
      <c r="H45" s="153">
        <v>101.8</v>
      </c>
      <c r="I45" s="153">
        <v>102.7</v>
      </c>
      <c r="J45" s="153">
        <v>99.6</v>
      </c>
      <c r="K45" s="153">
        <v>98.3</v>
      </c>
      <c r="L45" s="153">
        <v>92.6</v>
      </c>
      <c r="M45" s="205">
        <v>89</v>
      </c>
      <c r="N45" s="212">
        <f>SUM(B45:M45)/12</f>
        <v>98.47499999999998</v>
      </c>
      <c r="O45" s="207">
        <f t="shared" si="1"/>
        <v>98.1</v>
      </c>
      <c r="P45" s="143"/>
      <c r="Q45" s="284"/>
      <c r="R45" s="284"/>
      <c r="S45" s="143"/>
      <c r="T45" s="143"/>
      <c r="U45" s="143"/>
      <c r="V45" s="143"/>
      <c r="W45" s="143"/>
      <c r="X45" s="143"/>
      <c r="Y45" s="143"/>
      <c r="Z45" s="143"/>
    </row>
    <row r="46" spans="1:26" ht="11.1" customHeight="1" x14ac:dyDescent="0.15">
      <c r="A46" s="6" t="s">
        <v>195</v>
      </c>
      <c r="B46" s="153">
        <v>92.4</v>
      </c>
      <c r="C46" s="153">
        <v>95.3</v>
      </c>
      <c r="D46" s="153">
        <v>92.5</v>
      </c>
      <c r="E46" s="153">
        <v>93.4</v>
      </c>
      <c r="F46" s="153">
        <v>95.2</v>
      </c>
      <c r="G46" s="153">
        <v>99.5</v>
      </c>
      <c r="H46" s="153">
        <v>101.2</v>
      </c>
      <c r="I46" s="153">
        <v>108.1</v>
      </c>
      <c r="J46" s="153">
        <v>97.5</v>
      </c>
      <c r="K46" s="153">
        <v>99.6</v>
      </c>
      <c r="L46" s="153"/>
      <c r="M46" s="205"/>
      <c r="N46" s="212"/>
      <c r="O46" s="207"/>
      <c r="P46" s="143"/>
      <c r="Q46" s="284"/>
      <c r="R46" s="284"/>
      <c r="S46" s="143"/>
      <c r="T46" s="143"/>
      <c r="U46" s="143"/>
      <c r="V46" s="143"/>
      <c r="W46" s="143"/>
      <c r="X46" s="143"/>
      <c r="Y46" s="143"/>
      <c r="Z46" s="143"/>
    </row>
    <row r="47" spans="1:26" ht="11.1" customHeight="1" x14ac:dyDescent="0.15">
      <c r="N47" s="18"/>
      <c r="O47" s="143"/>
      <c r="P47" s="143"/>
      <c r="Q47" s="159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1.1" customHeight="1" x14ac:dyDescent="0.15">
      <c r="N48" s="18"/>
      <c r="O48" s="143"/>
      <c r="P48" s="143"/>
      <c r="Q48" s="159"/>
      <c r="R48" s="143"/>
      <c r="S48" s="143"/>
      <c r="T48" s="143"/>
      <c r="U48" s="143"/>
      <c r="V48" s="143"/>
      <c r="W48" s="143"/>
      <c r="X48" s="143"/>
      <c r="Y48" s="143"/>
      <c r="Z48" s="143"/>
    </row>
    <row r="64" ht="9.75" customHeight="1" x14ac:dyDescent="0.15"/>
    <row r="65" spans="1:26" ht="9.9499999999999993" customHeight="1" x14ac:dyDescent="0.15">
      <c r="A65" s="6"/>
      <c r="B65" s="149" t="s">
        <v>88</v>
      </c>
      <c r="C65" s="149" t="s">
        <v>89</v>
      </c>
      <c r="D65" s="149" t="s">
        <v>90</v>
      </c>
      <c r="E65" s="149" t="s">
        <v>79</v>
      </c>
      <c r="F65" s="149" t="s">
        <v>80</v>
      </c>
      <c r="G65" s="149" t="s">
        <v>81</v>
      </c>
      <c r="H65" s="149" t="s">
        <v>82</v>
      </c>
      <c r="I65" s="149" t="s">
        <v>83</v>
      </c>
      <c r="J65" s="149" t="s">
        <v>84</v>
      </c>
      <c r="K65" s="149" t="s">
        <v>85</v>
      </c>
      <c r="L65" s="149" t="s">
        <v>86</v>
      </c>
      <c r="M65" s="204" t="s">
        <v>87</v>
      </c>
      <c r="N65" s="206" t="s">
        <v>122</v>
      </c>
      <c r="O65" s="286" t="s">
        <v>123</v>
      </c>
    </row>
    <row r="66" spans="1:26" ht="11.1" customHeight="1" x14ac:dyDescent="0.15">
      <c r="A66" s="6" t="s">
        <v>173</v>
      </c>
      <c r="B66" s="146">
        <v>83.3</v>
      </c>
      <c r="C66" s="146">
        <v>89.9</v>
      </c>
      <c r="D66" s="146">
        <v>92.2</v>
      </c>
      <c r="E66" s="146">
        <v>94.6</v>
      </c>
      <c r="F66" s="146">
        <v>84.8</v>
      </c>
      <c r="G66" s="146">
        <v>87.4</v>
      </c>
      <c r="H66" s="146">
        <v>91.8</v>
      </c>
      <c r="I66" s="146">
        <v>83.9</v>
      </c>
      <c r="J66" s="146">
        <v>84.7</v>
      </c>
      <c r="K66" s="146">
        <v>72.599999999999994</v>
      </c>
      <c r="L66" s="146">
        <v>88.6</v>
      </c>
      <c r="M66" s="147">
        <v>84.9</v>
      </c>
      <c r="N66" s="211">
        <f>SUM(B66:M66)/12</f>
        <v>86.558333333333337</v>
      </c>
      <c r="O66" s="207">
        <v>95.9</v>
      </c>
      <c r="P66" s="18"/>
      <c r="Q66" s="214"/>
      <c r="R66" s="214"/>
      <c r="S66" s="18"/>
      <c r="T66" s="18"/>
      <c r="U66" s="18"/>
      <c r="V66" s="18"/>
      <c r="W66" s="18"/>
      <c r="X66" s="18"/>
      <c r="Y66" s="18"/>
      <c r="Z66" s="18"/>
    </row>
    <row r="67" spans="1:26" ht="11.1" customHeight="1" x14ac:dyDescent="0.15">
      <c r="A67" s="6" t="s">
        <v>172</v>
      </c>
      <c r="B67" s="146">
        <v>71.5</v>
      </c>
      <c r="C67" s="146">
        <v>79.400000000000006</v>
      </c>
      <c r="D67" s="146">
        <v>81.5</v>
      </c>
      <c r="E67" s="146">
        <v>86.7</v>
      </c>
      <c r="F67" s="146">
        <v>66.3</v>
      </c>
      <c r="G67" s="146">
        <v>72.8</v>
      </c>
      <c r="H67" s="146">
        <v>79.2</v>
      </c>
      <c r="I67" s="146">
        <v>81.2</v>
      </c>
      <c r="J67" s="146">
        <v>90.7</v>
      </c>
      <c r="K67" s="146">
        <v>87.4</v>
      </c>
      <c r="L67" s="146">
        <v>87.8</v>
      </c>
      <c r="M67" s="147">
        <v>84.6</v>
      </c>
      <c r="N67" s="211">
        <f>SUM(B67:M67)/12</f>
        <v>80.75833333333334</v>
      </c>
      <c r="O67" s="207">
        <f t="shared" ref="O67:O69" si="2">ROUND(N67/N66*100,1)</f>
        <v>93.3</v>
      </c>
      <c r="P67" s="18"/>
      <c r="Q67" s="351"/>
      <c r="R67" s="351"/>
      <c r="S67" s="18"/>
      <c r="T67" s="18"/>
      <c r="U67" s="18"/>
      <c r="V67" s="18"/>
      <c r="W67" s="18"/>
      <c r="X67" s="18"/>
      <c r="Y67" s="18"/>
      <c r="Z67" s="18"/>
    </row>
    <row r="68" spans="1:26" ht="11.1" customHeight="1" x14ac:dyDescent="0.15">
      <c r="A68" s="6" t="s">
        <v>175</v>
      </c>
      <c r="B68" s="146">
        <v>76.2</v>
      </c>
      <c r="C68" s="146">
        <v>76.7</v>
      </c>
      <c r="D68" s="146">
        <v>85</v>
      </c>
      <c r="E68" s="146">
        <v>84.4</v>
      </c>
      <c r="F68" s="146">
        <v>78.400000000000006</v>
      </c>
      <c r="G68" s="146">
        <v>86.5</v>
      </c>
      <c r="H68" s="146">
        <v>92.3</v>
      </c>
      <c r="I68" s="146">
        <v>77.5</v>
      </c>
      <c r="J68" s="146">
        <v>86.1</v>
      </c>
      <c r="K68" s="146">
        <v>74.8</v>
      </c>
      <c r="L68" s="146">
        <v>77.099999999999994</v>
      </c>
      <c r="M68" s="147">
        <v>79.400000000000006</v>
      </c>
      <c r="N68" s="211">
        <f>SUM(B68:M68)/12</f>
        <v>81.2</v>
      </c>
      <c r="O68" s="207">
        <f t="shared" si="2"/>
        <v>100.5</v>
      </c>
      <c r="P68" s="18"/>
      <c r="Q68" s="351"/>
      <c r="R68" s="351"/>
      <c r="S68" s="18"/>
      <c r="T68" s="18"/>
      <c r="U68" s="18"/>
      <c r="V68" s="18"/>
      <c r="W68" s="18"/>
      <c r="X68" s="18"/>
      <c r="Y68" s="18"/>
      <c r="Z68" s="18"/>
    </row>
    <row r="69" spans="1:26" ht="11.1" customHeight="1" x14ac:dyDescent="0.15">
      <c r="A69" s="6" t="s">
        <v>187</v>
      </c>
      <c r="B69" s="146">
        <v>68.099999999999994</v>
      </c>
      <c r="C69" s="146">
        <v>73.3</v>
      </c>
      <c r="D69" s="146">
        <v>74.900000000000006</v>
      </c>
      <c r="E69" s="146">
        <v>83.4</v>
      </c>
      <c r="F69" s="146">
        <v>68.3</v>
      </c>
      <c r="G69" s="146">
        <v>74.900000000000006</v>
      </c>
      <c r="H69" s="146">
        <v>76</v>
      </c>
      <c r="I69" s="146">
        <v>67.599999999999994</v>
      </c>
      <c r="J69" s="146">
        <v>69.8</v>
      </c>
      <c r="K69" s="146">
        <v>66.599999999999994</v>
      </c>
      <c r="L69" s="146">
        <v>67.099999999999994</v>
      </c>
      <c r="M69" s="147">
        <v>76.3</v>
      </c>
      <c r="N69" s="211">
        <f>SUM(B69:M69)/12</f>
        <v>72.191666666666663</v>
      </c>
      <c r="O69" s="207">
        <f t="shared" si="2"/>
        <v>88.9</v>
      </c>
      <c r="P69" s="18"/>
      <c r="Q69" s="351"/>
      <c r="R69" s="351"/>
      <c r="S69" s="18"/>
      <c r="T69" s="18"/>
      <c r="U69" s="18"/>
      <c r="V69" s="18"/>
      <c r="W69" s="18"/>
      <c r="X69" s="18"/>
      <c r="Y69" s="18"/>
      <c r="Z69" s="18"/>
    </row>
    <row r="70" spans="1:26" ht="11.1" customHeight="1" x14ac:dyDescent="0.15">
      <c r="A70" s="6" t="s">
        <v>195</v>
      </c>
      <c r="B70" s="146">
        <v>58.5</v>
      </c>
      <c r="C70" s="146">
        <v>64.400000000000006</v>
      </c>
      <c r="D70" s="146">
        <v>60.6</v>
      </c>
      <c r="E70" s="146">
        <v>71.900000000000006</v>
      </c>
      <c r="F70" s="146">
        <v>63.4</v>
      </c>
      <c r="G70" s="146">
        <v>75.900000000000006</v>
      </c>
      <c r="H70" s="146">
        <v>69.2</v>
      </c>
      <c r="I70" s="146">
        <v>61.7</v>
      </c>
      <c r="J70" s="146">
        <v>75.099999999999994</v>
      </c>
      <c r="K70" s="146">
        <v>68.7</v>
      </c>
      <c r="L70" s="146"/>
      <c r="M70" s="147"/>
      <c r="N70" s="211"/>
      <c r="O70" s="207"/>
      <c r="P70" s="18"/>
      <c r="Q70" s="158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 x14ac:dyDescent="0.15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 x14ac:dyDescent="0.15">
      <c r="B72" s="150"/>
      <c r="C72" s="150"/>
      <c r="D72" s="150"/>
      <c r="E72" s="150"/>
      <c r="F72" s="150"/>
      <c r="G72" s="154"/>
      <c r="H72" s="150"/>
      <c r="I72" s="150"/>
      <c r="J72" s="150"/>
      <c r="K72" s="150"/>
      <c r="L72" s="150"/>
      <c r="M72" s="150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15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K76" sqref="K76"/>
    </sheetView>
  </sheetViews>
  <sheetFormatPr defaultRowHeight="13.5" x14ac:dyDescent="0.1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 x14ac:dyDescent="0.15">
      <c r="A1" s="18"/>
      <c r="B1" s="143"/>
      <c r="C1" s="143"/>
      <c r="D1" s="143"/>
      <c r="E1" s="143"/>
      <c r="F1" s="143"/>
      <c r="G1" s="143"/>
      <c r="H1" s="143"/>
      <c r="I1" s="143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15">
      <c r="A2" s="18"/>
      <c r="B2" s="143"/>
      <c r="C2" s="143"/>
      <c r="D2" s="143"/>
      <c r="E2" s="143"/>
      <c r="F2" s="143"/>
      <c r="G2" s="143"/>
      <c r="H2" s="143"/>
      <c r="I2" s="143"/>
      <c r="L2" s="48"/>
      <c r="M2" s="155"/>
      <c r="N2" s="48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x14ac:dyDescent="0.15">
      <c r="A3" s="18"/>
      <c r="B3" s="143"/>
      <c r="C3" s="143"/>
      <c r="D3" s="143"/>
      <c r="E3" s="143"/>
      <c r="F3" s="143"/>
      <c r="G3" s="143"/>
      <c r="H3" s="143"/>
      <c r="I3" s="143"/>
      <c r="L3" s="48"/>
      <c r="M3" s="155"/>
      <c r="N3" s="48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x14ac:dyDescent="0.15">
      <c r="A4" s="18"/>
      <c r="B4" s="143"/>
      <c r="C4" s="143"/>
      <c r="D4" s="143"/>
      <c r="E4" s="143"/>
      <c r="F4" s="143"/>
      <c r="G4" s="143"/>
      <c r="H4" s="143"/>
      <c r="I4" s="143"/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x14ac:dyDescent="0.15">
      <c r="A5" s="18"/>
      <c r="B5" s="143"/>
      <c r="C5" s="143"/>
      <c r="D5" s="143"/>
      <c r="E5" s="143"/>
      <c r="F5" s="143"/>
      <c r="G5" s="143"/>
      <c r="H5" s="143"/>
      <c r="I5" s="143"/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x14ac:dyDescent="0.15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 x14ac:dyDescent="0.15">
      <c r="A18" s="6"/>
      <c r="B18" s="7" t="s">
        <v>76</v>
      </c>
      <c r="C18" s="7" t="s">
        <v>77</v>
      </c>
      <c r="D18" s="7" t="s">
        <v>78</v>
      </c>
      <c r="E18" s="7" t="s">
        <v>79</v>
      </c>
      <c r="F18" s="7" t="s">
        <v>80</v>
      </c>
      <c r="G18" s="7" t="s">
        <v>81</v>
      </c>
      <c r="H18" s="7" t="s">
        <v>82</v>
      </c>
      <c r="I18" s="7" t="s">
        <v>83</v>
      </c>
      <c r="J18" s="7" t="s">
        <v>84</v>
      </c>
      <c r="K18" s="7" t="s">
        <v>85</v>
      </c>
      <c r="L18" s="7" t="s">
        <v>86</v>
      </c>
      <c r="M18" s="7" t="s">
        <v>87</v>
      </c>
      <c r="N18" s="206" t="s">
        <v>121</v>
      </c>
      <c r="O18" s="206" t="s">
        <v>123</v>
      </c>
    </row>
    <row r="19" spans="1:18" ht="11.1" customHeight="1" x14ac:dyDescent="0.15">
      <c r="A19" s="6" t="s">
        <v>173</v>
      </c>
      <c r="B19" s="153">
        <v>14.9</v>
      </c>
      <c r="C19" s="153">
        <v>13.1</v>
      </c>
      <c r="D19" s="153">
        <v>14.8</v>
      </c>
      <c r="E19" s="153">
        <v>13.9</v>
      </c>
      <c r="F19" s="153">
        <v>14.1</v>
      </c>
      <c r="G19" s="153">
        <v>13.1</v>
      </c>
      <c r="H19" s="153">
        <v>15.5</v>
      </c>
      <c r="I19" s="153">
        <v>12.9</v>
      </c>
      <c r="J19" s="153">
        <v>12.4</v>
      </c>
      <c r="K19" s="153">
        <v>15.2</v>
      </c>
      <c r="L19" s="153">
        <v>13.1</v>
      </c>
      <c r="M19" s="153">
        <v>14.2</v>
      </c>
      <c r="N19" s="212">
        <f>SUM(B19:M19)</f>
        <v>167.2</v>
      </c>
      <c r="O19" s="212">
        <v>97</v>
      </c>
      <c r="Q19" s="214"/>
      <c r="R19" s="214"/>
    </row>
    <row r="20" spans="1:18" ht="11.1" customHeight="1" x14ac:dyDescent="0.15">
      <c r="A20" s="6" t="s">
        <v>172</v>
      </c>
      <c r="B20" s="153">
        <v>11.4</v>
      </c>
      <c r="C20" s="153">
        <v>13.5</v>
      </c>
      <c r="D20" s="153">
        <v>13.7</v>
      </c>
      <c r="E20" s="153">
        <v>13.4</v>
      </c>
      <c r="F20" s="153">
        <v>13.1</v>
      </c>
      <c r="G20" s="153">
        <v>12.4</v>
      </c>
      <c r="H20" s="153">
        <v>11.1</v>
      </c>
      <c r="I20" s="153">
        <v>12</v>
      </c>
      <c r="J20" s="153">
        <v>12.5</v>
      </c>
      <c r="K20" s="153">
        <v>11.2</v>
      </c>
      <c r="L20" s="153">
        <v>11.7</v>
      </c>
      <c r="M20" s="153">
        <v>13.4</v>
      </c>
      <c r="N20" s="212">
        <f>SUM(B20:M20)</f>
        <v>149.4</v>
      </c>
      <c r="O20" s="212">
        <f t="shared" ref="O20:O22" si="0">ROUND(N20/N19*100,1)</f>
        <v>89.4</v>
      </c>
      <c r="Q20" s="214"/>
      <c r="R20" s="214"/>
    </row>
    <row r="21" spans="1:18" ht="11.1" customHeight="1" x14ac:dyDescent="0.15">
      <c r="A21" s="6" t="s">
        <v>175</v>
      </c>
      <c r="B21" s="153">
        <v>9.4</v>
      </c>
      <c r="C21" s="153">
        <v>10.3</v>
      </c>
      <c r="D21" s="153">
        <v>13.4</v>
      </c>
      <c r="E21" s="153">
        <v>13.5</v>
      </c>
      <c r="F21" s="153">
        <v>11.3</v>
      </c>
      <c r="G21" s="153">
        <v>12.2</v>
      </c>
      <c r="H21" s="153">
        <v>10.9</v>
      </c>
      <c r="I21" s="153">
        <v>11.2</v>
      </c>
      <c r="J21" s="153">
        <v>12.1</v>
      </c>
      <c r="K21" s="153">
        <v>10.7</v>
      </c>
      <c r="L21" s="153">
        <v>11.3</v>
      </c>
      <c r="M21" s="153">
        <v>11.8</v>
      </c>
      <c r="N21" s="212">
        <f>SUM(B21:M21)</f>
        <v>138.10000000000002</v>
      </c>
      <c r="O21" s="212">
        <f t="shared" si="0"/>
        <v>92.4</v>
      </c>
      <c r="Q21" s="214"/>
      <c r="R21" s="214"/>
    </row>
    <row r="22" spans="1:18" ht="11.1" customHeight="1" x14ac:dyDescent="0.15">
      <c r="A22" s="6" t="s">
        <v>187</v>
      </c>
      <c r="B22" s="153">
        <v>11.1</v>
      </c>
      <c r="C22" s="153">
        <v>11.5</v>
      </c>
      <c r="D22" s="153">
        <v>12.1</v>
      </c>
      <c r="E22" s="153">
        <v>12.3</v>
      </c>
      <c r="F22" s="153">
        <v>10.6</v>
      </c>
      <c r="G22" s="153">
        <v>11.7</v>
      </c>
      <c r="H22" s="153">
        <v>10.9</v>
      </c>
      <c r="I22" s="153">
        <v>12.4</v>
      </c>
      <c r="J22" s="153">
        <v>11.6</v>
      </c>
      <c r="K22" s="153">
        <v>11.3</v>
      </c>
      <c r="L22" s="153">
        <v>12.4</v>
      </c>
      <c r="M22" s="153">
        <v>11.7</v>
      </c>
      <c r="N22" s="212">
        <f>SUM(B22:M22)</f>
        <v>139.6</v>
      </c>
      <c r="O22" s="212">
        <f t="shared" si="0"/>
        <v>101.1</v>
      </c>
      <c r="Q22" s="214"/>
      <c r="R22" s="214"/>
    </row>
    <row r="23" spans="1:18" ht="11.1" customHeight="1" x14ac:dyDescent="0.15">
      <c r="A23" s="6" t="s">
        <v>195</v>
      </c>
      <c r="B23" s="153">
        <v>11.5</v>
      </c>
      <c r="C23" s="153">
        <v>11.2</v>
      </c>
      <c r="D23" s="153">
        <v>11.8</v>
      </c>
      <c r="E23" s="153">
        <v>12.5</v>
      </c>
      <c r="F23" s="153">
        <v>9.6999999999999993</v>
      </c>
      <c r="G23" s="153">
        <v>12.4</v>
      </c>
      <c r="H23" s="153">
        <v>11.3</v>
      </c>
      <c r="I23" s="153">
        <v>9.8000000000000007</v>
      </c>
      <c r="J23" s="153">
        <v>10.5</v>
      </c>
      <c r="K23" s="153">
        <v>10.6</v>
      </c>
      <c r="L23" s="153"/>
      <c r="M23" s="153"/>
      <c r="N23" s="212"/>
      <c r="O23" s="212"/>
    </row>
    <row r="24" spans="1:18" ht="9.75" customHeight="1" x14ac:dyDescent="0.15">
      <c r="J24" s="337"/>
    </row>
    <row r="35" spans="1:26" ht="9" customHeight="1" x14ac:dyDescent="0.15"/>
    <row r="36" spans="1:26" ht="9" customHeight="1" x14ac:dyDescent="0.15"/>
    <row r="37" spans="1:26" ht="9" customHeight="1" x14ac:dyDescent="0.15"/>
    <row r="38" spans="1:26" ht="9" customHeight="1" x14ac:dyDescent="0.15"/>
    <row r="39" spans="1:26" ht="9" customHeight="1" x14ac:dyDescent="0.15"/>
    <row r="40" spans="1:26" ht="9" customHeight="1" x14ac:dyDescent="0.15"/>
    <row r="41" spans="1:26" ht="20.25" customHeight="1" x14ac:dyDescent="0.15"/>
    <row r="42" spans="1:26" ht="11.1" customHeight="1" x14ac:dyDescent="0.15">
      <c r="A42" s="6"/>
      <c r="B42" s="7" t="s">
        <v>76</v>
      </c>
      <c r="C42" s="7" t="s">
        <v>77</v>
      </c>
      <c r="D42" s="7" t="s">
        <v>78</v>
      </c>
      <c r="E42" s="7" t="s">
        <v>79</v>
      </c>
      <c r="F42" s="7" t="s">
        <v>80</v>
      </c>
      <c r="G42" s="7" t="s">
        <v>81</v>
      </c>
      <c r="H42" s="7" t="s">
        <v>82</v>
      </c>
      <c r="I42" s="7" t="s">
        <v>83</v>
      </c>
      <c r="J42" s="7" t="s">
        <v>84</v>
      </c>
      <c r="K42" s="7" t="s">
        <v>85</v>
      </c>
      <c r="L42" s="7" t="s">
        <v>86</v>
      </c>
      <c r="M42" s="7" t="s">
        <v>87</v>
      </c>
      <c r="N42" s="206" t="s">
        <v>122</v>
      </c>
      <c r="O42" s="206" t="s">
        <v>123</v>
      </c>
    </row>
    <row r="43" spans="1:26" ht="11.1" customHeight="1" x14ac:dyDescent="0.15">
      <c r="A43" s="6" t="s">
        <v>173</v>
      </c>
      <c r="B43" s="153">
        <v>23.9</v>
      </c>
      <c r="C43" s="153">
        <v>23.5</v>
      </c>
      <c r="D43" s="153">
        <v>24.5</v>
      </c>
      <c r="E43" s="153">
        <v>24.1</v>
      </c>
      <c r="F43" s="153">
        <v>25.4</v>
      </c>
      <c r="G43" s="153">
        <v>25</v>
      </c>
      <c r="H43" s="153">
        <v>26.2</v>
      </c>
      <c r="I43" s="153">
        <v>25.1</v>
      </c>
      <c r="J43" s="153">
        <v>24.1</v>
      </c>
      <c r="K43" s="153">
        <v>24.5</v>
      </c>
      <c r="L43" s="153">
        <v>23.8</v>
      </c>
      <c r="M43" s="153">
        <v>23.8</v>
      </c>
      <c r="N43" s="212">
        <f>SUM(B43:M43)/12</f>
        <v>24.491666666666664</v>
      </c>
      <c r="O43" s="212">
        <v>103.4</v>
      </c>
      <c r="P43" s="155"/>
      <c r="Q43" s="215"/>
      <c r="R43" s="215"/>
      <c r="S43" s="155"/>
      <c r="T43" s="155"/>
      <c r="U43" s="155"/>
      <c r="V43" s="155"/>
      <c r="W43" s="155"/>
      <c r="X43" s="155"/>
      <c r="Y43" s="155"/>
      <c r="Z43" s="155"/>
    </row>
    <row r="44" spans="1:26" ht="11.1" customHeight="1" x14ac:dyDescent="0.15">
      <c r="A44" s="6" t="s">
        <v>172</v>
      </c>
      <c r="B44" s="153">
        <v>22.9</v>
      </c>
      <c r="C44" s="153">
        <v>22.7</v>
      </c>
      <c r="D44" s="153">
        <v>23</v>
      </c>
      <c r="E44" s="153">
        <v>23.1</v>
      </c>
      <c r="F44" s="153">
        <v>24.7</v>
      </c>
      <c r="G44" s="153">
        <v>24.6</v>
      </c>
      <c r="H44" s="153">
        <v>23.1</v>
      </c>
      <c r="I44" s="153">
        <v>23.2</v>
      </c>
      <c r="J44" s="153">
        <v>22.3</v>
      </c>
      <c r="K44" s="153">
        <v>20.8</v>
      </c>
      <c r="L44" s="153">
        <v>19.5</v>
      </c>
      <c r="M44" s="153">
        <v>20.100000000000001</v>
      </c>
      <c r="N44" s="212">
        <f>SUM(B44:M44)/12</f>
        <v>22.5</v>
      </c>
      <c r="O44" s="212">
        <f t="shared" ref="O44:O46" si="1">ROUND(N44/N43*100,1)</f>
        <v>91.9</v>
      </c>
      <c r="P44" s="155"/>
      <c r="Q44" s="215"/>
      <c r="R44" s="215"/>
      <c r="S44" s="155"/>
      <c r="T44" s="155"/>
      <c r="U44" s="155"/>
      <c r="V44" s="155"/>
      <c r="W44" s="155"/>
      <c r="X44" s="155"/>
      <c r="Y44" s="155"/>
      <c r="Z44" s="155"/>
    </row>
    <row r="45" spans="1:26" ht="11.1" customHeight="1" x14ac:dyDescent="0.15">
      <c r="A45" s="6" t="s">
        <v>175</v>
      </c>
      <c r="B45" s="153">
        <v>18.8</v>
      </c>
      <c r="C45" s="153">
        <v>18.100000000000001</v>
      </c>
      <c r="D45" s="153">
        <v>19.5</v>
      </c>
      <c r="E45" s="153">
        <v>19.100000000000001</v>
      </c>
      <c r="F45" s="153">
        <v>19.2</v>
      </c>
      <c r="G45" s="153">
        <v>18.7</v>
      </c>
      <c r="H45" s="153">
        <v>18.2</v>
      </c>
      <c r="I45" s="153">
        <v>19</v>
      </c>
      <c r="J45" s="153">
        <v>18.7</v>
      </c>
      <c r="K45" s="153">
        <v>18.399999999999999</v>
      </c>
      <c r="L45" s="153">
        <v>18.7</v>
      </c>
      <c r="M45" s="153">
        <v>19.7</v>
      </c>
      <c r="N45" s="212">
        <f>SUM(B45:M45)/12</f>
        <v>18.841666666666665</v>
      </c>
      <c r="O45" s="212">
        <f t="shared" si="1"/>
        <v>83.7</v>
      </c>
      <c r="P45" s="155"/>
      <c r="Q45" s="215"/>
      <c r="R45" s="215"/>
      <c r="S45" s="155"/>
      <c r="T45" s="155"/>
      <c r="U45" s="155"/>
      <c r="V45" s="155"/>
      <c r="W45" s="155"/>
      <c r="X45" s="155"/>
      <c r="Y45" s="155"/>
      <c r="Z45" s="155"/>
    </row>
    <row r="46" spans="1:26" ht="11.1" customHeight="1" x14ac:dyDescent="0.15">
      <c r="A46" s="6" t="s">
        <v>187</v>
      </c>
      <c r="B46" s="153">
        <v>19.8</v>
      </c>
      <c r="C46" s="153">
        <v>20.3</v>
      </c>
      <c r="D46" s="153">
        <v>19.8</v>
      </c>
      <c r="E46" s="153">
        <v>19.100000000000001</v>
      </c>
      <c r="F46" s="153">
        <v>18.600000000000001</v>
      </c>
      <c r="G46" s="153">
        <v>18.600000000000001</v>
      </c>
      <c r="H46" s="153">
        <v>17.899999999999999</v>
      </c>
      <c r="I46" s="153">
        <v>18.2</v>
      </c>
      <c r="J46" s="153">
        <v>18.2</v>
      </c>
      <c r="K46" s="153">
        <v>18.100000000000001</v>
      </c>
      <c r="L46" s="153">
        <v>18.100000000000001</v>
      </c>
      <c r="M46" s="153">
        <v>18.2</v>
      </c>
      <c r="N46" s="212">
        <f>SUM(B46:M46)/12</f>
        <v>18.741666666666664</v>
      </c>
      <c r="O46" s="212">
        <f t="shared" si="1"/>
        <v>99.5</v>
      </c>
      <c r="P46" s="155"/>
      <c r="Q46" s="215"/>
      <c r="R46" s="215"/>
      <c r="S46" s="155"/>
      <c r="T46" s="155"/>
      <c r="U46" s="155"/>
      <c r="V46" s="155"/>
      <c r="W46" s="155"/>
      <c r="X46" s="155"/>
      <c r="Y46" s="155"/>
      <c r="Z46" s="155"/>
    </row>
    <row r="47" spans="1:26" ht="11.1" customHeight="1" x14ac:dyDescent="0.15">
      <c r="A47" s="6" t="s">
        <v>195</v>
      </c>
      <c r="B47" s="153">
        <v>19.399999999999999</v>
      </c>
      <c r="C47" s="153">
        <v>19.3</v>
      </c>
      <c r="D47" s="153">
        <v>19</v>
      </c>
      <c r="E47" s="153">
        <v>19.100000000000001</v>
      </c>
      <c r="F47" s="153">
        <v>18.8</v>
      </c>
      <c r="G47" s="153">
        <v>19.100000000000001</v>
      </c>
      <c r="H47" s="153">
        <v>19.100000000000001</v>
      </c>
      <c r="I47" s="153">
        <v>18.3</v>
      </c>
      <c r="J47" s="153">
        <v>18.2</v>
      </c>
      <c r="K47" s="153">
        <v>17.5</v>
      </c>
      <c r="L47" s="153"/>
      <c r="M47" s="153"/>
      <c r="N47" s="212"/>
      <c r="O47" s="212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 ht="6.75" customHeight="1" x14ac:dyDescent="0.15">
      <c r="N48" s="48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spans="14:26" ht="9" hidden="1" customHeight="1" x14ac:dyDescent="0.15">
      <c r="N49" s="48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61" spans="14:26" ht="9" customHeight="1" x14ac:dyDescent="0.15"/>
    <row r="62" spans="14:26" ht="9" customHeight="1" x14ac:dyDescent="0.15"/>
    <row r="63" spans="14:26" ht="9" customHeight="1" x14ac:dyDescent="0.15"/>
    <row r="64" spans="14:26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 x14ac:dyDescent="0.15">
      <c r="A70" s="6"/>
      <c r="B70" s="7" t="s">
        <v>76</v>
      </c>
      <c r="C70" s="7" t="s">
        <v>77</v>
      </c>
      <c r="D70" s="7" t="s">
        <v>78</v>
      </c>
      <c r="E70" s="7" t="s">
        <v>79</v>
      </c>
      <c r="F70" s="7" t="s">
        <v>80</v>
      </c>
      <c r="G70" s="7" t="s">
        <v>81</v>
      </c>
      <c r="H70" s="7" t="s">
        <v>82</v>
      </c>
      <c r="I70" s="7" t="s">
        <v>83</v>
      </c>
      <c r="J70" s="7" t="s">
        <v>84</v>
      </c>
      <c r="K70" s="7" t="s">
        <v>85</v>
      </c>
      <c r="L70" s="7" t="s">
        <v>86</v>
      </c>
      <c r="M70" s="7" t="s">
        <v>87</v>
      </c>
      <c r="N70" s="206" t="s">
        <v>122</v>
      </c>
      <c r="O70" s="206" t="s">
        <v>123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 x14ac:dyDescent="0.15">
      <c r="A71" s="6" t="s">
        <v>173</v>
      </c>
      <c r="B71" s="146">
        <v>63.7</v>
      </c>
      <c r="C71" s="146">
        <v>56.1</v>
      </c>
      <c r="D71" s="146">
        <v>59.3</v>
      </c>
      <c r="E71" s="146">
        <v>58.2</v>
      </c>
      <c r="F71" s="146">
        <v>54.4</v>
      </c>
      <c r="G71" s="146">
        <v>52.5</v>
      </c>
      <c r="H71" s="146">
        <v>58.1</v>
      </c>
      <c r="I71" s="146">
        <v>52.2</v>
      </c>
      <c r="J71" s="146">
        <v>52.7</v>
      </c>
      <c r="K71" s="146">
        <v>61.5</v>
      </c>
      <c r="L71" s="146">
        <v>55.5</v>
      </c>
      <c r="M71" s="146">
        <v>59.8</v>
      </c>
      <c r="N71" s="211">
        <f>SUM(B71:M71)/12</f>
        <v>57</v>
      </c>
      <c r="O71" s="212">
        <v>94.2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 x14ac:dyDescent="0.15">
      <c r="A72" s="6" t="s">
        <v>172</v>
      </c>
      <c r="B72" s="146">
        <v>50.6</v>
      </c>
      <c r="C72" s="146">
        <v>59.7</v>
      </c>
      <c r="D72" s="146">
        <v>59.2</v>
      </c>
      <c r="E72" s="146">
        <v>58</v>
      </c>
      <c r="F72" s="146">
        <v>51.7</v>
      </c>
      <c r="G72" s="146">
        <v>50.6</v>
      </c>
      <c r="H72" s="146">
        <v>49.6</v>
      </c>
      <c r="I72" s="146">
        <v>51.4</v>
      </c>
      <c r="J72" s="146">
        <v>56.8</v>
      </c>
      <c r="K72" s="146">
        <v>55.7</v>
      </c>
      <c r="L72" s="146">
        <v>61.1</v>
      </c>
      <c r="M72" s="146">
        <v>66.099999999999994</v>
      </c>
      <c r="N72" s="211">
        <f>SUM(B72:M72)/12</f>
        <v>55.875000000000007</v>
      </c>
      <c r="O72" s="212">
        <f t="shared" ref="O72:O74" si="2">ROUND(N72/N71*100,1)</f>
        <v>98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 x14ac:dyDescent="0.15">
      <c r="A73" s="6" t="s">
        <v>175</v>
      </c>
      <c r="B73" s="146">
        <v>51.9</v>
      </c>
      <c r="C73" s="146">
        <v>57.5</v>
      </c>
      <c r="D73" s="146">
        <v>67.900000000000006</v>
      </c>
      <c r="E73" s="146">
        <v>70.8</v>
      </c>
      <c r="F73" s="146">
        <v>59.1</v>
      </c>
      <c r="G73" s="146">
        <v>65.8</v>
      </c>
      <c r="H73" s="146">
        <v>60.1</v>
      </c>
      <c r="I73" s="146">
        <v>57.8</v>
      </c>
      <c r="J73" s="146">
        <v>64.7</v>
      </c>
      <c r="K73" s="146">
        <v>58.7</v>
      </c>
      <c r="L73" s="146">
        <v>59.8</v>
      </c>
      <c r="M73" s="146">
        <v>58.8</v>
      </c>
      <c r="N73" s="211">
        <f>SUM(B73:M73)/12</f>
        <v>61.07500000000001</v>
      </c>
      <c r="O73" s="212">
        <f t="shared" si="2"/>
        <v>109.3</v>
      </c>
      <c r="Q73" s="17"/>
      <c r="R73" s="17"/>
    </row>
    <row r="74" spans="1:26" ht="11.1" customHeight="1" x14ac:dyDescent="0.15">
      <c r="A74" s="6" t="s">
        <v>187</v>
      </c>
      <c r="B74" s="146">
        <v>56</v>
      </c>
      <c r="C74" s="146">
        <v>56.2</v>
      </c>
      <c r="D74" s="146">
        <v>61.6</v>
      </c>
      <c r="E74" s="146">
        <v>64.7</v>
      </c>
      <c r="F74" s="146">
        <v>57.9</v>
      </c>
      <c r="G74" s="146">
        <v>62.6</v>
      </c>
      <c r="H74" s="146">
        <v>61.9</v>
      </c>
      <c r="I74" s="146">
        <v>67.599999999999994</v>
      </c>
      <c r="J74" s="146">
        <v>63.8</v>
      </c>
      <c r="K74" s="146">
        <v>62.6</v>
      </c>
      <c r="L74" s="146">
        <v>68.7</v>
      </c>
      <c r="M74" s="146">
        <v>64.3</v>
      </c>
      <c r="N74" s="211">
        <f>SUM(B74:M74)/12</f>
        <v>62.324999999999996</v>
      </c>
      <c r="O74" s="212">
        <f t="shared" si="2"/>
        <v>102</v>
      </c>
      <c r="Q74" s="17"/>
      <c r="R74" s="17"/>
    </row>
    <row r="75" spans="1:26" ht="11.1" customHeight="1" x14ac:dyDescent="0.15">
      <c r="A75" s="6" t="s">
        <v>195</v>
      </c>
      <c r="B75" s="146">
        <v>58</v>
      </c>
      <c r="C75" s="146">
        <v>58.6</v>
      </c>
      <c r="D75" s="146">
        <v>62.1</v>
      </c>
      <c r="E75" s="146">
        <v>65.5</v>
      </c>
      <c r="F75" s="146">
        <v>52.1</v>
      </c>
      <c r="G75" s="146">
        <v>64.7</v>
      </c>
      <c r="H75" s="146">
        <v>59.1</v>
      </c>
      <c r="I75" s="146">
        <v>54.4</v>
      </c>
      <c r="J75" s="146">
        <v>57.8</v>
      </c>
      <c r="K75" s="146">
        <v>61.1</v>
      </c>
      <c r="L75" s="146"/>
      <c r="M75" s="146"/>
      <c r="N75" s="211"/>
      <c r="O75" s="212"/>
    </row>
    <row r="76" spans="1:26" ht="9.9499999999999993" customHeight="1" x14ac:dyDescent="0.15"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K89" sqref="K89"/>
    </sheetView>
  </sheetViews>
  <sheetFormatPr defaultColWidth="7.625" defaultRowHeight="9.9499999999999993" customHeight="1" x14ac:dyDescent="0.15"/>
  <cols>
    <col min="1" max="1" width="7.625" customWidth="1"/>
    <col min="2" max="13" width="6.125" customWidth="1"/>
  </cols>
  <sheetData>
    <row r="3" spans="12:26" ht="9.9499999999999993" customHeight="1" x14ac:dyDescent="0.15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 x14ac:dyDescent="0.15"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2:26" ht="9.9499999999999993" customHeight="1" x14ac:dyDescent="0.15"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2:26" ht="9.9499999999999993" customHeight="1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2:26" ht="9.9499999999999993" customHeight="1" x14ac:dyDescent="0.15">
      <c r="L7" s="48"/>
      <c r="M7" s="155"/>
      <c r="N7" s="48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2:26" ht="9.9499999999999993" customHeight="1" x14ac:dyDescent="0.15">
      <c r="L8" s="48"/>
      <c r="M8" s="155"/>
      <c r="N8" s="48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2:26" ht="9.9499999999999993" customHeight="1" x14ac:dyDescent="0.15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 x14ac:dyDescent="0.15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 x14ac:dyDescent="0.15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 x14ac:dyDescent="0.15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 x14ac:dyDescent="0.15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 x14ac:dyDescent="0.15">
      <c r="L14" s="48"/>
      <c r="M14" s="47"/>
    </row>
    <row r="15" spans="12:26" ht="9.9499999999999993" customHeight="1" x14ac:dyDescent="0.15">
      <c r="L15" s="48"/>
      <c r="M15" s="155"/>
    </row>
    <row r="16" spans="12:26" ht="9.9499999999999993" customHeight="1" x14ac:dyDescent="0.15">
      <c r="L16" s="48"/>
      <c r="M16" s="155"/>
    </row>
    <row r="17" spans="1:24" ht="9.9499999999999993" customHeight="1" x14ac:dyDescent="0.15">
      <c r="L17" s="48"/>
      <c r="M17" s="155"/>
    </row>
    <row r="18" spans="1:24" ht="9.9499999999999993" customHeight="1" x14ac:dyDescent="0.15">
      <c r="L18" s="48"/>
      <c r="M18" s="155"/>
    </row>
    <row r="19" spans="1:24" ht="9.9499999999999993" customHeight="1" x14ac:dyDescent="0.15">
      <c r="L19" s="48"/>
      <c r="M19" s="155"/>
    </row>
    <row r="20" spans="1:24" ht="9.9499999999999993" customHeight="1" x14ac:dyDescent="0.15">
      <c r="L20" s="48"/>
      <c r="M20" s="48"/>
    </row>
    <row r="21" spans="1:24" ht="9.9499999999999993" customHeight="1" x14ac:dyDescent="0.15">
      <c r="L21" s="48"/>
      <c r="M21" s="48"/>
    </row>
    <row r="22" spans="1:24" ht="9.9499999999999993" customHeight="1" x14ac:dyDescent="0.15">
      <c r="L22" s="48"/>
      <c r="M22" s="48"/>
    </row>
    <row r="23" spans="1:24" ht="3" customHeight="1" x14ac:dyDescent="0.15"/>
    <row r="24" spans="1:24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2" t="s">
        <v>123</v>
      </c>
    </row>
    <row r="25" spans="1:24" ht="11.1" customHeight="1" x14ac:dyDescent="0.15">
      <c r="A25" s="6" t="s">
        <v>173</v>
      </c>
      <c r="B25" s="153">
        <v>18.600000000000001</v>
      </c>
      <c r="C25" s="153">
        <v>19.100000000000001</v>
      </c>
      <c r="D25" s="153">
        <v>19.899999999999999</v>
      </c>
      <c r="E25" s="153">
        <v>18.5</v>
      </c>
      <c r="F25" s="153">
        <v>19.8</v>
      </c>
      <c r="G25" s="153">
        <v>18</v>
      </c>
      <c r="H25" s="153">
        <v>20.6</v>
      </c>
      <c r="I25" s="153">
        <v>17.5</v>
      </c>
      <c r="J25" s="153">
        <v>17.100000000000001</v>
      </c>
      <c r="K25" s="153">
        <v>21.2</v>
      </c>
      <c r="L25" s="153">
        <v>19</v>
      </c>
      <c r="M25" s="153">
        <v>18.2</v>
      </c>
      <c r="N25" s="212">
        <f>SUM(B25:M25)</f>
        <v>227.49999999999997</v>
      </c>
      <c r="O25" s="148">
        <v>94.9</v>
      </c>
      <c r="Q25" s="17"/>
      <c r="R25" s="17"/>
    </row>
    <row r="26" spans="1:24" ht="11.1" customHeight="1" x14ac:dyDescent="0.15">
      <c r="A26" s="6" t="s">
        <v>172</v>
      </c>
      <c r="B26" s="153">
        <v>18</v>
      </c>
      <c r="C26" s="153">
        <v>21.8</v>
      </c>
      <c r="D26" s="153">
        <v>22.1</v>
      </c>
      <c r="E26" s="153">
        <v>19</v>
      </c>
      <c r="F26" s="153">
        <v>19.3</v>
      </c>
      <c r="G26" s="153">
        <v>17.8</v>
      </c>
      <c r="H26" s="153">
        <v>20.3</v>
      </c>
      <c r="I26" s="153">
        <v>18.899999999999999</v>
      </c>
      <c r="J26" s="153">
        <v>18.600000000000001</v>
      </c>
      <c r="K26" s="153">
        <v>20.100000000000001</v>
      </c>
      <c r="L26" s="153">
        <v>17.3</v>
      </c>
      <c r="M26" s="153">
        <v>19.2</v>
      </c>
      <c r="N26" s="212">
        <f>SUM(B26:M26)</f>
        <v>232.4</v>
      </c>
      <c r="O26" s="148">
        <f t="shared" ref="O26:O28" si="0">ROUND(N26/N25*100,1)</f>
        <v>102.2</v>
      </c>
      <c r="Q26" s="17"/>
      <c r="R26" s="17"/>
    </row>
    <row r="27" spans="1:24" ht="11.1" customHeight="1" x14ac:dyDescent="0.15">
      <c r="A27" s="6" t="s">
        <v>175</v>
      </c>
      <c r="B27" s="153">
        <v>16.7</v>
      </c>
      <c r="C27" s="153">
        <v>20</v>
      </c>
      <c r="D27" s="153">
        <v>21.5</v>
      </c>
      <c r="E27" s="153">
        <v>20.7</v>
      </c>
      <c r="F27" s="153">
        <v>21.3</v>
      </c>
      <c r="G27" s="153">
        <v>24.4</v>
      </c>
      <c r="H27" s="153">
        <v>20.2</v>
      </c>
      <c r="I27" s="153">
        <v>20.7</v>
      </c>
      <c r="J27" s="153">
        <v>19.7</v>
      </c>
      <c r="K27" s="153">
        <v>18.8</v>
      </c>
      <c r="L27" s="153">
        <v>19</v>
      </c>
      <c r="M27" s="153">
        <v>21.1</v>
      </c>
      <c r="N27" s="212">
        <f>SUM(B27:M27)</f>
        <v>244.09999999999997</v>
      </c>
      <c r="O27" s="148">
        <f t="shared" si="0"/>
        <v>105</v>
      </c>
      <c r="Q27" s="17"/>
      <c r="R27" s="17"/>
    </row>
    <row r="28" spans="1:24" ht="11.1" customHeight="1" x14ac:dyDescent="0.15">
      <c r="A28" s="6" t="s">
        <v>187</v>
      </c>
      <c r="B28" s="153">
        <v>19.399999999999999</v>
      </c>
      <c r="C28" s="153">
        <v>17.7</v>
      </c>
      <c r="D28" s="153">
        <v>21.9</v>
      </c>
      <c r="E28" s="153">
        <v>20</v>
      </c>
      <c r="F28" s="153">
        <v>18.100000000000001</v>
      </c>
      <c r="G28" s="153">
        <v>26.3</v>
      </c>
      <c r="H28" s="153">
        <v>22.3</v>
      </c>
      <c r="I28" s="153">
        <v>19.2</v>
      </c>
      <c r="J28" s="153">
        <v>19.7</v>
      </c>
      <c r="K28" s="153">
        <v>21.1</v>
      </c>
      <c r="L28" s="153">
        <v>20.5</v>
      </c>
      <c r="M28" s="153">
        <v>18.2</v>
      </c>
      <c r="N28" s="212">
        <f>SUM(B28:M28)</f>
        <v>244.39999999999995</v>
      </c>
      <c r="O28" s="148">
        <f t="shared" si="0"/>
        <v>100.1</v>
      </c>
      <c r="Q28" s="17"/>
      <c r="R28" s="17"/>
    </row>
    <row r="29" spans="1:24" ht="11.1" customHeight="1" x14ac:dyDescent="0.15">
      <c r="A29" s="6" t="s">
        <v>195</v>
      </c>
      <c r="B29" s="153">
        <v>17.100000000000001</v>
      </c>
      <c r="C29" s="153">
        <v>17.8</v>
      </c>
      <c r="D29" s="153">
        <v>19</v>
      </c>
      <c r="E29" s="153">
        <v>21.4</v>
      </c>
      <c r="F29" s="153">
        <v>19</v>
      </c>
      <c r="G29" s="153">
        <v>20.100000000000001</v>
      </c>
      <c r="H29" s="153">
        <v>19.600000000000001</v>
      </c>
      <c r="I29" s="153">
        <v>16.3</v>
      </c>
      <c r="J29" s="153">
        <v>15.8</v>
      </c>
      <c r="K29" s="153">
        <v>19</v>
      </c>
      <c r="L29" s="153"/>
      <c r="M29" s="153"/>
      <c r="N29" s="212"/>
      <c r="O29" s="148"/>
    </row>
    <row r="30" spans="1:24" ht="9.9499999999999993" customHeight="1" x14ac:dyDescent="0.15">
      <c r="N30" s="150"/>
      <c r="O30" s="150"/>
    </row>
    <row r="31" spans="1:24" ht="9.9499999999999993" customHeight="1" x14ac:dyDescent="0.15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 x14ac:dyDescent="0.15">
      <c r="O51" s="48"/>
    </row>
    <row r="52" spans="1:26" ht="7.5" customHeight="1" x14ac:dyDescent="0.15"/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6" t="s">
        <v>122</v>
      </c>
      <c r="O53" s="149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3">
        <v>40.9</v>
      </c>
      <c r="C54" s="153">
        <v>42.3</v>
      </c>
      <c r="D54" s="153">
        <v>42.1</v>
      </c>
      <c r="E54" s="153">
        <v>37.9</v>
      </c>
      <c r="F54" s="153">
        <v>39.700000000000003</v>
      </c>
      <c r="G54" s="153">
        <v>38.4</v>
      </c>
      <c r="H54" s="153">
        <v>39.6</v>
      </c>
      <c r="I54" s="153">
        <v>39.299999999999997</v>
      </c>
      <c r="J54" s="153">
        <v>38.1</v>
      </c>
      <c r="K54" s="153">
        <v>40.4</v>
      </c>
      <c r="L54" s="153">
        <v>41.1</v>
      </c>
      <c r="M54" s="153">
        <v>39</v>
      </c>
      <c r="N54" s="212">
        <f t="shared" ref="N54" si="1">SUM(B54:M54)/12</f>
        <v>39.9</v>
      </c>
      <c r="O54" s="289">
        <v>101.9</v>
      </c>
      <c r="P54" s="155"/>
      <c r="Q54" s="287"/>
      <c r="R54" s="287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172</v>
      </c>
      <c r="B55" s="153">
        <v>40.5</v>
      </c>
      <c r="C55" s="153">
        <v>42.5</v>
      </c>
      <c r="D55" s="153">
        <v>41.8</v>
      </c>
      <c r="E55" s="153">
        <v>40.1</v>
      </c>
      <c r="F55" s="153">
        <v>43</v>
      </c>
      <c r="G55" s="153">
        <v>42.8</v>
      </c>
      <c r="H55" s="153">
        <v>42.7</v>
      </c>
      <c r="I55" s="153">
        <v>42.3</v>
      </c>
      <c r="J55" s="153">
        <v>41</v>
      </c>
      <c r="K55" s="153">
        <v>40.700000000000003</v>
      </c>
      <c r="L55" s="153">
        <v>38</v>
      </c>
      <c r="M55" s="153">
        <v>36.4</v>
      </c>
      <c r="N55" s="212">
        <f>SUM(B55:M55)/12</f>
        <v>40.983333333333327</v>
      </c>
      <c r="O55" s="289">
        <f t="shared" ref="O55:O57" si="2">ROUND(N55/N54*100,1)</f>
        <v>102.7</v>
      </c>
      <c r="P55" s="155"/>
      <c r="Q55" s="287"/>
      <c r="R55" s="287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175</v>
      </c>
      <c r="B56" s="153">
        <v>36.9</v>
      </c>
      <c r="C56" s="153">
        <v>38.200000000000003</v>
      </c>
      <c r="D56" s="153">
        <v>38.200000000000003</v>
      </c>
      <c r="E56" s="153">
        <v>36.4</v>
      </c>
      <c r="F56" s="153">
        <v>37.700000000000003</v>
      </c>
      <c r="G56" s="153">
        <v>38.799999999999997</v>
      </c>
      <c r="H56" s="153">
        <v>38.299999999999997</v>
      </c>
      <c r="I56" s="153">
        <v>40</v>
      </c>
      <c r="J56" s="153">
        <v>40.700000000000003</v>
      </c>
      <c r="K56" s="153">
        <v>40.200000000000003</v>
      </c>
      <c r="L56" s="153">
        <v>40.1</v>
      </c>
      <c r="M56" s="153">
        <v>39.200000000000003</v>
      </c>
      <c r="N56" s="212">
        <f>SUM(B56:M56)/12</f>
        <v>38.725000000000001</v>
      </c>
      <c r="O56" s="289">
        <f t="shared" si="2"/>
        <v>94.5</v>
      </c>
      <c r="P56" s="155"/>
      <c r="Q56" s="287"/>
      <c r="R56" s="287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187</v>
      </c>
      <c r="B57" s="153">
        <v>38.6</v>
      </c>
      <c r="C57" s="153">
        <v>36.700000000000003</v>
      </c>
      <c r="D57" s="153">
        <v>37.4</v>
      </c>
      <c r="E57" s="153">
        <v>36.6</v>
      </c>
      <c r="F57" s="153">
        <v>37.4</v>
      </c>
      <c r="G57" s="153">
        <v>40.700000000000003</v>
      </c>
      <c r="H57" s="153">
        <v>37</v>
      </c>
      <c r="I57" s="153">
        <v>35.700000000000003</v>
      </c>
      <c r="J57" s="153">
        <v>34.6</v>
      </c>
      <c r="K57" s="153">
        <v>35.299999999999997</v>
      </c>
      <c r="L57" s="153">
        <v>36.700000000000003</v>
      </c>
      <c r="M57" s="153">
        <v>36.1</v>
      </c>
      <c r="N57" s="212">
        <f>SUM(B57:M57)/12</f>
        <v>36.900000000000006</v>
      </c>
      <c r="O57" s="289">
        <f t="shared" si="2"/>
        <v>95.3</v>
      </c>
      <c r="P57" s="155"/>
      <c r="Q57" s="287"/>
      <c r="R57" s="287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195</v>
      </c>
      <c r="B58" s="153">
        <v>36</v>
      </c>
      <c r="C58" s="153">
        <v>35.9</v>
      </c>
      <c r="D58" s="153">
        <v>35.4</v>
      </c>
      <c r="E58" s="153">
        <v>35.6</v>
      </c>
      <c r="F58" s="153">
        <v>37</v>
      </c>
      <c r="G58" s="153">
        <v>37.4</v>
      </c>
      <c r="H58" s="153">
        <v>38.9</v>
      </c>
      <c r="I58" s="153">
        <v>38.700000000000003</v>
      </c>
      <c r="J58" s="153">
        <v>37.4</v>
      </c>
      <c r="K58" s="153">
        <v>38.299999999999997</v>
      </c>
      <c r="L58" s="153"/>
      <c r="M58" s="153"/>
      <c r="N58" s="212"/>
      <c r="O58" s="289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6" customHeight="1" x14ac:dyDescent="0.15">
      <c r="N59" s="48"/>
      <c r="O59" s="213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 x14ac:dyDescent="0.15">
      <c r="O60" s="214"/>
    </row>
    <row r="65" spans="7:26" ht="9.9499999999999993" customHeight="1" x14ac:dyDescent="0.15">
      <c r="G65" s="156"/>
    </row>
    <row r="66" spans="7:26" ht="9.9499999999999993" customHeight="1" x14ac:dyDescent="0.15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 x14ac:dyDescent="0.15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 x14ac:dyDescent="0.15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 x14ac:dyDescent="0.15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 x14ac:dyDescent="0.15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 x14ac:dyDescent="0.15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 x14ac:dyDescent="0.15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 x14ac:dyDescent="0.15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 x14ac:dyDescent="0.15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 x14ac:dyDescent="0.15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 x14ac:dyDescent="0.15"/>
    <row r="83" spans="1:18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6" t="s">
        <v>122</v>
      </c>
      <c r="O83" s="149" t="s">
        <v>124</v>
      </c>
    </row>
    <row r="84" spans="1:18" s="150" customFormat="1" ht="11.1" customHeight="1" x14ac:dyDescent="0.15">
      <c r="A84" s="6" t="s">
        <v>173</v>
      </c>
      <c r="B84" s="146">
        <v>44.7</v>
      </c>
      <c r="C84" s="146">
        <v>44.2</v>
      </c>
      <c r="D84" s="146">
        <v>47.2</v>
      </c>
      <c r="E84" s="146">
        <v>51.4</v>
      </c>
      <c r="F84" s="146">
        <v>48.7</v>
      </c>
      <c r="G84" s="146">
        <v>47.7</v>
      </c>
      <c r="H84" s="148">
        <v>51.2</v>
      </c>
      <c r="I84" s="146">
        <v>44.5</v>
      </c>
      <c r="J84" s="146">
        <v>45.6</v>
      </c>
      <c r="K84" s="146">
        <v>51.2</v>
      </c>
      <c r="L84" s="146">
        <v>45.8</v>
      </c>
      <c r="M84" s="146">
        <v>48.1</v>
      </c>
      <c r="N84" s="211">
        <f t="shared" ref="N84:N87" si="3">SUM(B84:M84)/12</f>
        <v>47.525000000000006</v>
      </c>
      <c r="O84" s="289">
        <v>93.4</v>
      </c>
      <c r="Q84" s="288"/>
      <c r="R84" s="288"/>
    </row>
    <row r="85" spans="1:18" s="150" customFormat="1" ht="11.1" customHeight="1" x14ac:dyDescent="0.15">
      <c r="A85" s="6" t="s">
        <v>172</v>
      </c>
      <c r="B85" s="146">
        <v>43.5</v>
      </c>
      <c r="C85" s="148">
        <v>50</v>
      </c>
      <c r="D85" s="146">
        <v>53.2</v>
      </c>
      <c r="E85" s="146">
        <v>48.5</v>
      </c>
      <c r="F85" s="146">
        <v>42.9</v>
      </c>
      <c r="G85" s="146">
        <v>41.7</v>
      </c>
      <c r="H85" s="148">
        <v>47.4</v>
      </c>
      <c r="I85" s="146">
        <v>45</v>
      </c>
      <c r="J85" s="146">
        <v>46.3</v>
      </c>
      <c r="K85" s="146">
        <v>49.6</v>
      </c>
      <c r="L85" s="146">
        <v>47.6</v>
      </c>
      <c r="M85" s="146">
        <v>53.7</v>
      </c>
      <c r="N85" s="211">
        <f t="shared" si="3"/>
        <v>47.45000000000001</v>
      </c>
      <c r="O85" s="289">
        <v>100</v>
      </c>
      <c r="Q85" s="288"/>
      <c r="R85" s="288"/>
    </row>
    <row r="86" spans="1:18" s="150" customFormat="1" ht="11.1" customHeight="1" x14ac:dyDescent="0.15">
      <c r="A86" s="6" t="s">
        <v>175</v>
      </c>
      <c r="B86" s="146">
        <v>44.8</v>
      </c>
      <c r="C86" s="148">
        <v>51.5</v>
      </c>
      <c r="D86" s="146">
        <v>56.2</v>
      </c>
      <c r="E86" s="146">
        <v>57.8</v>
      </c>
      <c r="F86" s="146">
        <v>55.6</v>
      </c>
      <c r="G86" s="146">
        <v>62.4</v>
      </c>
      <c r="H86" s="148">
        <v>53</v>
      </c>
      <c r="I86" s="146">
        <v>50.6</v>
      </c>
      <c r="J86" s="146">
        <v>48</v>
      </c>
      <c r="K86" s="146">
        <v>47.1</v>
      </c>
      <c r="L86" s="146">
        <v>47.3</v>
      </c>
      <c r="M86" s="146">
        <v>54.3</v>
      </c>
      <c r="N86" s="211">
        <f t="shared" si="3"/>
        <v>52.383333333333326</v>
      </c>
      <c r="O86" s="289">
        <f t="shared" ref="O86:O87" si="4">ROUND(N86/N85*100,1)</f>
        <v>110.4</v>
      </c>
      <c r="Q86" s="288"/>
      <c r="R86" s="288"/>
    </row>
    <row r="87" spans="1:18" s="150" customFormat="1" ht="11.1" customHeight="1" x14ac:dyDescent="0.15">
      <c r="A87" s="6" t="s">
        <v>187</v>
      </c>
      <c r="B87" s="146">
        <v>50.7</v>
      </c>
      <c r="C87" s="148">
        <v>49.7</v>
      </c>
      <c r="D87" s="146">
        <v>58.3</v>
      </c>
      <c r="E87" s="146">
        <v>55.1</v>
      </c>
      <c r="F87" s="146">
        <v>47.9</v>
      </c>
      <c r="G87" s="146">
        <v>63.1</v>
      </c>
      <c r="H87" s="148">
        <v>62.3</v>
      </c>
      <c r="I87" s="146">
        <v>54.5</v>
      </c>
      <c r="J87" s="146">
        <v>57.7</v>
      </c>
      <c r="K87" s="146">
        <v>59.4</v>
      </c>
      <c r="L87" s="146">
        <v>55.1</v>
      </c>
      <c r="M87" s="146">
        <v>50.9</v>
      </c>
      <c r="N87" s="211">
        <f t="shared" si="3"/>
        <v>55.391666666666673</v>
      </c>
      <c r="O87" s="289">
        <f t="shared" si="4"/>
        <v>105.7</v>
      </c>
      <c r="Q87" s="288"/>
      <c r="R87" s="288"/>
    </row>
    <row r="88" spans="1:18" ht="11.1" customHeight="1" x14ac:dyDescent="0.15">
      <c r="A88" s="6" t="s">
        <v>195</v>
      </c>
      <c r="B88" s="146">
        <v>47.5</v>
      </c>
      <c r="C88" s="148">
        <v>49.6</v>
      </c>
      <c r="D88" s="146">
        <v>53.9</v>
      </c>
      <c r="E88" s="146">
        <v>60.2</v>
      </c>
      <c r="F88" s="146">
        <v>50.4</v>
      </c>
      <c r="G88" s="146">
        <v>53.5</v>
      </c>
      <c r="H88" s="148">
        <v>49.4</v>
      </c>
      <c r="I88" s="146">
        <v>42.2</v>
      </c>
      <c r="J88" s="146">
        <v>43.3</v>
      </c>
      <c r="K88" s="146">
        <v>49.1</v>
      </c>
      <c r="L88" s="146"/>
      <c r="M88" s="146"/>
      <c r="N88" s="211"/>
      <c r="O88" s="289"/>
      <c r="Q88" s="17"/>
    </row>
    <row r="89" spans="1:18" ht="9.9499999999999993" customHeight="1" x14ac:dyDescent="0.15">
      <c r="F89" s="381"/>
      <c r="O89" s="158"/>
    </row>
    <row r="90" spans="1:18" ht="9.9499999999999993" customHeight="1" x14ac:dyDescent="0.15">
      <c r="G90" s="158"/>
    </row>
    <row r="93" spans="1:18" ht="30" customHeight="1" x14ac:dyDescent="0.15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K89" sqref="K89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 x14ac:dyDescent="0.15"/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49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157">
        <v>46.8</v>
      </c>
      <c r="C25" s="157">
        <v>51.9</v>
      </c>
      <c r="D25" s="157">
        <v>48.4</v>
      </c>
      <c r="E25" s="157">
        <v>60.2</v>
      </c>
      <c r="F25" s="157">
        <v>52.3</v>
      </c>
      <c r="G25" s="157">
        <v>59.3</v>
      </c>
      <c r="H25" s="157">
        <v>66.7</v>
      </c>
      <c r="I25" s="157">
        <v>43.7</v>
      </c>
      <c r="J25" s="157">
        <v>73.5</v>
      </c>
      <c r="K25" s="157">
        <v>62.6</v>
      </c>
      <c r="L25" s="157">
        <v>59.5</v>
      </c>
      <c r="M25" s="157">
        <v>53.9</v>
      </c>
      <c r="N25" s="304">
        <f>SUM(B25:M25)</f>
        <v>678.8</v>
      </c>
      <c r="O25" s="207">
        <v>122.6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172</v>
      </c>
      <c r="B26" s="157">
        <v>47.8</v>
      </c>
      <c r="C26" s="157">
        <v>44.8</v>
      </c>
      <c r="D26" s="157">
        <v>52.1</v>
      </c>
      <c r="E26" s="157">
        <v>55.6</v>
      </c>
      <c r="F26" s="157">
        <v>47.6</v>
      </c>
      <c r="G26" s="157">
        <v>72.400000000000006</v>
      </c>
      <c r="H26" s="157">
        <v>64.7</v>
      </c>
      <c r="I26" s="157">
        <v>42.3</v>
      </c>
      <c r="J26" s="157">
        <v>49.9</v>
      </c>
      <c r="K26" s="157">
        <v>47.9</v>
      </c>
      <c r="L26" s="157">
        <v>46.1</v>
      </c>
      <c r="M26" s="157">
        <v>44.3</v>
      </c>
      <c r="N26" s="304">
        <f>SUM(B26:M26)</f>
        <v>615.49999999999989</v>
      </c>
      <c r="O26" s="207">
        <f t="shared" ref="O26:O28" si="0">ROUND(N26/N25*100,1)</f>
        <v>90.7</v>
      </c>
      <c r="P26" s="155"/>
      <c r="Q26" s="287"/>
      <c r="R26" s="287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175</v>
      </c>
      <c r="B27" s="157">
        <v>44.4</v>
      </c>
      <c r="C27" s="157">
        <v>43.2</v>
      </c>
      <c r="D27" s="157">
        <v>58.3</v>
      </c>
      <c r="E27" s="157">
        <v>82.3</v>
      </c>
      <c r="F27" s="157">
        <v>75.599999999999994</v>
      </c>
      <c r="G27" s="157">
        <v>80.5</v>
      </c>
      <c r="H27" s="157">
        <v>62.3</v>
      </c>
      <c r="I27" s="157">
        <v>50.4</v>
      </c>
      <c r="J27" s="157">
        <v>48.5</v>
      </c>
      <c r="K27" s="157">
        <v>53.2</v>
      </c>
      <c r="L27" s="157">
        <v>47.2</v>
      </c>
      <c r="M27" s="157">
        <v>49</v>
      </c>
      <c r="N27" s="304">
        <f>SUM(B27:M27)</f>
        <v>694.90000000000009</v>
      </c>
      <c r="O27" s="207">
        <f t="shared" si="0"/>
        <v>112.9</v>
      </c>
      <c r="P27" s="155"/>
      <c r="Q27" s="287"/>
      <c r="R27" s="287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187</v>
      </c>
      <c r="B28" s="157">
        <v>55.9</v>
      </c>
      <c r="C28" s="157">
        <v>45.3</v>
      </c>
      <c r="D28" s="157">
        <v>66.8</v>
      </c>
      <c r="E28" s="157">
        <v>60.7</v>
      </c>
      <c r="F28" s="157">
        <v>50.5</v>
      </c>
      <c r="G28" s="157">
        <v>71.599999999999994</v>
      </c>
      <c r="H28" s="157">
        <v>77</v>
      </c>
      <c r="I28" s="157">
        <v>59.3</v>
      </c>
      <c r="J28" s="157">
        <v>70.2</v>
      </c>
      <c r="K28" s="157">
        <v>61.2</v>
      </c>
      <c r="L28" s="157">
        <v>59</v>
      </c>
      <c r="M28" s="157">
        <v>56.5</v>
      </c>
      <c r="N28" s="304">
        <f>SUM(B28:M28)</f>
        <v>734</v>
      </c>
      <c r="O28" s="207">
        <f t="shared" si="0"/>
        <v>105.6</v>
      </c>
      <c r="P28" s="155"/>
      <c r="Q28" s="287"/>
      <c r="R28" s="287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195</v>
      </c>
      <c r="B29" s="157">
        <v>51.7</v>
      </c>
      <c r="C29" s="157">
        <v>54.7</v>
      </c>
      <c r="D29" s="157">
        <v>64.900000000000006</v>
      </c>
      <c r="E29" s="157">
        <v>78.400000000000006</v>
      </c>
      <c r="F29" s="157">
        <v>75.5</v>
      </c>
      <c r="G29" s="157">
        <v>75.900000000000006</v>
      </c>
      <c r="H29" s="157">
        <v>59.8</v>
      </c>
      <c r="I29" s="157">
        <v>43.5</v>
      </c>
      <c r="J29" s="157">
        <v>45.8</v>
      </c>
      <c r="K29" s="157">
        <v>57.2</v>
      </c>
      <c r="L29" s="157"/>
      <c r="M29" s="157"/>
      <c r="N29" s="304"/>
      <c r="O29" s="207"/>
      <c r="P29" s="155"/>
      <c r="S29" s="155"/>
      <c r="T29" s="155"/>
      <c r="U29" s="155"/>
      <c r="V29" s="155"/>
      <c r="W29" s="155"/>
      <c r="X29" s="155"/>
      <c r="Y29" s="155"/>
      <c r="Z29" s="155"/>
    </row>
    <row r="30" spans="1:26" ht="9.75" customHeight="1" x14ac:dyDescent="0.15"/>
    <row r="51" spans="1:26" ht="9.9499999999999993" customHeight="1" x14ac:dyDescent="0.15">
      <c r="D51" s="17"/>
    </row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6" t="s">
        <v>122</v>
      </c>
      <c r="O53" s="149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7">
        <v>54.8</v>
      </c>
      <c r="C54" s="157">
        <v>59.3</v>
      </c>
      <c r="D54" s="157">
        <v>58.7</v>
      </c>
      <c r="E54" s="157">
        <v>64.3</v>
      </c>
      <c r="F54" s="157">
        <v>57.2</v>
      </c>
      <c r="G54" s="157">
        <v>59.5</v>
      </c>
      <c r="H54" s="157">
        <v>57.8</v>
      </c>
      <c r="I54" s="157">
        <v>57.5</v>
      </c>
      <c r="J54" s="157">
        <v>57.6</v>
      </c>
      <c r="K54" s="157">
        <v>61</v>
      </c>
      <c r="L54" s="157">
        <v>58.2</v>
      </c>
      <c r="M54" s="157">
        <v>62.9</v>
      </c>
      <c r="N54" s="212">
        <f>SUM(B54:M54)/12</f>
        <v>59.06666666666667</v>
      </c>
      <c r="O54" s="207">
        <v>122.6</v>
      </c>
      <c r="P54" s="155"/>
      <c r="Q54" s="290"/>
      <c r="R54" s="290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172</v>
      </c>
      <c r="B55" s="157">
        <v>65.900000000000006</v>
      </c>
      <c r="C55" s="157">
        <v>65.900000000000006</v>
      </c>
      <c r="D55" s="157">
        <v>60.8</v>
      </c>
      <c r="E55" s="157">
        <v>61</v>
      </c>
      <c r="F55" s="157">
        <v>64.599999999999994</v>
      </c>
      <c r="G55" s="157">
        <v>55.6</v>
      </c>
      <c r="H55" s="157">
        <v>43</v>
      </c>
      <c r="I55" s="157">
        <v>47.8</v>
      </c>
      <c r="J55" s="157">
        <v>53.1</v>
      </c>
      <c r="K55" s="157">
        <v>53.4</v>
      </c>
      <c r="L55" s="157">
        <v>34</v>
      </c>
      <c r="M55" s="157">
        <v>32.1</v>
      </c>
      <c r="N55" s="212">
        <f>SUM(B55:M55)/12</f>
        <v>53.1</v>
      </c>
      <c r="O55" s="207">
        <f t="shared" ref="O55:O57" si="1">ROUND(N55/N54*100,1)</f>
        <v>89.9</v>
      </c>
      <c r="P55" s="155"/>
      <c r="Q55" s="290"/>
      <c r="R55" s="290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175</v>
      </c>
      <c r="B56" s="157">
        <v>32.1</v>
      </c>
      <c r="C56" s="157">
        <v>30.1</v>
      </c>
      <c r="D56" s="157">
        <v>28.9</v>
      </c>
      <c r="E56" s="157">
        <v>38</v>
      </c>
      <c r="F56" s="157">
        <v>43.4</v>
      </c>
      <c r="G56" s="157">
        <v>45.9</v>
      </c>
      <c r="H56" s="157">
        <v>40.200000000000003</v>
      </c>
      <c r="I56" s="157">
        <v>40.5</v>
      </c>
      <c r="J56" s="157">
        <v>41.7</v>
      </c>
      <c r="K56" s="157">
        <v>40.799999999999997</v>
      </c>
      <c r="L56" s="157">
        <v>40.1</v>
      </c>
      <c r="M56" s="157">
        <v>39.6</v>
      </c>
      <c r="N56" s="212">
        <f>SUM(B56:M56)/12</f>
        <v>38.44166666666667</v>
      </c>
      <c r="O56" s="207">
        <f t="shared" si="1"/>
        <v>72.400000000000006</v>
      </c>
      <c r="P56" s="155"/>
      <c r="Q56" s="290"/>
      <c r="R56" s="290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187</v>
      </c>
      <c r="B57" s="157">
        <v>40.9</v>
      </c>
      <c r="C57" s="157">
        <v>41</v>
      </c>
      <c r="D57" s="157">
        <v>39.5</v>
      </c>
      <c r="E57" s="157">
        <v>39.4</v>
      </c>
      <c r="F57" s="157">
        <v>37.9</v>
      </c>
      <c r="G57" s="157">
        <v>41.3</v>
      </c>
      <c r="H57" s="157">
        <v>37.5</v>
      </c>
      <c r="I57" s="157">
        <v>38.6</v>
      </c>
      <c r="J57" s="157">
        <v>37.9</v>
      </c>
      <c r="K57" s="157">
        <v>39.700000000000003</v>
      </c>
      <c r="L57" s="157">
        <v>43.1</v>
      </c>
      <c r="M57" s="157">
        <v>40.299999999999997</v>
      </c>
      <c r="N57" s="212">
        <f>SUM(B57:M57)/12</f>
        <v>39.758333333333333</v>
      </c>
      <c r="O57" s="207">
        <f t="shared" si="1"/>
        <v>103.4</v>
      </c>
      <c r="P57" s="155"/>
      <c r="Q57" s="290"/>
      <c r="R57" s="290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195</v>
      </c>
      <c r="B58" s="157">
        <v>43.2</v>
      </c>
      <c r="C58" s="157">
        <v>43.6</v>
      </c>
      <c r="D58" s="157">
        <v>42.1</v>
      </c>
      <c r="E58" s="157">
        <v>42.7</v>
      </c>
      <c r="F58" s="157">
        <v>44.7</v>
      </c>
      <c r="G58" s="157">
        <v>45.4</v>
      </c>
      <c r="H58" s="157">
        <v>44.5</v>
      </c>
      <c r="I58" s="157">
        <v>42.1</v>
      </c>
      <c r="J58" s="157">
        <v>40.200000000000003</v>
      </c>
      <c r="K58" s="157">
        <v>41.4</v>
      </c>
      <c r="L58" s="157"/>
      <c r="M58" s="157"/>
      <c r="N58" s="212"/>
      <c r="O58" s="207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9.9499999999999993" customHeight="1" x14ac:dyDescent="0.15">
      <c r="Q59" s="219"/>
    </row>
    <row r="82" spans="1:26" ht="6" customHeight="1" x14ac:dyDescent="0.15"/>
    <row r="83" spans="1:26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6" t="s">
        <v>122</v>
      </c>
      <c r="O83" s="149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173</v>
      </c>
      <c r="B84" s="11">
        <v>85.7</v>
      </c>
      <c r="C84" s="11">
        <v>87</v>
      </c>
      <c r="D84" s="11">
        <v>82.4</v>
      </c>
      <c r="E84" s="11">
        <v>93.3</v>
      </c>
      <c r="F84" s="11">
        <v>92</v>
      </c>
      <c r="G84" s="11">
        <v>99.6</v>
      </c>
      <c r="H84" s="11">
        <v>115.3</v>
      </c>
      <c r="I84" s="11">
        <v>76.099999999999994</v>
      </c>
      <c r="J84" s="11">
        <v>127.5</v>
      </c>
      <c r="K84" s="11">
        <v>102.6</v>
      </c>
      <c r="L84" s="11">
        <v>102.2</v>
      </c>
      <c r="M84" s="11">
        <v>85.1</v>
      </c>
      <c r="N84" s="211">
        <f>SUM(B84:M84)/12</f>
        <v>95.733333333333334</v>
      </c>
      <c r="O84" s="148">
        <v>99.7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172</v>
      </c>
      <c r="B85" s="11">
        <v>71.8</v>
      </c>
      <c r="C85" s="11">
        <v>67.900000000000006</v>
      </c>
      <c r="D85" s="11">
        <v>86.3</v>
      </c>
      <c r="E85" s="11">
        <v>91.1</v>
      </c>
      <c r="F85" s="11">
        <v>72.900000000000006</v>
      </c>
      <c r="G85" s="11">
        <v>127.8</v>
      </c>
      <c r="H85" s="11">
        <v>144</v>
      </c>
      <c r="I85" s="11">
        <v>88.1</v>
      </c>
      <c r="J85" s="11">
        <v>93.5</v>
      </c>
      <c r="K85" s="11">
        <v>89.7</v>
      </c>
      <c r="L85" s="11">
        <v>127.8</v>
      </c>
      <c r="M85" s="11">
        <v>136.69999999999999</v>
      </c>
      <c r="N85" s="211">
        <f>SUM(B85:M85)/12</f>
        <v>99.800000000000011</v>
      </c>
      <c r="O85" s="148">
        <f t="shared" ref="O85:O87" si="2">ROUND(N85/N84*100,1)</f>
        <v>104.2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175</v>
      </c>
      <c r="B86" s="11">
        <v>138.19999999999999</v>
      </c>
      <c r="C86" s="11">
        <v>142.4</v>
      </c>
      <c r="D86" s="11">
        <v>199.9</v>
      </c>
      <c r="E86" s="11">
        <v>232.5</v>
      </c>
      <c r="F86" s="11">
        <v>179</v>
      </c>
      <c r="G86" s="11">
        <v>177.6</v>
      </c>
      <c r="H86" s="11">
        <v>151.19999999999999</v>
      </c>
      <c r="I86" s="11">
        <v>124.5</v>
      </c>
      <c r="J86" s="11">
        <v>116.7</v>
      </c>
      <c r="K86" s="11">
        <v>129.9</v>
      </c>
      <c r="L86" s="11">
        <v>117.4</v>
      </c>
      <c r="M86" s="11">
        <v>123.6</v>
      </c>
      <c r="N86" s="211">
        <f>SUM(B86:M86)/12</f>
        <v>152.74166666666667</v>
      </c>
      <c r="O86" s="148">
        <f t="shared" si="2"/>
        <v>153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187</v>
      </c>
      <c r="B87" s="11">
        <v>137.30000000000001</v>
      </c>
      <c r="C87" s="11">
        <v>110.5</v>
      </c>
      <c r="D87" s="11">
        <v>167.7</v>
      </c>
      <c r="E87" s="11">
        <v>153.9</v>
      </c>
      <c r="F87" s="11">
        <v>132.6</v>
      </c>
      <c r="G87" s="11">
        <v>176.4</v>
      </c>
      <c r="H87" s="11">
        <v>200.3</v>
      </c>
      <c r="I87" s="11">
        <v>154.69999999999999</v>
      </c>
      <c r="J87" s="11">
        <v>184.4</v>
      </c>
      <c r="K87" s="11">
        <v>155.5</v>
      </c>
      <c r="L87" s="11">
        <v>138.4</v>
      </c>
      <c r="M87" s="11">
        <v>138.80000000000001</v>
      </c>
      <c r="N87" s="211">
        <f>SUM(B87:M87)/12</f>
        <v>154.20833333333334</v>
      </c>
      <c r="O87" s="148">
        <f t="shared" si="2"/>
        <v>101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195</v>
      </c>
      <c r="B88" s="11">
        <v>120.5</v>
      </c>
      <c r="C88" s="11">
        <v>125.7</v>
      </c>
      <c r="D88" s="11">
        <v>153</v>
      </c>
      <c r="E88" s="11">
        <v>184.3</v>
      </c>
      <c r="F88" s="11">
        <v>170.6</v>
      </c>
      <c r="G88" s="11">
        <v>167.7</v>
      </c>
      <c r="H88" s="11">
        <v>134</v>
      </c>
      <c r="I88" s="11">
        <v>103.1</v>
      </c>
      <c r="J88" s="11">
        <v>113.4</v>
      </c>
      <c r="K88" s="11">
        <v>138.6</v>
      </c>
      <c r="L88" s="11"/>
      <c r="M88" s="11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C89" s="368"/>
      <c r="D89" s="150"/>
    </row>
    <row r="90" spans="1:26" ht="9.9499999999999993" customHeight="1" x14ac:dyDescent="0.15">
      <c r="D90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K89" sqref="K89"/>
    </sheetView>
  </sheetViews>
  <sheetFormatPr defaultRowHeight="9.9499999999999993" customHeight="1" x14ac:dyDescent="0.15"/>
  <cols>
    <col min="1" max="1" width="8" customWidth="1"/>
    <col min="2" max="13" width="6.125" customWidth="1"/>
    <col min="14" max="26" width="7.625" customWidth="1"/>
  </cols>
  <sheetData>
    <row r="8" spans="1:26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49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355">
        <v>96.4</v>
      </c>
      <c r="C25" s="355">
        <v>100.8</v>
      </c>
      <c r="D25" s="355">
        <v>119.9</v>
      </c>
      <c r="E25" s="355">
        <v>122</v>
      </c>
      <c r="F25" s="355">
        <v>123.5</v>
      </c>
      <c r="G25" s="355">
        <v>126.2</v>
      </c>
      <c r="H25" s="355">
        <v>126.9</v>
      </c>
      <c r="I25" s="355">
        <v>97.5</v>
      </c>
      <c r="J25" s="355">
        <v>114.1</v>
      </c>
      <c r="K25" s="355">
        <v>104.1</v>
      </c>
      <c r="L25" s="355">
        <v>95.1</v>
      </c>
      <c r="M25" s="355">
        <v>110</v>
      </c>
      <c r="N25" s="212">
        <f>SUM(B25:M25)</f>
        <v>1336.4999999999998</v>
      </c>
      <c r="O25" s="356">
        <v>94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172</v>
      </c>
      <c r="B26" s="355">
        <v>84.4</v>
      </c>
      <c r="C26" s="355">
        <v>90.2</v>
      </c>
      <c r="D26" s="355">
        <v>113.2</v>
      </c>
      <c r="E26" s="355">
        <v>112.9</v>
      </c>
      <c r="F26" s="355">
        <v>92.8</v>
      </c>
      <c r="G26" s="355">
        <v>100.2</v>
      </c>
      <c r="H26" s="355">
        <v>103</v>
      </c>
      <c r="I26" s="355">
        <v>90.2</v>
      </c>
      <c r="J26" s="355">
        <v>95.8</v>
      </c>
      <c r="K26" s="355">
        <v>131.9</v>
      </c>
      <c r="L26" s="355">
        <v>84.5</v>
      </c>
      <c r="M26" s="355">
        <v>78.599999999999994</v>
      </c>
      <c r="N26" s="212">
        <f>SUM(B26:M26)</f>
        <v>1177.6999999999998</v>
      </c>
      <c r="O26" s="356">
        <f t="shared" ref="O26:O28" si="0">ROUND(N26/N25*100,1)</f>
        <v>88.1</v>
      </c>
      <c r="P26" s="359"/>
      <c r="Q26" s="360"/>
      <c r="R26" s="360"/>
      <c r="S26" s="359"/>
      <c r="T26" s="359"/>
      <c r="U26" s="359"/>
      <c r="V26" s="359"/>
      <c r="W26" s="359"/>
      <c r="X26" s="359"/>
      <c r="Y26" s="359"/>
      <c r="Z26" s="359"/>
    </row>
    <row r="27" spans="1:26" ht="11.1" customHeight="1" x14ac:dyDescent="0.15">
      <c r="A27" s="6" t="s">
        <v>175</v>
      </c>
      <c r="B27" s="355">
        <v>75.7</v>
      </c>
      <c r="C27" s="355">
        <v>92.3</v>
      </c>
      <c r="D27" s="355">
        <v>105</v>
      </c>
      <c r="E27" s="355">
        <v>103.6</v>
      </c>
      <c r="F27" s="355">
        <v>94.9</v>
      </c>
      <c r="G27" s="355">
        <v>106.3</v>
      </c>
      <c r="H27" s="355">
        <v>100.1</v>
      </c>
      <c r="I27" s="355">
        <v>100.9</v>
      </c>
      <c r="J27" s="355">
        <v>91.8</v>
      </c>
      <c r="K27" s="355">
        <v>87.4</v>
      </c>
      <c r="L27" s="355">
        <v>90</v>
      </c>
      <c r="M27" s="355">
        <v>78.099999999999994</v>
      </c>
      <c r="N27" s="212">
        <f>SUM(B27:M27)</f>
        <v>1126.0999999999999</v>
      </c>
      <c r="O27" s="356">
        <f t="shared" si="0"/>
        <v>95.6</v>
      </c>
      <c r="P27" s="359"/>
      <c r="Q27" s="360"/>
      <c r="R27" s="360"/>
      <c r="S27" s="359"/>
      <c r="T27" s="359"/>
      <c r="U27" s="359"/>
      <c r="V27" s="359"/>
      <c r="W27" s="359"/>
      <c r="X27" s="359"/>
      <c r="Y27" s="359"/>
      <c r="Z27" s="359"/>
    </row>
    <row r="28" spans="1:26" ht="11.1" customHeight="1" x14ac:dyDescent="0.15">
      <c r="A28" s="6" t="s">
        <v>187</v>
      </c>
      <c r="B28" s="355">
        <v>68.900000000000006</v>
      </c>
      <c r="C28" s="355">
        <v>75.7</v>
      </c>
      <c r="D28" s="355">
        <v>96.3</v>
      </c>
      <c r="E28" s="355">
        <v>98.9</v>
      </c>
      <c r="F28" s="355">
        <v>89.3</v>
      </c>
      <c r="G28" s="355">
        <v>96</v>
      </c>
      <c r="H28" s="355">
        <v>90.2</v>
      </c>
      <c r="I28" s="355">
        <v>87.2</v>
      </c>
      <c r="J28" s="355">
        <v>85.7</v>
      </c>
      <c r="K28" s="355">
        <v>93.5</v>
      </c>
      <c r="L28" s="355">
        <v>82.1</v>
      </c>
      <c r="M28" s="355">
        <v>87</v>
      </c>
      <c r="N28" s="212">
        <f>SUM(B28:M28)</f>
        <v>1050.8000000000002</v>
      </c>
      <c r="O28" s="356">
        <f t="shared" si="0"/>
        <v>93.3</v>
      </c>
      <c r="P28" s="359"/>
      <c r="Q28" s="360"/>
      <c r="R28" s="360"/>
      <c r="S28" s="359"/>
      <c r="T28" s="359"/>
      <c r="U28" s="359"/>
      <c r="V28" s="359"/>
      <c r="W28" s="359"/>
      <c r="X28" s="359"/>
      <c r="Y28" s="359"/>
      <c r="Z28" s="359"/>
    </row>
    <row r="29" spans="1:26" ht="11.1" customHeight="1" x14ac:dyDescent="0.15">
      <c r="A29" s="6" t="s">
        <v>195</v>
      </c>
      <c r="B29" s="355">
        <v>72.7</v>
      </c>
      <c r="C29" s="355">
        <v>83.2</v>
      </c>
      <c r="D29" s="355">
        <v>89.9</v>
      </c>
      <c r="E29" s="355">
        <v>103.8</v>
      </c>
      <c r="F29" s="355">
        <v>94.4</v>
      </c>
      <c r="G29" s="355">
        <v>91.6</v>
      </c>
      <c r="H29" s="355">
        <v>108.5</v>
      </c>
      <c r="I29" s="355">
        <v>91.8</v>
      </c>
      <c r="J29" s="355">
        <v>101.6</v>
      </c>
      <c r="K29" s="355">
        <v>100.2</v>
      </c>
      <c r="L29" s="355"/>
      <c r="M29" s="355"/>
      <c r="N29" s="212"/>
      <c r="O29" s="356"/>
      <c r="P29" s="359"/>
      <c r="Q29" s="361"/>
      <c r="R29" s="361"/>
      <c r="S29" s="359"/>
      <c r="T29" s="359"/>
      <c r="U29" s="359"/>
      <c r="V29" s="359"/>
      <c r="W29" s="359"/>
      <c r="X29" s="359"/>
      <c r="Y29" s="359"/>
      <c r="Z29" s="359"/>
    </row>
    <row r="30" spans="1:26" ht="9.9499999999999993" customHeight="1" x14ac:dyDescent="0.15">
      <c r="H30" s="194"/>
    </row>
    <row r="53" spans="1:26" s="150" customFormat="1" ht="11.1" customHeight="1" x14ac:dyDescent="0.15">
      <c r="A53" s="11"/>
      <c r="B53" s="146" t="s">
        <v>76</v>
      </c>
      <c r="C53" s="146" t="s">
        <v>77</v>
      </c>
      <c r="D53" s="146" t="s">
        <v>78</v>
      </c>
      <c r="E53" s="146" t="s">
        <v>79</v>
      </c>
      <c r="F53" s="146" t="s">
        <v>80</v>
      </c>
      <c r="G53" s="146" t="s">
        <v>81</v>
      </c>
      <c r="H53" s="146" t="s">
        <v>82</v>
      </c>
      <c r="I53" s="146" t="s">
        <v>83</v>
      </c>
      <c r="J53" s="146" t="s">
        <v>84</v>
      </c>
      <c r="K53" s="146" t="s">
        <v>85</v>
      </c>
      <c r="L53" s="146" t="s">
        <v>86</v>
      </c>
      <c r="M53" s="146" t="s">
        <v>87</v>
      </c>
      <c r="N53" s="206" t="s">
        <v>122</v>
      </c>
      <c r="O53" s="149" t="s">
        <v>124</v>
      </c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s="150" customFormat="1" ht="11.1" customHeight="1" x14ac:dyDescent="0.15">
      <c r="A54" s="6" t="s">
        <v>173</v>
      </c>
      <c r="B54" s="153">
        <v>114.1</v>
      </c>
      <c r="C54" s="153">
        <v>119.1</v>
      </c>
      <c r="D54" s="153">
        <v>126.2</v>
      </c>
      <c r="E54" s="153">
        <v>117.7</v>
      </c>
      <c r="F54" s="153">
        <v>126</v>
      </c>
      <c r="G54" s="153">
        <v>138.9</v>
      </c>
      <c r="H54" s="153">
        <v>146.19999999999999</v>
      </c>
      <c r="I54" s="153">
        <v>134.4</v>
      </c>
      <c r="J54" s="153">
        <v>134.19999999999999</v>
      </c>
      <c r="K54" s="153">
        <v>122.9</v>
      </c>
      <c r="L54" s="153">
        <v>124.3</v>
      </c>
      <c r="M54" s="153">
        <v>122.1</v>
      </c>
      <c r="N54" s="212">
        <f>SUM(B54:M54)/12</f>
        <v>127.17499999999997</v>
      </c>
      <c r="O54" s="356">
        <v>99.4</v>
      </c>
      <c r="P54" s="357"/>
      <c r="Q54" s="358"/>
      <c r="R54" s="358"/>
      <c r="S54" s="357"/>
      <c r="T54" s="357"/>
      <c r="U54" s="357"/>
      <c r="V54" s="357"/>
      <c r="W54" s="357"/>
      <c r="X54" s="357"/>
      <c r="Y54" s="357"/>
      <c r="Z54" s="357"/>
    </row>
    <row r="55" spans="1:26" s="150" customFormat="1" ht="11.1" customHeight="1" x14ac:dyDescent="0.15">
      <c r="A55" s="6" t="s">
        <v>172</v>
      </c>
      <c r="B55" s="153">
        <v>119.6</v>
      </c>
      <c r="C55" s="153">
        <v>116.2</v>
      </c>
      <c r="D55" s="153">
        <v>120.4</v>
      </c>
      <c r="E55" s="153">
        <v>120.3</v>
      </c>
      <c r="F55" s="153">
        <v>123.1</v>
      </c>
      <c r="G55" s="153">
        <v>116.5</v>
      </c>
      <c r="H55" s="153">
        <v>114.8</v>
      </c>
      <c r="I55" s="153">
        <v>111.8</v>
      </c>
      <c r="J55" s="153">
        <v>114</v>
      </c>
      <c r="K55" s="153">
        <v>141.30000000000001</v>
      </c>
      <c r="L55" s="153">
        <v>114</v>
      </c>
      <c r="M55" s="153">
        <v>101.3</v>
      </c>
      <c r="N55" s="212">
        <f>SUM(B55:M55)/12</f>
        <v>117.77499999999998</v>
      </c>
      <c r="O55" s="356">
        <f t="shared" ref="O55:O57" si="1">ROUND(N55/N54*100,1)</f>
        <v>92.6</v>
      </c>
      <c r="P55" s="357"/>
      <c r="Q55" s="358"/>
      <c r="R55" s="358"/>
      <c r="S55" s="357"/>
      <c r="T55" s="357"/>
      <c r="U55" s="357"/>
      <c r="V55" s="357"/>
      <c r="W55" s="357"/>
      <c r="X55" s="357"/>
      <c r="Y55" s="357"/>
      <c r="Z55" s="357"/>
    </row>
    <row r="56" spans="1:26" s="150" customFormat="1" ht="11.1" customHeight="1" x14ac:dyDescent="0.15">
      <c r="A56" s="6" t="s">
        <v>175</v>
      </c>
      <c r="B56" s="153">
        <v>99.7</v>
      </c>
      <c r="C56" s="153">
        <v>109.5</v>
      </c>
      <c r="D56" s="153">
        <v>111.4</v>
      </c>
      <c r="E56" s="153">
        <v>102.9</v>
      </c>
      <c r="F56" s="153">
        <v>113.3</v>
      </c>
      <c r="G56" s="153">
        <v>123.3</v>
      </c>
      <c r="H56" s="153">
        <v>120.8</v>
      </c>
      <c r="I56" s="153">
        <v>138.19999999999999</v>
      </c>
      <c r="J56" s="153">
        <v>132.1</v>
      </c>
      <c r="K56" s="153">
        <v>128.30000000000001</v>
      </c>
      <c r="L56" s="153">
        <v>125.1</v>
      </c>
      <c r="M56" s="153">
        <v>109.6</v>
      </c>
      <c r="N56" s="212">
        <f>SUM(B56:M56)/12</f>
        <v>117.84999999999997</v>
      </c>
      <c r="O56" s="356">
        <f t="shared" si="1"/>
        <v>100.1</v>
      </c>
      <c r="P56" s="357"/>
      <c r="Q56" s="358"/>
      <c r="R56" s="358"/>
      <c r="S56" s="357"/>
      <c r="T56" s="357"/>
      <c r="U56" s="357"/>
      <c r="V56" s="357"/>
      <c r="W56" s="357"/>
      <c r="X56" s="357"/>
      <c r="Y56" s="357"/>
      <c r="Z56" s="357"/>
    </row>
    <row r="57" spans="1:26" s="150" customFormat="1" ht="11.1" customHeight="1" x14ac:dyDescent="0.15">
      <c r="A57" s="6" t="s">
        <v>187</v>
      </c>
      <c r="B57" s="153">
        <v>110.3</v>
      </c>
      <c r="C57" s="153">
        <v>109</v>
      </c>
      <c r="D57" s="153">
        <v>108.2</v>
      </c>
      <c r="E57" s="153">
        <v>113.1</v>
      </c>
      <c r="F57" s="153">
        <v>122.4</v>
      </c>
      <c r="G57" s="153">
        <v>116.8</v>
      </c>
      <c r="H57" s="153">
        <v>108.9</v>
      </c>
      <c r="I57" s="153">
        <v>107</v>
      </c>
      <c r="J57" s="153">
        <v>101.1</v>
      </c>
      <c r="K57" s="153">
        <v>109.4</v>
      </c>
      <c r="L57" s="153">
        <v>99.1</v>
      </c>
      <c r="M57" s="153">
        <v>97.9</v>
      </c>
      <c r="N57" s="212">
        <f>SUM(B57:M57)/12</f>
        <v>108.60000000000001</v>
      </c>
      <c r="O57" s="356">
        <f t="shared" si="1"/>
        <v>92.2</v>
      </c>
      <c r="P57" s="357"/>
      <c r="Q57" s="358"/>
      <c r="R57" s="358"/>
      <c r="S57" s="357"/>
      <c r="T57" s="357"/>
      <c r="U57" s="357"/>
      <c r="V57" s="357"/>
      <c r="W57" s="357"/>
      <c r="X57" s="357"/>
      <c r="Y57" s="357"/>
      <c r="Z57" s="357"/>
    </row>
    <row r="58" spans="1:26" s="150" customFormat="1" ht="11.1" customHeight="1" x14ac:dyDescent="0.15">
      <c r="A58" s="6" t="s">
        <v>195</v>
      </c>
      <c r="B58" s="153">
        <v>97.3</v>
      </c>
      <c r="C58" s="153">
        <v>99.8</v>
      </c>
      <c r="D58" s="153">
        <v>97.4</v>
      </c>
      <c r="E58" s="153">
        <v>100.8</v>
      </c>
      <c r="F58" s="153">
        <v>107.3</v>
      </c>
      <c r="G58" s="153">
        <v>108.2</v>
      </c>
      <c r="H58" s="153">
        <v>107.3</v>
      </c>
      <c r="I58" s="153">
        <v>103.7</v>
      </c>
      <c r="J58" s="153">
        <v>106</v>
      </c>
      <c r="K58" s="153">
        <v>105.3</v>
      </c>
      <c r="L58" s="153"/>
      <c r="M58" s="153"/>
      <c r="N58" s="212"/>
      <c r="O58" s="356"/>
      <c r="P58" s="159"/>
      <c r="Q58" s="353"/>
      <c r="R58" s="353"/>
      <c r="S58" s="159"/>
      <c r="T58" s="159"/>
      <c r="U58" s="159"/>
      <c r="V58" s="159"/>
      <c r="W58" s="159"/>
      <c r="X58" s="159"/>
      <c r="Y58" s="159"/>
      <c r="Z58" s="159"/>
    </row>
    <row r="59" spans="1:26" ht="9.9499999999999993" customHeight="1" x14ac:dyDescent="0.15">
      <c r="A59" s="48"/>
    </row>
    <row r="60" spans="1:26" ht="9.9499999999999993" customHeight="1" x14ac:dyDescent="0.15">
      <c r="A60" s="48"/>
    </row>
    <row r="68" spans="18:18" ht="9.9499999999999993" customHeight="1" x14ac:dyDescent="0.15">
      <c r="R68" s="354"/>
    </row>
    <row r="82" spans="1:26" ht="5.25" customHeight="1" x14ac:dyDescent="0.15"/>
    <row r="83" spans="1:26" s="150" customFormat="1" ht="11.1" customHeight="1" x14ac:dyDescent="0.15">
      <c r="A83" s="11"/>
      <c r="B83" s="146" t="s">
        <v>76</v>
      </c>
      <c r="C83" s="146" t="s">
        <v>77</v>
      </c>
      <c r="D83" s="146" t="s">
        <v>78</v>
      </c>
      <c r="E83" s="146" t="s">
        <v>79</v>
      </c>
      <c r="F83" s="146" t="s">
        <v>80</v>
      </c>
      <c r="G83" s="146" t="s">
        <v>81</v>
      </c>
      <c r="H83" s="146" t="s">
        <v>82</v>
      </c>
      <c r="I83" s="146" t="s">
        <v>83</v>
      </c>
      <c r="J83" s="146" t="s">
        <v>84</v>
      </c>
      <c r="K83" s="146" t="s">
        <v>85</v>
      </c>
      <c r="L83" s="146" t="s">
        <v>86</v>
      </c>
      <c r="M83" s="146" t="s">
        <v>87</v>
      </c>
      <c r="N83" s="206" t="s">
        <v>122</v>
      </c>
      <c r="O83" s="149" t="s">
        <v>124</v>
      </c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s="150" customFormat="1" ht="11.1" customHeight="1" x14ac:dyDescent="0.15">
      <c r="A84" s="6" t="s">
        <v>173</v>
      </c>
      <c r="B84" s="148">
        <v>85.5</v>
      </c>
      <c r="C84" s="148">
        <v>84.2</v>
      </c>
      <c r="D84" s="148">
        <v>94.9</v>
      </c>
      <c r="E84" s="148">
        <v>103.5</v>
      </c>
      <c r="F84" s="148">
        <v>98</v>
      </c>
      <c r="G84" s="148">
        <v>90.4</v>
      </c>
      <c r="H84" s="148">
        <v>86.4</v>
      </c>
      <c r="I84" s="148">
        <v>73.7</v>
      </c>
      <c r="J84" s="148">
        <v>85</v>
      </c>
      <c r="K84" s="148">
        <v>85.4</v>
      </c>
      <c r="L84" s="148">
        <v>76.400000000000006</v>
      </c>
      <c r="M84" s="148">
        <v>90.2</v>
      </c>
      <c r="N84" s="211">
        <f t="shared" ref="N84:N87" si="2">SUM(B84:M84)/12</f>
        <v>87.8</v>
      </c>
      <c r="O84" s="216">
        <v>94.7</v>
      </c>
      <c r="Q84" s="288"/>
      <c r="R84" s="288"/>
    </row>
    <row r="85" spans="1:26" s="150" customFormat="1" ht="11.1" customHeight="1" x14ac:dyDescent="0.15">
      <c r="A85" s="6" t="s">
        <v>172</v>
      </c>
      <c r="B85" s="148">
        <v>70.900000000000006</v>
      </c>
      <c r="C85" s="148">
        <v>78</v>
      </c>
      <c r="D85" s="148">
        <v>93.9</v>
      </c>
      <c r="E85" s="148">
        <v>93.9</v>
      </c>
      <c r="F85" s="148">
        <v>75.099999999999994</v>
      </c>
      <c r="G85" s="148">
        <v>86.4</v>
      </c>
      <c r="H85" s="148">
        <v>89.8</v>
      </c>
      <c r="I85" s="148">
        <v>81</v>
      </c>
      <c r="J85" s="148">
        <v>83.9</v>
      </c>
      <c r="K85" s="148">
        <v>92.6</v>
      </c>
      <c r="L85" s="148">
        <v>76.900000000000006</v>
      </c>
      <c r="M85" s="148">
        <v>79</v>
      </c>
      <c r="N85" s="211">
        <f t="shared" si="2"/>
        <v>83.45</v>
      </c>
      <c r="O85" s="216">
        <f t="shared" ref="O85:O87" si="3">ROUND(N85/N84*100,1)</f>
        <v>95</v>
      </c>
      <c r="Q85" s="288"/>
      <c r="R85" s="288"/>
    </row>
    <row r="86" spans="1:26" s="150" customFormat="1" ht="11.1" customHeight="1" x14ac:dyDescent="0.15">
      <c r="A86" s="6" t="s">
        <v>175</v>
      </c>
      <c r="B86" s="148">
        <v>76.099999999999994</v>
      </c>
      <c r="C86" s="148">
        <v>83.6</v>
      </c>
      <c r="D86" s="148">
        <v>94.2</v>
      </c>
      <c r="E86" s="148">
        <v>100.7</v>
      </c>
      <c r="F86" s="148">
        <v>83</v>
      </c>
      <c r="G86" s="148">
        <v>85.6</v>
      </c>
      <c r="H86" s="148">
        <v>83.1</v>
      </c>
      <c r="I86" s="148">
        <v>71.099999999999994</v>
      </c>
      <c r="J86" s="148">
        <v>70.099999999999994</v>
      </c>
      <c r="K86" s="148">
        <v>68.599999999999994</v>
      </c>
      <c r="L86" s="148">
        <v>72.099999999999994</v>
      </c>
      <c r="M86" s="148">
        <v>73.099999999999994</v>
      </c>
      <c r="N86" s="211">
        <f t="shared" si="2"/>
        <v>80.108333333333334</v>
      </c>
      <c r="O86" s="216">
        <f t="shared" si="3"/>
        <v>96</v>
      </c>
      <c r="Q86" s="288"/>
      <c r="R86" s="288"/>
    </row>
    <row r="87" spans="1:26" s="150" customFormat="1" ht="11.1" customHeight="1" x14ac:dyDescent="0.15">
      <c r="A87" s="6" t="s">
        <v>187</v>
      </c>
      <c r="B87" s="148">
        <v>62.3</v>
      </c>
      <c r="C87" s="148">
        <v>69.599999999999994</v>
      </c>
      <c r="D87" s="148">
        <v>89</v>
      </c>
      <c r="E87" s="148">
        <v>87.2</v>
      </c>
      <c r="F87" s="148">
        <v>71.900000000000006</v>
      </c>
      <c r="G87" s="148">
        <v>82.6</v>
      </c>
      <c r="H87" s="148">
        <v>83.4</v>
      </c>
      <c r="I87" s="148">
        <v>81.599999999999994</v>
      </c>
      <c r="J87" s="148">
        <v>85.1</v>
      </c>
      <c r="K87" s="148">
        <v>84.9</v>
      </c>
      <c r="L87" s="148">
        <v>83.6</v>
      </c>
      <c r="M87" s="148">
        <v>88.9</v>
      </c>
      <c r="N87" s="211">
        <f t="shared" si="2"/>
        <v>80.841666666666669</v>
      </c>
      <c r="O87" s="216">
        <f t="shared" si="3"/>
        <v>100.9</v>
      </c>
      <c r="Q87" s="288"/>
      <c r="R87" s="288"/>
    </row>
    <row r="88" spans="1:26" s="150" customFormat="1" ht="11.1" customHeight="1" x14ac:dyDescent="0.15">
      <c r="A88" s="6" t="s">
        <v>195</v>
      </c>
      <c r="B88" s="148">
        <v>74.8</v>
      </c>
      <c r="C88" s="148">
        <v>83.1</v>
      </c>
      <c r="D88" s="148">
        <v>92.4</v>
      </c>
      <c r="E88" s="148">
        <v>103</v>
      </c>
      <c r="F88" s="148">
        <v>87.6</v>
      </c>
      <c r="G88" s="148">
        <v>84.6</v>
      </c>
      <c r="H88" s="148">
        <v>101.1</v>
      </c>
      <c r="I88" s="148">
        <v>88.7</v>
      </c>
      <c r="J88" s="148">
        <v>95.8</v>
      </c>
      <c r="K88" s="148">
        <v>95.2</v>
      </c>
      <c r="L88" s="148"/>
      <c r="M88" s="148"/>
      <c r="N88" s="211"/>
      <c r="O88" s="216"/>
    </row>
    <row r="89" spans="1:26" ht="9.9499999999999993" customHeight="1" x14ac:dyDescent="0.15">
      <c r="E89" s="369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workbookViewId="0">
      <selection activeCell="U69" sqref="U69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7" width="7.625" customWidth="1"/>
  </cols>
  <sheetData>
    <row r="7" spans="1:15" ht="9.9499999999999993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 x14ac:dyDescent="0.15">
      <c r="N14" s="225"/>
      <c r="O14" s="225"/>
    </row>
    <row r="17" spans="1:26" ht="9.9499999999999993" customHeight="1" x14ac:dyDescent="0.15">
      <c r="O17" s="225"/>
    </row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5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5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 x14ac:dyDescent="0.15"/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49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153">
        <v>20</v>
      </c>
      <c r="C25" s="153">
        <v>20.100000000000001</v>
      </c>
      <c r="D25" s="153">
        <v>21.2</v>
      </c>
      <c r="E25" s="153">
        <v>22.7</v>
      </c>
      <c r="F25" s="153">
        <v>21.8</v>
      </c>
      <c r="G25" s="153">
        <v>21.8</v>
      </c>
      <c r="H25" s="153">
        <v>23.4</v>
      </c>
      <c r="I25" s="153">
        <v>20.3</v>
      </c>
      <c r="J25" s="153">
        <v>23.3</v>
      </c>
      <c r="K25" s="153">
        <v>22.7</v>
      </c>
      <c r="L25" s="153">
        <v>21.9</v>
      </c>
      <c r="M25" s="334">
        <v>20.8</v>
      </c>
      <c r="N25" s="285">
        <f>SUM(B25:M25)</f>
        <v>260</v>
      </c>
      <c r="O25" s="207">
        <v>128.30000000000001</v>
      </c>
      <c r="P25" s="155"/>
      <c r="Q25" s="284"/>
      <c r="R25" s="284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172</v>
      </c>
      <c r="B26" s="153">
        <v>20.3</v>
      </c>
      <c r="C26" s="153">
        <v>21.9</v>
      </c>
      <c r="D26" s="153">
        <v>25.5</v>
      </c>
      <c r="E26" s="153">
        <v>26.2</v>
      </c>
      <c r="F26" s="153">
        <v>20.399999999999999</v>
      </c>
      <c r="G26" s="153">
        <v>21.6</v>
      </c>
      <c r="H26" s="153">
        <v>23.6</v>
      </c>
      <c r="I26" s="153">
        <v>19.3</v>
      </c>
      <c r="J26" s="153">
        <v>23.5</v>
      </c>
      <c r="K26" s="153">
        <v>23.4</v>
      </c>
      <c r="L26" s="153">
        <v>16.899999999999999</v>
      </c>
      <c r="M26" s="334">
        <v>19</v>
      </c>
      <c r="N26" s="285">
        <f>SUM(B26:M26)</f>
        <v>261.60000000000002</v>
      </c>
      <c r="O26" s="207">
        <f>SUM(N26/N25)*100</f>
        <v>100.61538461538461</v>
      </c>
      <c r="P26" s="155"/>
      <c r="Q26" s="284"/>
      <c r="R26" s="284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175</v>
      </c>
      <c r="B27" s="153">
        <v>16.5</v>
      </c>
      <c r="C27" s="153">
        <v>20.6</v>
      </c>
      <c r="D27" s="153">
        <v>23</v>
      </c>
      <c r="E27" s="153">
        <v>25.7</v>
      </c>
      <c r="F27" s="153">
        <v>22.2</v>
      </c>
      <c r="G27" s="153">
        <v>20.9</v>
      </c>
      <c r="H27" s="153">
        <v>21.1</v>
      </c>
      <c r="I27" s="153">
        <v>47.8</v>
      </c>
      <c r="J27" s="153">
        <v>50.3</v>
      </c>
      <c r="K27" s="153">
        <v>43.9</v>
      </c>
      <c r="L27" s="153">
        <v>48.7</v>
      </c>
      <c r="M27" s="334">
        <v>53</v>
      </c>
      <c r="N27" s="285">
        <f>SUM(B27:M27)</f>
        <v>393.7</v>
      </c>
      <c r="O27" s="207">
        <f>SUM(N27/N26)*100</f>
        <v>150.49694189602445</v>
      </c>
      <c r="P27" s="155"/>
      <c r="Q27" s="284"/>
      <c r="R27" s="284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187</v>
      </c>
      <c r="B28" s="153">
        <v>43</v>
      </c>
      <c r="C28" s="153">
        <v>42.4</v>
      </c>
      <c r="D28" s="153">
        <v>49.1</v>
      </c>
      <c r="E28" s="153">
        <v>50.7</v>
      </c>
      <c r="F28" s="153">
        <v>52.2</v>
      </c>
      <c r="G28" s="153">
        <v>51</v>
      </c>
      <c r="H28" s="153">
        <v>52.7</v>
      </c>
      <c r="I28" s="153">
        <v>47.1</v>
      </c>
      <c r="J28" s="153">
        <v>50.4</v>
      </c>
      <c r="K28" s="153">
        <v>48.7</v>
      </c>
      <c r="L28" s="153">
        <v>50.5</v>
      </c>
      <c r="M28" s="334">
        <v>52.5</v>
      </c>
      <c r="N28" s="285">
        <f>SUM(B28:M28)</f>
        <v>590.29999999999995</v>
      </c>
      <c r="O28" s="207">
        <f>SUM(N28/N27)*100</f>
        <v>149.93649987299972</v>
      </c>
      <c r="P28" s="155"/>
      <c r="Q28" s="284"/>
      <c r="R28" s="284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195</v>
      </c>
      <c r="B29" s="153">
        <v>45.1</v>
      </c>
      <c r="C29" s="153">
        <v>47.2</v>
      </c>
      <c r="D29" s="153">
        <v>51.8</v>
      </c>
      <c r="E29" s="153">
        <v>45.6</v>
      </c>
      <c r="F29" s="153">
        <v>54.3</v>
      </c>
      <c r="G29" s="153">
        <v>56.1</v>
      </c>
      <c r="H29" s="153">
        <v>59.2</v>
      </c>
      <c r="I29" s="153">
        <v>51.8</v>
      </c>
      <c r="J29" s="153">
        <v>58.3</v>
      </c>
      <c r="K29" s="153">
        <v>66.7</v>
      </c>
      <c r="L29" s="153"/>
      <c r="M29" s="334"/>
      <c r="N29" s="285"/>
      <c r="O29" s="207"/>
      <c r="P29" s="155"/>
      <c r="Q29" s="215"/>
      <c r="R29" s="215"/>
      <c r="S29" s="155"/>
      <c r="T29" s="155"/>
      <c r="U29" s="155"/>
      <c r="V29" s="155"/>
      <c r="W29" s="155"/>
      <c r="X29" s="155"/>
      <c r="Y29" s="155"/>
      <c r="Z29" s="155"/>
    </row>
    <row r="35" spans="8:14" ht="9.9499999999999993" customHeight="1" x14ac:dyDescent="0.15">
      <c r="H35" s="17"/>
    </row>
    <row r="46" spans="8:14" ht="9.9499999999999993" customHeight="1" x14ac:dyDescent="0.15">
      <c r="H46" s="17"/>
    </row>
    <row r="48" spans="8:14" ht="9.9499999999999993" customHeight="1" x14ac:dyDescent="0.15">
      <c r="N48" s="225"/>
    </row>
    <row r="52" spans="1:26" ht="4.5" customHeight="1" x14ac:dyDescent="0.15"/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6" t="s">
        <v>122</v>
      </c>
      <c r="O53" s="149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3">
        <v>29.9</v>
      </c>
      <c r="C54" s="153">
        <v>30.7</v>
      </c>
      <c r="D54" s="153">
        <v>30.6</v>
      </c>
      <c r="E54" s="153">
        <v>31.5</v>
      </c>
      <c r="F54" s="153">
        <v>30.7</v>
      </c>
      <c r="G54" s="153">
        <v>30.4</v>
      </c>
      <c r="H54" s="153">
        <v>31.2</v>
      </c>
      <c r="I54" s="153">
        <v>31.6</v>
      </c>
      <c r="J54" s="153">
        <v>30.1</v>
      </c>
      <c r="K54" s="153">
        <v>31.2</v>
      </c>
      <c r="L54" s="153">
        <v>32.200000000000003</v>
      </c>
      <c r="M54" s="153">
        <v>30.2</v>
      </c>
      <c r="N54" s="212">
        <f t="shared" ref="N54:N57" si="0">SUM(B54:M54)/12</f>
        <v>30.858333333333331</v>
      </c>
      <c r="O54" s="207">
        <v>120</v>
      </c>
      <c r="P54" s="155"/>
      <c r="Q54" s="291"/>
      <c r="R54" s="291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172</v>
      </c>
      <c r="B55" s="153">
        <v>31.5</v>
      </c>
      <c r="C55" s="153">
        <v>32.5</v>
      </c>
      <c r="D55" s="153">
        <v>33.299999999999997</v>
      </c>
      <c r="E55" s="153">
        <v>34</v>
      </c>
      <c r="F55" s="153">
        <v>33.9</v>
      </c>
      <c r="G55" s="153">
        <v>32.9</v>
      </c>
      <c r="H55" s="153">
        <v>31</v>
      </c>
      <c r="I55" s="153">
        <v>30.4</v>
      </c>
      <c r="J55" s="153">
        <v>31.4</v>
      </c>
      <c r="K55" s="153">
        <v>28.8</v>
      </c>
      <c r="L55" s="153">
        <v>30</v>
      </c>
      <c r="M55" s="153">
        <v>28.8</v>
      </c>
      <c r="N55" s="212">
        <f t="shared" si="0"/>
        <v>31.541666666666668</v>
      </c>
      <c r="O55" s="207">
        <f t="shared" ref="O55:O57" si="1">SUM(N55/N54)*100</f>
        <v>102.21442073994061</v>
      </c>
      <c r="P55" s="155"/>
      <c r="Q55" s="291"/>
      <c r="R55" s="291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175</v>
      </c>
      <c r="B56" s="153">
        <v>29.4</v>
      </c>
      <c r="C56" s="153">
        <v>31.6</v>
      </c>
      <c r="D56" s="153">
        <v>30.7</v>
      </c>
      <c r="E56" s="153">
        <v>30.6</v>
      </c>
      <c r="F56" s="153">
        <v>30.2</v>
      </c>
      <c r="G56" s="153">
        <v>28.7</v>
      </c>
      <c r="H56" s="153">
        <v>28.73</v>
      </c>
      <c r="I56" s="153">
        <v>56.4</v>
      </c>
      <c r="J56" s="153">
        <v>57.8</v>
      </c>
      <c r="K56" s="153">
        <v>58.5</v>
      </c>
      <c r="L56" s="153">
        <v>62</v>
      </c>
      <c r="M56" s="153">
        <v>64.5</v>
      </c>
      <c r="N56" s="212">
        <f t="shared" si="0"/>
        <v>42.427500000000002</v>
      </c>
      <c r="O56" s="207">
        <f t="shared" si="1"/>
        <v>134.51254953764862</v>
      </c>
      <c r="P56" s="155"/>
      <c r="Q56" s="291"/>
      <c r="R56" s="291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187</v>
      </c>
      <c r="B57" s="153">
        <v>57.2</v>
      </c>
      <c r="C57" s="153">
        <v>59.9</v>
      </c>
      <c r="D57" s="153">
        <v>59.5</v>
      </c>
      <c r="E57" s="153">
        <v>59.8</v>
      </c>
      <c r="F57" s="153">
        <v>63.2</v>
      </c>
      <c r="G57" s="153">
        <v>61.4</v>
      </c>
      <c r="H57" s="153">
        <v>61.2</v>
      </c>
      <c r="I57" s="153">
        <v>62</v>
      </c>
      <c r="J57" s="153">
        <v>61.4</v>
      </c>
      <c r="K57" s="153">
        <v>60.1</v>
      </c>
      <c r="L57" s="153">
        <v>62.7</v>
      </c>
      <c r="M57" s="153">
        <v>64</v>
      </c>
      <c r="N57" s="212">
        <f t="shared" si="0"/>
        <v>61.033333333333331</v>
      </c>
      <c r="O57" s="207">
        <f t="shared" si="1"/>
        <v>143.85323984051223</v>
      </c>
      <c r="P57" s="155"/>
      <c r="Q57" s="291"/>
      <c r="R57" s="291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195</v>
      </c>
      <c r="B58" s="153">
        <v>62.7</v>
      </c>
      <c r="C58" s="153">
        <v>63</v>
      </c>
      <c r="D58" s="153">
        <v>63.7</v>
      </c>
      <c r="E58" s="153">
        <v>64.5</v>
      </c>
      <c r="F58" s="153">
        <v>67.900000000000006</v>
      </c>
      <c r="G58" s="153">
        <v>67.099999999999994</v>
      </c>
      <c r="H58" s="153">
        <v>71.7</v>
      </c>
      <c r="I58" s="153">
        <v>72.099999999999994</v>
      </c>
      <c r="J58" s="153">
        <v>73.5</v>
      </c>
      <c r="K58" s="153">
        <v>77.5</v>
      </c>
      <c r="L58" s="153"/>
      <c r="M58" s="153"/>
      <c r="N58" s="212"/>
      <c r="O58" s="207"/>
      <c r="P58" s="155"/>
      <c r="Q58" s="291"/>
      <c r="R58" s="291"/>
      <c r="S58" s="155"/>
      <c r="T58" s="155"/>
      <c r="U58" s="155"/>
      <c r="V58" s="155"/>
      <c r="W58" s="155"/>
      <c r="X58" s="155"/>
      <c r="Y58" s="155"/>
      <c r="Z58" s="155"/>
    </row>
    <row r="82" spans="1:26" ht="7.5" customHeight="1" x14ac:dyDescent="0.15"/>
    <row r="83" spans="1:26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6" t="s">
        <v>122</v>
      </c>
      <c r="O83" s="149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173</v>
      </c>
      <c r="B84" s="146">
        <v>67.099999999999994</v>
      </c>
      <c r="C84" s="146">
        <v>65</v>
      </c>
      <c r="D84" s="146">
        <v>69.599999999999994</v>
      </c>
      <c r="E84" s="146">
        <v>71.8</v>
      </c>
      <c r="F84" s="146">
        <v>71.3</v>
      </c>
      <c r="G84" s="146">
        <v>71.900000000000006</v>
      </c>
      <c r="H84" s="146">
        <v>74.599999999999994</v>
      </c>
      <c r="I84" s="146">
        <v>64.2</v>
      </c>
      <c r="J84" s="146">
        <v>77.900000000000006</v>
      </c>
      <c r="K84" s="146">
        <v>72.5</v>
      </c>
      <c r="L84" s="146">
        <v>67.5</v>
      </c>
      <c r="M84" s="146">
        <v>70</v>
      </c>
      <c r="N84" s="211">
        <f t="shared" ref="N84:N87" si="2">SUM(B84:M84)/12</f>
        <v>70.283333333333346</v>
      </c>
      <c r="O84" s="148">
        <v>107.4</v>
      </c>
      <c r="P84" s="48"/>
      <c r="Q84" s="214"/>
      <c r="R84" s="214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172</v>
      </c>
      <c r="B85" s="146">
        <v>63.7</v>
      </c>
      <c r="C85" s="146">
        <v>66.900000000000006</v>
      </c>
      <c r="D85" s="146">
        <v>76.400000000000006</v>
      </c>
      <c r="E85" s="146">
        <v>76.900000000000006</v>
      </c>
      <c r="F85" s="146">
        <v>60.2</v>
      </c>
      <c r="G85" s="146">
        <v>66.400000000000006</v>
      </c>
      <c r="H85" s="146">
        <v>77</v>
      </c>
      <c r="I85" s="146">
        <v>64</v>
      </c>
      <c r="J85" s="146">
        <v>74.5</v>
      </c>
      <c r="K85" s="146">
        <v>82</v>
      </c>
      <c r="L85" s="146">
        <v>55.6</v>
      </c>
      <c r="M85" s="146">
        <v>66.8</v>
      </c>
      <c r="N85" s="211">
        <f t="shared" si="2"/>
        <v>69.2</v>
      </c>
      <c r="O85" s="148">
        <f t="shared" ref="O85:O87" si="3">ROUND(N85/N84*100,1)</f>
        <v>98.5</v>
      </c>
      <c r="P85" s="48"/>
      <c r="Q85" s="214"/>
      <c r="R85" s="214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175</v>
      </c>
      <c r="B86" s="146">
        <v>55.6</v>
      </c>
      <c r="C86" s="146">
        <v>63.7</v>
      </c>
      <c r="D86" s="146">
        <v>75.3</v>
      </c>
      <c r="E86" s="146">
        <v>79</v>
      </c>
      <c r="F86" s="146">
        <v>73.599999999999994</v>
      </c>
      <c r="G86" s="146">
        <v>73.3</v>
      </c>
      <c r="H86" s="146">
        <v>73.599999999999994</v>
      </c>
      <c r="I86" s="146">
        <v>79.8</v>
      </c>
      <c r="J86" s="146">
        <v>87</v>
      </c>
      <c r="K86" s="146">
        <v>74.900000000000006</v>
      </c>
      <c r="L86" s="146">
        <v>77.900000000000006</v>
      </c>
      <c r="M86" s="146">
        <v>81.7</v>
      </c>
      <c r="N86" s="211">
        <f t="shared" si="2"/>
        <v>74.61666666666666</v>
      </c>
      <c r="O86" s="148">
        <f t="shared" si="3"/>
        <v>107.8</v>
      </c>
      <c r="P86" s="48"/>
      <c r="Q86" s="214"/>
      <c r="R86" s="214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187</v>
      </c>
      <c r="B87" s="146">
        <v>76.7</v>
      </c>
      <c r="C87" s="146">
        <v>70.099999999999994</v>
      </c>
      <c r="D87" s="146">
        <v>82.6</v>
      </c>
      <c r="E87" s="146">
        <v>84.7</v>
      </c>
      <c r="F87" s="146">
        <v>82.1</v>
      </c>
      <c r="G87" s="146">
        <v>83.4</v>
      </c>
      <c r="H87" s="146">
        <v>86.1</v>
      </c>
      <c r="I87" s="146">
        <v>75.900000000000006</v>
      </c>
      <c r="J87" s="146">
        <v>82.2</v>
      </c>
      <c r="K87" s="146">
        <v>81.2</v>
      </c>
      <c r="L87" s="146">
        <v>80.2</v>
      </c>
      <c r="M87" s="146">
        <v>81.900000000000006</v>
      </c>
      <c r="N87" s="211">
        <f t="shared" si="2"/>
        <v>80.591666666666683</v>
      </c>
      <c r="O87" s="148">
        <f t="shared" si="3"/>
        <v>108</v>
      </c>
      <c r="P87" s="48"/>
      <c r="Q87" s="214"/>
      <c r="R87" s="214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195</v>
      </c>
      <c r="B88" s="146">
        <v>72.3</v>
      </c>
      <c r="C88" s="146">
        <v>74.900000000000006</v>
      </c>
      <c r="D88" s="146">
        <v>81.3</v>
      </c>
      <c r="E88" s="146">
        <v>70.599999999999994</v>
      </c>
      <c r="F88" s="146">
        <v>79.400000000000006</v>
      </c>
      <c r="G88" s="146">
        <v>83.6</v>
      </c>
      <c r="H88" s="146">
        <v>82</v>
      </c>
      <c r="I88" s="146">
        <v>71.8</v>
      </c>
      <c r="J88" s="146">
        <v>79.099999999999994</v>
      </c>
      <c r="K88" s="146">
        <v>85.6</v>
      </c>
      <c r="L88" s="146"/>
      <c r="M88" s="146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N89" s="48"/>
      <c r="O89" s="217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 x14ac:dyDescent="0.15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3F0D-963C-473F-8809-9038D5AFC447}">
  <sheetPr>
    <tabColor indexed="45"/>
  </sheetPr>
  <dimension ref="A1:O40"/>
  <sheetViews>
    <sheetView workbookViewId="0">
      <selection activeCell="M37" sqref="M37"/>
    </sheetView>
  </sheetViews>
  <sheetFormatPr defaultColWidth="10.625" defaultRowHeight="13.5" x14ac:dyDescent="0.15"/>
  <cols>
    <col min="1" max="1" width="8.5" customWidth="1"/>
    <col min="2" max="2" width="13.375" customWidth="1"/>
  </cols>
  <sheetData>
    <row r="1" spans="1:13" ht="17.25" customHeight="1" x14ac:dyDescent="0.2">
      <c r="A1" s="449" t="s">
        <v>127</v>
      </c>
      <c r="F1" s="144"/>
      <c r="G1" s="144"/>
      <c r="H1" s="144"/>
    </row>
    <row r="2" spans="1:13" x14ac:dyDescent="0.15">
      <c r="A2" s="443"/>
    </row>
    <row r="3" spans="1:13" ht="17.25" x14ac:dyDescent="0.2">
      <c r="A3" s="443"/>
      <c r="C3" s="144"/>
    </row>
    <row r="4" spans="1:13" ht="17.25" x14ac:dyDescent="0.2">
      <c r="A4" s="443"/>
      <c r="J4" s="144"/>
      <c r="K4" s="144"/>
      <c r="L4" s="144"/>
      <c r="M4" s="144"/>
    </row>
    <row r="5" spans="1:13" x14ac:dyDescent="0.15">
      <c r="A5" s="443"/>
    </row>
    <row r="6" spans="1:13" x14ac:dyDescent="0.15">
      <c r="A6" s="443"/>
    </row>
    <row r="7" spans="1:13" x14ac:dyDescent="0.15">
      <c r="A7" s="443"/>
    </row>
    <row r="8" spans="1:13" x14ac:dyDescent="0.15">
      <c r="A8" s="443"/>
    </row>
    <row r="9" spans="1:13" x14ac:dyDescent="0.15">
      <c r="A9" s="443"/>
    </row>
    <row r="10" spans="1:13" x14ac:dyDescent="0.15">
      <c r="A10" s="443"/>
    </row>
    <row r="11" spans="1:13" x14ac:dyDescent="0.15">
      <c r="A11" s="443"/>
    </row>
    <row r="12" spans="1:13" x14ac:dyDescent="0.15">
      <c r="A12" s="443"/>
    </row>
    <row r="13" spans="1:13" x14ac:dyDescent="0.15">
      <c r="A13" s="443"/>
    </row>
    <row r="14" spans="1:13" x14ac:dyDescent="0.15">
      <c r="A14" s="443"/>
    </row>
    <row r="15" spans="1:13" x14ac:dyDescent="0.15">
      <c r="A15" s="443"/>
    </row>
    <row r="16" spans="1:13" x14ac:dyDescent="0.15">
      <c r="A16" s="443"/>
    </row>
    <row r="17" spans="1:15" x14ac:dyDescent="0.15">
      <c r="A17" s="443"/>
    </row>
    <row r="18" spans="1:15" x14ac:dyDescent="0.15">
      <c r="A18" s="443"/>
    </row>
    <row r="19" spans="1:15" x14ac:dyDescent="0.15">
      <c r="A19" s="443"/>
    </row>
    <row r="20" spans="1:15" x14ac:dyDescent="0.15">
      <c r="A20" s="443"/>
    </row>
    <row r="21" spans="1:15" x14ac:dyDescent="0.15">
      <c r="A21" s="443"/>
    </row>
    <row r="22" spans="1:15" x14ac:dyDescent="0.15">
      <c r="A22" s="443"/>
    </row>
    <row r="23" spans="1:15" x14ac:dyDescent="0.15">
      <c r="A23" s="443"/>
    </row>
    <row r="24" spans="1:15" x14ac:dyDescent="0.15">
      <c r="A24" s="443"/>
    </row>
    <row r="25" spans="1:15" x14ac:dyDescent="0.15">
      <c r="A25" s="443"/>
    </row>
    <row r="26" spans="1:15" x14ac:dyDescent="0.15">
      <c r="A26" s="443"/>
    </row>
    <row r="27" spans="1:15" x14ac:dyDescent="0.15">
      <c r="A27" s="443"/>
    </row>
    <row r="28" spans="1:15" x14ac:dyDescent="0.15">
      <c r="A28" s="443"/>
    </row>
    <row r="29" spans="1:15" x14ac:dyDescent="0.15">
      <c r="A29" s="443"/>
      <c r="O29" s="349"/>
    </row>
    <row r="30" spans="1:15" x14ac:dyDescent="0.15">
      <c r="A30" s="443"/>
    </row>
    <row r="31" spans="1:15" x14ac:dyDescent="0.15">
      <c r="A31" s="443"/>
    </row>
    <row r="32" spans="1:15" x14ac:dyDescent="0.15">
      <c r="A32" s="443"/>
    </row>
    <row r="33" spans="1:14" x14ac:dyDescent="0.15">
      <c r="A33" s="443"/>
    </row>
    <row r="34" spans="1:14" x14ac:dyDescent="0.15">
      <c r="A34" s="443"/>
    </row>
    <row r="35" spans="1:14" s="42" customFormat="1" ht="20.100000000000001" customHeight="1" x14ac:dyDescent="0.15">
      <c r="A35" s="443"/>
      <c r="B35" s="363" t="s">
        <v>168</v>
      </c>
      <c r="C35" s="363" t="s">
        <v>154</v>
      </c>
      <c r="D35" s="364" t="s">
        <v>156</v>
      </c>
      <c r="E35" s="363" t="s">
        <v>158</v>
      </c>
      <c r="F35" s="363" t="s">
        <v>161</v>
      </c>
      <c r="G35" s="363" t="s">
        <v>167</v>
      </c>
      <c r="H35" s="363" t="s">
        <v>170</v>
      </c>
      <c r="I35" s="363" t="s">
        <v>171</v>
      </c>
      <c r="J35" s="363" t="s">
        <v>172</v>
      </c>
      <c r="K35" s="363" t="s">
        <v>192</v>
      </c>
      <c r="L35" s="363" t="s">
        <v>208</v>
      </c>
      <c r="M35" s="365" t="s">
        <v>213</v>
      </c>
      <c r="N35" s="47"/>
    </row>
    <row r="36" spans="1:14" ht="25.5" customHeight="1" x14ac:dyDescent="0.15">
      <c r="A36" s="443"/>
      <c r="B36" s="424" t="s">
        <v>108</v>
      </c>
      <c r="C36" s="8">
        <v>95.8</v>
      </c>
      <c r="D36" s="8">
        <v>99.5</v>
      </c>
      <c r="E36" s="8">
        <v>100.7</v>
      </c>
      <c r="F36" s="8">
        <v>106.9</v>
      </c>
      <c r="G36" s="8">
        <v>108.5</v>
      </c>
      <c r="H36" s="8">
        <v>114.8</v>
      </c>
      <c r="I36" s="8">
        <v>122.6</v>
      </c>
      <c r="J36" s="8">
        <v>120.5</v>
      </c>
      <c r="K36" s="8">
        <v>125.7</v>
      </c>
      <c r="L36" s="8">
        <v>141.4</v>
      </c>
      <c r="M36" s="8">
        <v>148.6</v>
      </c>
    </row>
    <row r="37" spans="1:14" ht="25.5" customHeight="1" x14ac:dyDescent="0.15">
      <c r="A37" s="443"/>
      <c r="B37" s="196" t="s">
        <v>209</v>
      </c>
      <c r="C37" s="8">
        <v>220.5</v>
      </c>
      <c r="D37" s="8">
        <v>225.3</v>
      </c>
      <c r="E37" s="8">
        <v>226.3</v>
      </c>
      <c r="F37" s="8">
        <v>228.9</v>
      </c>
      <c r="G37" s="8">
        <v>231.8</v>
      </c>
      <c r="H37" s="8">
        <v>234.9</v>
      </c>
      <c r="I37" s="8">
        <v>240.8</v>
      </c>
      <c r="J37" s="8">
        <v>233.6</v>
      </c>
      <c r="K37" s="8">
        <v>240.2</v>
      </c>
      <c r="L37" s="8">
        <v>239.9</v>
      </c>
      <c r="M37" s="8">
        <v>243.2</v>
      </c>
    </row>
    <row r="38" spans="1:14" ht="24.75" customHeight="1" x14ac:dyDescent="0.15">
      <c r="A38" s="443"/>
      <c r="B38" s="173" t="s">
        <v>130</v>
      </c>
      <c r="C38" s="8">
        <v>173</v>
      </c>
      <c r="D38" s="8">
        <v>171</v>
      </c>
      <c r="E38" s="8">
        <v>171</v>
      </c>
      <c r="F38" s="8">
        <v>171</v>
      </c>
      <c r="G38" s="8">
        <v>171</v>
      </c>
      <c r="H38" s="8">
        <v>170</v>
      </c>
      <c r="I38" s="8">
        <v>171</v>
      </c>
      <c r="J38" s="8">
        <v>169</v>
      </c>
      <c r="K38" s="8">
        <v>171</v>
      </c>
      <c r="L38" s="8">
        <v>169</v>
      </c>
      <c r="M38" s="8">
        <v>170</v>
      </c>
    </row>
    <row r="40" spans="1:14" ht="14.25" x14ac:dyDescent="0.15">
      <c r="C40" s="2"/>
      <c r="D40" s="16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N25" sqref="N25"/>
    </sheetView>
  </sheetViews>
  <sheetFormatPr defaultRowHeight="13.5" x14ac:dyDescent="0.15"/>
  <cols>
    <col min="1" max="1" width="11.875" customWidth="1"/>
    <col min="10" max="10" width="9.25" bestFit="1" customWidth="1"/>
    <col min="13" max="13" width="9.25" bestFit="1" customWidth="1"/>
  </cols>
  <sheetData>
    <row r="1" spans="2:15" x14ac:dyDescent="0.15">
      <c r="B1" s="455" t="s">
        <v>214</v>
      </c>
      <c r="C1" s="455"/>
      <c r="D1" s="455"/>
      <c r="E1" s="455"/>
      <c r="F1" s="455"/>
      <c r="G1" s="456" t="s">
        <v>128</v>
      </c>
      <c r="H1" s="456"/>
      <c r="I1" s="456"/>
      <c r="J1" s="224" t="s">
        <v>109</v>
      </c>
      <c r="K1" s="3"/>
      <c r="M1" s="3" t="s">
        <v>186</v>
      </c>
    </row>
    <row r="2" spans="2:15" x14ac:dyDescent="0.15">
      <c r="B2" s="455"/>
      <c r="C2" s="455"/>
      <c r="D2" s="455"/>
      <c r="E2" s="455"/>
      <c r="F2" s="455"/>
      <c r="G2" s="456"/>
      <c r="H2" s="456"/>
      <c r="I2" s="456"/>
      <c r="J2" s="375">
        <v>220340</v>
      </c>
      <c r="K2" s="4" t="s">
        <v>111</v>
      </c>
      <c r="L2" s="341">
        <f t="shared" ref="L2:L7" si="0">SUM(J2)</f>
        <v>220340</v>
      </c>
      <c r="M2" s="375">
        <v>155126</v>
      </c>
    </row>
    <row r="3" spans="2:15" x14ac:dyDescent="0.15">
      <c r="J3" s="375">
        <v>393193</v>
      </c>
      <c r="K3" s="3" t="s">
        <v>112</v>
      </c>
      <c r="L3" s="341">
        <f t="shared" si="0"/>
        <v>393193</v>
      </c>
      <c r="M3" s="375">
        <v>244064</v>
      </c>
    </row>
    <row r="4" spans="2:15" x14ac:dyDescent="0.15">
      <c r="J4" s="375">
        <v>516791</v>
      </c>
      <c r="K4" s="3" t="s">
        <v>103</v>
      </c>
      <c r="L4" s="341">
        <f t="shared" si="0"/>
        <v>516791</v>
      </c>
      <c r="M4" s="375">
        <v>334056</v>
      </c>
    </row>
    <row r="5" spans="2:15" x14ac:dyDescent="0.15">
      <c r="J5" s="375">
        <v>153912</v>
      </c>
      <c r="K5" s="3" t="s">
        <v>91</v>
      </c>
      <c r="L5" s="341">
        <f t="shared" si="0"/>
        <v>153912</v>
      </c>
      <c r="M5" s="375">
        <v>126396</v>
      </c>
    </row>
    <row r="6" spans="2:15" x14ac:dyDescent="0.15">
      <c r="J6" s="375">
        <v>274743</v>
      </c>
      <c r="K6" s="3" t="s">
        <v>101</v>
      </c>
      <c r="L6" s="341">
        <f t="shared" si="0"/>
        <v>274743</v>
      </c>
      <c r="M6" s="375">
        <v>166134</v>
      </c>
    </row>
    <row r="7" spans="2:15" x14ac:dyDescent="0.15">
      <c r="J7" s="375">
        <v>872818</v>
      </c>
      <c r="K7" s="3" t="s">
        <v>104</v>
      </c>
      <c r="L7" s="341">
        <f t="shared" si="0"/>
        <v>872818</v>
      </c>
      <c r="M7" s="375">
        <v>635353</v>
      </c>
    </row>
    <row r="8" spans="2:15" x14ac:dyDescent="0.15">
      <c r="J8" s="341">
        <f>SUM(J2:J7)</f>
        <v>2431797</v>
      </c>
      <c r="K8" s="3" t="s">
        <v>93</v>
      </c>
      <c r="L8" s="412">
        <f>SUM(L2:L7)</f>
        <v>2431797</v>
      </c>
      <c r="M8" s="341">
        <f>SUM(M2:M7)</f>
        <v>1661129</v>
      </c>
    </row>
    <row r="10" spans="2:15" x14ac:dyDescent="0.15">
      <c r="K10" s="3"/>
      <c r="L10" s="3" t="s">
        <v>163</v>
      </c>
      <c r="M10" s="3" t="s">
        <v>113</v>
      </c>
      <c r="N10" s="3"/>
      <c r="O10" s="3" t="s">
        <v>129</v>
      </c>
    </row>
    <row r="11" spans="2:15" x14ac:dyDescent="0.15">
      <c r="K11" s="4" t="s">
        <v>111</v>
      </c>
      <c r="L11" s="341">
        <f>SUM(M2)</f>
        <v>155126</v>
      </c>
      <c r="M11" s="341">
        <f t="shared" ref="M11:M17" si="1">SUM(N11-L11)</f>
        <v>65214</v>
      </c>
      <c r="N11" s="341">
        <f t="shared" ref="N11:N17" si="2">SUM(L2)</f>
        <v>220340</v>
      </c>
      <c r="O11" s="342">
        <f>SUM(L11/N11)</f>
        <v>0.7040301352455296</v>
      </c>
    </row>
    <row r="12" spans="2:15" x14ac:dyDescent="0.15">
      <c r="K12" s="3" t="s">
        <v>112</v>
      </c>
      <c r="L12" s="341">
        <f t="shared" ref="L12:L17" si="3">SUM(M3)</f>
        <v>244064</v>
      </c>
      <c r="M12" s="341">
        <f t="shared" si="1"/>
        <v>149129</v>
      </c>
      <c r="N12" s="341">
        <f t="shared" si="2"/>
        <v>393193</v>
      </c>
      <c r="O12" s="342">
        <f t="shared" ref="O12:O17" si="4">SUM(L12/N12)</f>
        <v>0.62072315631254882</v>
      </c>
    </row>
    <row r="13" spans="2:15" x14ac:dyDescent="0.15">
      <c r="K13" s="3" t="s">
        <v>103</v>
      </c>
      <c r="L13" s="341">
        <f t="shared" si="3"/>
        <v>334056</v>
      </c>
      <c r="M13" s="341">
        <f t="shared" si="1"/>
        <v>182735</v>
      </c>
      <c r="N13" s="341">
        <f t="shared" si="2"/>
        <v>516791</v>
      </c>
      <c r="O13" s="342">
        <f t="shared" si="4"/>
        <v>0.64640444589785817</v>
      </c>
    </row>
    <row r="14" spans="2:15" x14ac:dyDescent="0.15">
      <c r="K14" s="3" t="s">
        <v>91</v>
      </c>
      <c r="L14" s="341">
        <f t="shared" si="3"/>
        <v>126396</v>
      </c>
      <c r="M14" s="341">
        <f t="shared" si="1"/>
        <v>27516</v>
      </c>
      <c r="N14" s="341">
        <f t="shared" si="2"/>
        <v>153912</v>
      </c>
      <c r="O14" s="342">
        <f t="shared" si="4"/>
        <v>0.82122251676282554</v>
      </c>
    </row>
    <row r="15" spans="2:15" x14ac:dyDescent="0.15">
      <c r="K15" s="3" t="s">
        <v>101</v>
      </c>
      <c r="L15" s="341">
        <f t="shared" si="3"/>
        <v>166134</v>
      </c>
      <c r="M15" s="341">
        <f t="shared" si="1"/>
        <v>108609</v>
      </c>
      <c r="N15" s="341">
        <f t="shared" si="2"/>
        <v>274743</v>
      </c>
      <c r="O15" s="342">
        <f t="shared" si="4"/>
        <v>0.60468874548214147</v>
      </c>
    </row>
    <row r="16" spans="2:15" x14ac:dyDescent="0.15">
      <c r="K16" s="3" t="s">
        <v>104</v>
      </c>
      <c r="L16" s="341">
        <f t="shared" si="3"/>
        <v>635353</v>
      </c>
      <c r="M16" s="341">
        <f t="shared" si="1"/>
        <v>237465</v>
      </c>
      <c r="N16" s="341">
        <f t="shared" si="2"/>
        <v>872818</v>
      </c>
      <c r="O16" s="342">
        <f t="shared" si="4"/>
        <v>0.72793297113487576</v>
      </c>
    </row>
    <row r="17" spans="11:15" x14ac:dyDescent="0.15">
      <c r="K17" s="3" t="s">
        <v>93</v>
      </c>
      <c r="L17" s="341">
        <f t="shared" si="3"/>
        <v>1661129</v>
      </c>
      <c r="M17" s="341">
        <f t="shared" si="1"/>
        <v>770668</v>
      </c>
      <c r="N17" s="341">
        <f t="shared" si="2"/>
        <v>2431797</v>
      </c>
      <c r="O17" s="342">
        <f t="shared" si="4"/>
        <v>0.68308703399173532</v>
      </c>
    </row>
    <row r="53" spans="1:9" ht="20.100000000000001" customHeight="1" x14ac:dyDescent="0.15"/>
    <row r="54" spans="1:9" ht="20.100000000000001" customHeight="1" thickBot="1" x14ac:dyDescent="0.2"/>
    <row r="55" spans="1:9" ht="16.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 x14ac:dyDescent="0.15">
      <c r="A56" s="35" t="s">
        <v>114</v>
      </c>
      <c r="B56" s="36"/>
      <c r="C56" s="457" t="s">
        <v>109</v>
      </c>
      <c r="D56" s="458"/>
      <c r="E56" s="457" t="s">
        <v>110</v>
      </c>
      <c r="F56" s="458"/>
      <c r="G56" s="461" t="s">
        <v>115</v>
      </c>
      <c r="H56" s="457" t="s">
        <v>116</v>
      </c>
      <c r="I56" s="458"/>
    </row>
    <row r="57" spans="1:9" ht="14.25" x14ac:dyDescent="0.15">
      <c r="A57" s="37" t="s">
        <v>117</v>
      </c>
      <c r="B57" s="38"/>
      <c r="C57" s="459"/>
      <c r="D57" s="460"/>
      <c r="E57" s="459"/>
      <c r="F57" s="460"/>
      <c r="G57" s="462"/>
      <c r="H57" s="459"/>
      <c r="I57" s="460"/>
    </row>
    <row r="58" spans="1:9" ht="19.5" customHeight="1" x14ac:dyDescent="0.15">
      <c r="A58" s="41" t="s">
        <v>118</v>
      </c>
      <c r="B58" s="39"/>
      <c r="C58" s="452" t="s">
        <v>210</v>
      </c>
      <c r="D58" s="453"/>
      <c r="E58" s="450" t="s">
        <v>212</v>
      </c>
      <c r="F58" s="451"/>
      <c r="G58" s="80">
        <v>14.8</v>
      </c>
      <c r="H58" s="40"/>
      <c r="I58" s="39"/>
    </row>
    <row r="59" spans="1:9" ht="19.5" customHeight="1" x14ac:dyDescent="0.15">
      <c r="A59" s="41" t="s">
        <v>119</v>
      </c>
      <c r="B59" s="39"/>
      <c r="C59" s="454" t="s">
        <v>155</v>
      </c>
      <c r="D59" s="453"/>
      <c r="E59" s="450" t="s">
        <v>215</v>
      </c>
      <c r="F59" s="451"/>
      <c r="G59" s="84">
        <v>32.700000000000003</v>
      </c>
      <c r="H59" s="40"/>
      <c r="I59" s="39"/>
    </row>
    <row r="60" spans="1:9" ht="20.100000000000001" customHeight="1" x14ac:dyDescent="0.15">
      <c r="A60" s="41" t="s">
        <v>120</v>
      </c>
      <c r="B60" s="39"/>
      <c r="C60" s="450" t="s">
        <v>211</v>
      </c>
      <c r="D60" s="451"/>
      <c r="E60" s="450" t="s">
        <v>216</v>
      </c>
      <c r="F60" s="451"/>
      <c r="G60" s="80">
        <v>81.8</v>
      </c>
      <c r="H60" s="40"/>
      <c r="I60" s="39"/>
    </row>
    <row r="61" spans="1:9" ht="20.100000000000001" customHeight="1" x14ac:dyDescent="0.15"/>
    <row r="62" spans="1:9" ht="20.100000000000001" customHeight="1" x14ac:dyDescent="0.15"/>
    <row r="63" spans="1:9" x14ac:dyDescent="0.15">
      <c r="E63" s="34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K91" sqref="K91"/>
    </sheetView>
  </sheetViews>
  <sheetFormatPr defaultColWidth="4.75" defaultRowHeight="9.9499999999999993" customHeight="1" x14ac:dyDescent="0.15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 x14ac:dyDescent="0.15">
      <c r="E1" s="2"/>
      <c r="F1" s="2"/>
      <c r="G1" s="2"/>
      <c r="H1" s="2"/>
      <c r="K1" s="16"/>
    </row>
    <row r="3" spans="1:19" ht="9.9499999999999993" customHeight="1" x14ac:dyDescent="0.15">
      <c r="A3" s="29"/>
      <c r="B3" s="29"/>
    </row>
    <row r="4" spans="1:19" ht="9.9499999999999993" customHeight="1" x14ac:dyDescent="0.2">
      <c r="J4" s="144"/>
      <c r="K4" s="2"/>
      <c r="L4" s="2"/>
      <c r="M4" s="2"/>
    </row>
    <row r="13" spans="1:19" ht="9.9499999999999993" customHeight="1" x14ac:dyDescent="0.15">
      <c r="R13" s="158"/>
      <c r="S13" s="281"/>
    </row>
    <row r="14" spans="1:19" ht="9.9499999999999993" customHeight="1" x14ac:dyDescent="0.15">
      <c r="R14" s="158"/>
      <c r="S14" s="281"/>
    </row>
    <row r="15" spans="1:19" ht="9.9499999999999993" customHeight="1" x14ac:dyDescent="0.15">
      <c r="R15" s="158"/>
      <c r="S15" s="281"/>
    </row>
    <row r="16" spans="1:19" ht="9.9499999999999993" customHeight="1" x14ac:dyDescent="0.15">
      <c r="R16" s="158"/>
      <c r="S16" s="281"/>
    </row>
    <row r="17" spans="1:35" ht="9.9499999999999993" customHeight="1" x14ac:dyDescent="0.15">
      <c r="R17" s="158"/>
      <c r="S17" s="281"/>
    </row>
    <row r="20" spans="1:35" ht="9.9499999999999993" customHeight="1" x14ac:dyDescent="0.15">
      <c r="AI20" s="47"/>
    </row>
    <row r="25" spans="1:35" s="47" customFormat="1" ht="9.9499999999999993" customHeight="1" x14ac:dyDescent="0.15">
      <c r="A25" s="146"/>
      <c r="B25" s="146" t="s">
        <v>76</v>
      </c>
      <c r="C25" s="146" t="s">
        <v>77</v>
      </c>
      <c r="D25" s="146" t="s">
        <v>78</v>
      </c>
      <c r="E25" s="146" t="s">
        <v>79</v>
      </c>
      <c r="F25" s="146" t="s">
        <v>80</v>
      </c>
      <c r="G25" s="146" t="s">
        <v>81</v>
      </c>
      <c r="H25" s="146" t="s">
        <v>82</v>
      </c>
      <c r="I25" s="146" t="s">
        <v>83</v>
      </c>
      <c r="J25" s="146" t="s">
        <v>84</v>
      </c>
      <c r="K25" s="146" t="s">
        <v>85</v>
      </c>
      <c r="L25" s="146" t="s">
        <v>86</v>
      </c>
      <c r="M25" s="147" t="s">
        <v>87</v>
      </c>
      <c r="N25" s="206" t="s">
        <v>125</v>
      </c>
      <c r="O25" s="149" t="s">
        <v>124</v>
      </c>
      <c r="AI25"/>
    </row>
    <row r="26" spans="1:35" ht="9.9499999999999993" customHeight="1" x14ac:dyDescent="0.15">
      <c r="A26" s="6" t="s">
        <v>173</v>
      </c>
      <c r="B26" s="146">
        <v>74.599999999999994</v>
      </c>
      <c r="C26" s="146">
        <v>75.400000000000006</v>
      </c>
      <c r="D26" s="148">
        <v>81.099999999999994</v>
      </c>
      <c r="E26" s="146">
        <v>81.599999999999994</v>
      </c>
      <c r="F26" s="146">
        <v>80.7</v>
      </c>
      <c r="G26" s="146">
        <v>79.400000000000006</v>
      </c>
      <c r="H26" s="148">
        <v>87.2</v>
      </c>
      <c r="I26" s="146">
        <v>72.599999999999994</v>
      </c>
      <c r="J26" s="146">
        <v>79</v>
      </c>
      <c r="K26" s="146">
        <v>82.8</v>
      </c>
      <c r="L26" s="146">
        <v>76.400000000000006</v>
      </c>
      <c r="M26" s="303">
        <v>76.5</v>
      </c>
      <c r="N26" s="304">
        <f t="shared" ref="N26:N29" si="0">SUM(B26:M26)</f>
        <v>947.3</v>
      </c>
      <c r="O26" s="148">
        <v>104.6</v>
      </c>
    </row>
    <row r="27" spans="1:35" ht="9.9499999999999993" customHeight="1" x14ac:dyDescent="0.15">
      <c r="A27" s="6" t="s">
        <v>172</v>
      </c>
      <c r="B27" s="146">
        <v>69</v>
      </c>
      <c r="C27" s="146">
        <v>77.5</v>
      </c>
      <c r="D27" s="148">
        <v>84.3</v>
      </c>
      <c r="E27" s="146">
        <v>83</v>
      </c>
      <c r="F27" s="146">
        <v>72.7</v>
      </c>
      <c r="G27" s="146">
        <v>75.400000000000006</v>
      </c>
      <c r="H27" s="148">
        <v>78.3</v>
      </c>
      <c r="I27" s="146">
        <v>69.5</v>
      </c>
      <c r="J27" s="146">
        <v>75.900000000000006</v>
      </c>
      <c r="K27" s="146">
        <v>79.900000000000006</v>
      </c>
      <c r="L27" s="146">
        <v>67.3</v>
      </c>
      <c r="M27" s="303">
        <v>71.8</v>
      </c>
      <c r="N27" s="304">
        <f t="shared" si="0"/>
        <v>904.5999999999998</v>
      </c>
      <c r="O27" s="148">
        <f>SUM(N27/N26)*100</f>
        <v>95.492452232661236</v>
      </c>
    </row>
    <row r="28" spans="1:35" ht="9.9499999999999993" customHeight="1" x14ac:dyDescent="0.15">
      <c r="A28" s="6" t="s">
        <v>175</v>
      </c>
      <c r="B28" s="146">
        <v>62</v>
      </c>
      <c r="C28" s="146">
        <v>71.900000000000006</v>
      </c>
      <c r="D28" s="148">
        <v>82.3</v>
      </c>
      <c r="E28" s="146">
        <v>86.9</v>
      </c>
      <c r="F28" s="146">
        <v>79.5</v>
      </c>
      <c r="G28" s="146">
        <v>84.7</v>
      </c>
      <c r="H28" s="148">
        <v>77.8</v>
      </c>
      <c r="I28" s="146">
        <v>103.2</v>
      </c>
      <c r="J28" s="146">
        <v>105.2</v>
      </c>
      <c r="K28" s="146">
        <v>95.4</v>
      </c>
      <c r="L28" s="146">
        <v>100.3</v>
      </c>
      <c r="M28" s="303">
        <v>106.6</v>
      </c>
      <c r="N28" s="304">
        <f t="shared" si="0"/>
        <v>1055.8</v>
      </c>
      <c r="O28" s="148">
        <f>SUM(N28/N27)*100</f>
        <v>116.71456997567988</v>
      </c>
    </row>
    <row r="29" spans="1:35" ht="9.9499999999999993" customHeight="1" x14ac:dyDescent="0.15">
      <c r="A29" s="6" t="s">
        <v>187</v>
      </c>
      <c r="B29" s="146">
        <v>93.3</v>
      </c>
      <c r="C29" s="146">
        <v>91.3</v>
      </c>
      <c r="D29" s="148">
        <v>106.6</v>
      </c>
      <c r="E29" s="146">
        <v>106.6</v>
      </c>
      <c r="F29" s="146">
        <v>101.9</v>
      </c>
      <c r="G29" s="146">
        <v>113</v>
      </c>
      <c r="H29" s="148">
        <v>110.5</v>
      </c>
      <c r="I29" s="146">
        <v>100.3</v>
      </c>
      <c r="J29" s="146">
        <v>104.2</v>
      </c>
      <c r="K29" s="146">
        <v>103.1</v>
      </c>
      <c r="L29" s="146">
        <v>103.7</v>
      </c>
      <c r="M29" s="303">
        <v>103.6</v>
      </c>
      <c r="N29" s="304">
        <f t="shared" si="0"/>
        <v>1238.0999999999999</v>
      </c>
      <c r="O29" s="148">
        <f>SUM(N29/N28)*100</f>
        <v>117.26652775146809</v>
      </c>
    </row>
    <row r="30" spans="1:35" ht="9.9499999999999993" customHeight="1" x14ac:dyDescent="0.15">
      <c r="A30" s="6" t="s">
        <v>195</v>
      </c>
      <c r="B30" s="146">
        <v>91.6</v>
      </c>
      <c r="C30" s="146">
        <v>96.2</v>
      </c>
      <c r="D30" s="148">
        <v>103.6</v>
      </c>
      <c r="E30" s="146">
        <v>104.5</v>
      </c>
      <c r="F30" s="146">
        <v>106.1</v>
      </c>
      <c r="G30" s="146">
        <v>112.9</v>
      </c>
      <c r="H30" s="148">
        <v>114</v>
      </c>
      <c r="I30" s="146">
        <v>98.3</v>
      </c>
      <c r="J30" s="146">
        <v>106.4</v>
      </c>
      <c r="K30" s="146">
        <v>118.9</v>
      </c>
      <c r="L30" s="146"/>
      <c r="M30" s="303"/>
      <c r="N30" s="304">
        <f t="shared" ref="N30" si="1">SUM(B30:M30)</f>
        <v>1052.5</v>
      </c>
      <c r="O30" s="148">
        <f>SUM(N30/N29)*100</f>
        <v>85.00928842581375</v>
      </c>
    </row>
    <row r="31" spans="1:35" ht="9.9499999999999993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  <row r="51" spans="1:17" ht="9.9499999999999993" customHeigh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 x14ac:dyDescent="0.15">
      <c r="A52" s="48"/>
      <c r="B52" s="29"/>
    </row>
    <row r="53" spans="1:17" ht="9.9499999999999993" customHeight="1" x14ac:dyDescent="0.15">
      <c r="A53" s="48"/>
      <c r="B53" s="29"/>
    </row>
    <row r="54" spans="1:17" ht="9.9499999999999993" customHeight="1" x14ac:dyDescent="0.15">
      <c r="A54" s="48"/>
    </row>
    <row r="55" spans="1:17" ht="9.9499999999999993" customHeight="1" x14ac:dyDescent="0.15">
      <c r="A55" s="146"/>
      <c r="B55" s="146" t="s">
        <v>76</v>
      </c>
      <c r="C55" s="146" t="s">
        <v>77</v>
      </c>
      <c r="D55" s="146" t="s">
        <v>78</v>
      </c>
      <c r="E55" s="146" t="s">
        <v>79</v>
      </c>
      <c r="F55" s="146" t="s">
        <v>80</v>
      </c>
      <c r="G55" s="146" t="s">
        <v>81</v>
      </c>
      <c r="H55" s="146" t="s">
        <v>82</v>
      </c>
      <c r="I55" s="146" t="s">
        <v>83</v>
      </c>
      <c r="J55" s="146" t="s">
        <v>84</v>
      </c>
      <c r="K55" s="146" t="s">
        <v>85</v>
      </c>
      <c r="L55" s="146" t="s">
        <v>86</v>
      </c>
      <c r="M55" s="147" t="s">
        <v>87</v>
      </c>
      <c r="N55" s="206" t="s">
        <v>126</v>
      </c>
      <c r="O55" s="149" t="s">
        <v>124</v>
      </c>
    </row>
    <row r="56" spans="1:17" ht="9.9499999999999993" customHeight="1" x14ac:dyDescent="0.15">
      <c r="A56" s="6" t="s">
        <v>173</v>
      </c>
      <c r="B56" s="146">
        <v>119.6</v>
      </c>
      <c r="C56" s="146">
        <v>123</v>
      </c>
      <c r="D56" s="146">
        <v>124.9</v>
      </c>
      <c r="E56" s="146">
        <v>120.4</v>
      </c>
      <c r="F56" s="146">
        <v>122.8</v>
      </c>
      <c r="G56" s="146">
        <v>122.8</v>
      </c>
      <c r="H56" s="146">
        <v>126.5</v>
      </c>
      <c r="I56" s="146">
        <v>124.6</v>
      </c>
      <c r="J56" s="147">
        <v>120.4</v>
      </c>
      <c r="K56" s="146">
        <v>123.9</v>
      </c>
      <c r="L56" s="146">
        <v>123.3</v>
      </c>
      <c r="M56" s="147">
        <v>119.5</v>
      </c>
      <c r="N56" s="211">
        <f t="shared" ref="N56:N59" si="2">SUM(B56:M56)/12</f>
        <v>122.64166666666667</v>
      </c>
      <c r="O56" s="148">
        <v>105.8</v>
      </c>
      <c r="P56" s="17"/>
      <c r="Q56" s="17"/>
    </row>
    <row r="57" spans="1:17" ht="9.9499999999999993" customHeight="1" x14ac:dyDescent="0.15">
      <c r="A57" s="6" t="s">
        <v>172</v>
      </c>
      <c r="B57" s="146">
        <v>121.9</v>
      </c>
      <c r="C57" s="146">
        <v>124.4</v>
      </c>
      <c r="D57" s="146">
        <v>124.3</v>
      </c>
      <c r="E57" s="146">
        <v>124</v>
      </c>
      <c r="F57" s="146">
        <v>129.1</v>
      </c>
      <c r="G57" s="146">
        <v>126</v>
      </c>
      <c r="H57" s="146">
        <v>120.9</v>
      </c>
      <c r="I57" s="146">
        <v>119.3</v>
      </c>
      <c r="J57" s="147">
        <v>118.8</v>
      </c>
      <c r="K57" s="146">
        <v>118</v>
      </c>
      <c r="L57" s="146">
        <v>111.6</v>
      </c>
      <c r="M57" s="147">
        <v>107.9</v>
      </c>
      <c r="N57" s="211">
        <f t="shared" si="2"/>
        <v>120.51666666666667</v>
      </c>
      <c r="O57" s="148">
        <f>SUM(N57/N56)*100</f>
        <v>98.267309913705233</v>
      </c>
      <c r="P57" s="17"/>
      <c r="Q57" s="17"/>
    </row>
    <row r="58" spans="1:17" ht="9.9499999999999993" customHeight="1" x14ac:dyDescent="0.15">
      <c r="A58" s="6" t="s">
        <v>175</v>
      </c>
      <c r="B58" s="146">
        <v>107.9</v>
      </c>
      <c r="C58" s="146">
        <v>111.7</v>
      </c>
      <c r="D58" s="146">
        <v>111.9</v>
      </c>
      <c r="E58" s="146">
        <v>110.2</v>
      </c>
      <c r="F58" s="146">
        <v>112.5</v>
      </c>
      <c r="G58" s="146">
        <v>113</v>
      </c>
      <c r="H58" s="146">
        <v>111.4</v>
      </c>
      <c r="I58" s="146">
        <v>144</v>
      </c>
      <c r="J58" s="147">
        <v>145.1</v>
      </c>
      <c r="K58" s="146">
        <v>144.6</v>
      </c>
      <c r="L58" s="146">
        <v>147.4</v>
      </c>
      <c r="M58" s="147">
        <v>148.4</v>
      </c>
      <c r="N58" s="211">
        <f t="shared" si="2"/>
        <v>125.67500000000001</v>
      </c>
      <c r="O58" s="148">
        <f>SUM(N58/N57)*100</f>
        <v>104.28018254736553</v>
      </c>
      <c r="P58" s="17"/>
      <c r="Q58" s="17"/>
    </row>
    <row r="59" spans="1:17" ht="10.5" customHeight="1" x14ac:dyDescent="0.15">
      <c r="A59" s="6" t="s">
        <v>187</v>
      </c>
      <c r="B59" s="146">
        <v>141.30000000000001</v>
      </c>
      <c r="C59" s="146">
        <v>142.30000000000001</v>
      </c>
      <c r="D59" s="146">
        <v>141.1</v>
      </c>
      <c r="E59" s="146">
        <v>140.1</v>
      </c>
      <c r="F59" s="146">
        <v>145.19999999999999</v>
      </c>
      <c r="G59" s="146">
        <v>146.30000000000001</v>
      </c>
      <c r="H59" s="146">
        <v>140.9</v>
      </c>
      <c r="I59" s="146">
        <v>140.80000000000001</v>
      </c>
      <c r="J59" s="147">
        <v>138</v>
      </c>
      <c r="K59" s="146">
        <v>138.30000000000001</v>
      </c>
      <c r="L59" s="146">
        <v>140.9</v>
      </c>
      <c r="M59" s="147">
        <v>141.1</v>
      </c>
      <c r="N59" s="211">
        <f t="shared" si="2"/>
        <v>141.35833333333332</v>
      </c>
      <c r="O59" s="148">
        <f>SUM(N59/N58)*100</f>
        <v>112.47927856242951</v>
      </c>
      <c r="P59" s="17"/>
      <c r="Q59" s="17"/>
    </row>
    <row r="60" spans="1:17" ht="10.5" customHeight="1" x14ac:dyDescent="0.15">
      <c r="A60" s="6" t="s">
        <v>195</v>
      </c>
      <c r="B60" s="146">
        <v>141.4</v>
      </c>
      <c r="C60" s="146">
        <v>142</v>
      </c>
      <c r="D60" s="146">
        <v>141.30000000000001</v>
      </c>
      <c r="E60" s="146">
        <v>142.80000000000001</v>
      </c>
      <c r="F60" s="146">
        <v>148.4</v>
      </c>
      <c r="G60" s="146">
        <v>148.9</v>
      </c>
      <c r="H60" s="146">
        <v>155</v>
      </c>
      <c r="I60" s="146">
        <v>154.5</v>
      </c>
      <c r="J60" s="147">
        <v>153.4</v>
      </c>
      <c r="K60" s="146">
        <v>157.9</v>
      </c>
      <c r="L60" s="146"/>
      <c r="M60" s="147"/>
      <c r="N60" s="211">
        <f t="shared" ref="N60" si="3">SUM(B60:M60)/12</f>
        <v>123.80000000000001</v>
      </c>
      <c r="O60" s="148">
        <f>SUM(N60/N59)*100</f>
        <v>87.578848081117741</v>
      </c>
    </row>
    <row r="62" spans="1:17" ht="9.9499999999999993" customHeight="1" x14ac:dyDescent="0.15">
      <c r="O62" s="48"/>
    </row>
    <row r="63" spans="1:17" ht="9.9499999999999993" customHeight="1" x14ac:dyDescent="0.15">
      <c r="O63" s="48"/>
    </row>
    <row r="67" spans="15:27" ht="9.9499999999999993" customHeight="1" x14ac:dyDescent="0.15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 x14ac:dyDescent="0.15">
      <c r="A85" s="146"/>
      <c r="B85" s="146" t="s">
        <v>76</v>
      </c>
      <c r="C85" s="146" t="s">
        <v>77</v>
      </c>
      <c r="D85" s="146" t="s">
        <v>78</v>
      </c>
      <c r="E85" s="146" t="s">
        <v>79</v>
      </c>
      <c r="F85" s="146" t="s">
        <v>80</v>
      </c>
      <c r="G85" s="146" t="s">
        <v>81</v>
      </c>
      <c r="H85" s="146" t="s">
        <v>82</v>
      </c>
      <c r="I85" s="146" t="s">
        <v>83</v>
      </c>
      <c r="J85" s="146" t="s">
        <v>84</v>
      </c>
      <c r="K85" s="146" t="s">
        <v>85</v>
      </c>
      <c r="L85" s="146" t="s">
        <v>86</v>
      </c>
      <c r="M85" s="147" t="s">
        <v>87</v>
      </c>
      <c r="N85" s="206" t="s">
        <v>126</v>
      </c>
      <c r="O85" s="149" t="s">
        <v>124</v>
      </c>
    </row>
    <row r="86" spans="1:25" ht="9.9499999999999993" customHeight="1" x14ac:dyDescent="0.15">
      <c r="A86" s="6" t="s">
        <v>173</v>
      </c>
      <c r="B86" s="146">
        <v>62.7</v>
      </c>
      <c r="C86" s="146">
        <v>60.7</v>
      </c>
      <c r="D86" s="146">
        <v>64.7</v>
      </c>
      <c r="E86" s="146">
        <v>68.3</v>
      </c>
      <c r="F86" s="146">
        <v>65.3</v>
      </c>
      <c r="G86" s="146">
        <v>64.7</v>
      </c>
      <c r="H86" s="146">
        <v>68.400000000000006</v>
      </c>
      <c r="I86" s="146">
        <v>58.6</v>
      </c>
      <c r="J86" s="147">
        <v>66.2</v>
      </c>
      <c r="K86" s="146">
        <v>66.3</v>
      </c>
      <c r="L86" s="146">
        <v>62.1</v>
      </c>
      <c r="M86" s="147">
        <v>64.599999999999994</v>
      </c>
      <c r="N86" s="211">
        <f>SUM(B86:M86)/12</f>
        <v>64.38333333333334</v>
      </c>
      <c r="O86" s="148">
        <v>109.4</v>
      </c>
      <c r="P86" s="47"/>
      <c r="Q86" s="217"/>
      <c r="R86" s="47"/>
      <c r="S86" s="47"/>
      <c r="T86" s="47"/>
      <c r="U86" s="47"/>
      <c r="V86" s="47"/>
      <c r="W86" s="47"/>
      <c r="X86" s="47"/>
      <c r="Y86" s="151"/>
    </row>
    <row r="87" spans="1:25" ht="9.9499999999999993" customHeight="1" x14ac:dyDescent="0.15">
      <c r="A87" s="6" t="s">
        <v>172</v>
      </c>
      <c r="B87" s="146">
        <v>56.2</v>
      </c>
      <c r="C87" s="146">
        <v>61.9</v>
      </c>
      <c r="D87" s="146">
        <v>67.900000000000006</v>
      </c>
      <c r="E87" s="146">
        <v>67</v>
      </c>
      <c r="F87" s="146">
        <v>55.4</v>
      </c>
      <c r="G87" s="146">
        <v>60.3</v>
      </c>
      <c r="H87" s="146">
        <v>65.5</v>
      </c>
      <c r="I87" s="146">
        <v>58.5</v>
      </c>
      <c r="J87" s="147">
        <v>63.9</v>
      </c>
      <c r="K87" s="146">
        <v>67.900000000000006</v>
      </c>
      <c r="L87" s="146">
        <v>61.4</v>
      </c>
      <c r="M87" s="147">
        <v>67</v>
      </c>
      <c r="N87" s="211">
        <f>SUM(B87:M87)/12</f>
        <v>62.741666666666667</v>
      </c>
      <c r="O87" s="148">
        <f>SUM(N87/N86)*100</f>
        <v>97.450168263008024</v>
      </c>
      <c r="P87" s="47"/>
      <c r="Q87" s="217"/>
      <c r="R87" s="47"/>
      <c r="S87" s="47"/>
      <c r="T87" s="47"/>
      <c r="U87" s="47"/>
      <c r="V87" s="47"/>
      <c r="W87" s="47"/>
      <c r="X87" s="47"/>
      <c r="Y87" s="47"/>
    </row>
    <row r="88" spans="1:25" ht="10.5" customHeight="1" x14ac:dyDescent="0.15">
      <c r="A88" s="6" t="s">
        <v>175</v>
      </c>
      <c r="B88" s="146">
        <v>57.4</v>
      </c>
      <c r="C88" s="146">
        <v>63.8</v>
      </c>
      <c r="D88" s="146">
        <v>73.5</v>
      </c>
      <c r="E88" s="146">
        <v>79</v>
      </c>
      <c r="F88" s="146">
        <v>70.3</v>
      </c>
      <c r="G88" s="146">
        <v>74.900000000000006</v>
      </c>
      <c r="H88" s="146">
        <v>70</v>
      </c>
      <c r="I88" s="146">
        <v>68</v>
      </c>
      <c r="J88" s="147">
        <v>72.400000000000006</v>
      </c>
      <c r="K88" s="146">
        <v>66</v>
      </c>
      <c r="L88" s="146">
        <v>67.7</v>
      </c>
      <c r="M88" s="147">
        <v>71.7</v>
      </c>
      <c r="N88" s="211">
        <f>SUM(B88:M88)/12</f>
        <v>69.558333333333337</v>
      </c>
      <c r="O88" s="411">
        <f>SUM(N88/N87)*100</f>
        <v>110.86465666091114</v>
      </c>
      <c r="P88" s="47"/>
      <c r="Q88" s="217"/>
      <c r="R88" s="47"/>
      <c r="S88" s="47"/>
      <c r="T88" s="47"/>
      <c r="U88" s="47"/>
      <c r="V88" s="47"/>
      <c r="W88" s="47"/>
      <c r="X88" s="47"/>
      <c r="Y88" s="47"/>
    </row>
    <row r="89" spans="1:25" ht="10.5" customHeight="1" x14ac:dyDescent="0.15">
      <c r="A89" s="6" t="s">
        <v>187</v>
      </c>
      <c r="B89" s="146">
        <v>66.900000000000006</v>
      </c>
      <c r="C89" s="146">
        <v>64.099999999999994</v>
      </c>
      <c r="D89" s="146">
        <v>75.599999999999994</v>
      </c>
      <c r="E89" s="146">
        <v>76.2</v>
      </c>
      <c r="F89" s="146">
        <v>69.599999999999994</v>
      </c>
      <c r="G89" s="146">
        <v>77.2</v>
      </c>
      <c r="H89" s="146">
        <v>78.8</v>
      </c>
      <c r="I89" s="146">
        <v>71.3</v>
      </c>
      <c r="J89" s="147">
        <v>75.8</v>
      </c>
      <c r="K89" s="146">
        <v>74.5</v>
      </c>
      <c r="L89" s="146">
        <v>73.3</v>
      </c>
      <c r="M89" s="147">
        <v>73.400000000000006</v>
      </c>
      <c r="N89" s="211">
        <f>SUM(B89:M89)/12</f>
        <v>73.058333333333323</v>
      </c>
      <c r="O89" s="411">
        <f>SUM(N89/N88)*100</f>
        <v>105.03174793338923</v>
      </c>
      <c r="P89" s="47"/>
      <c r="Q89" s="217"/>
      <c r="R89" s="47"/>
      <c r="S89" s="47"/>
      <c r="T89" s="47"/>
      <c r="U89" s="47"/>
      <c r="V89" s="47"/>
      <c r="W89" s="47"/>
      <c r="X89" s="47"/>
      <c r="Y89" s="47"/>
    </row>
    <row r="90" spans="1:25" ht="10.5" customHeight="1" x14ac:dyDescent="0.15">
      <c r="A90" s="6" t="s">
        <v>195</v>
      </c>
      <c r="B90" s="146">
        <v>64.8</v>
      </c>
      <c r="C90" s="146">
        <v>67.7</v>
      </c>
      <c r="D90" s="146">
        <v>73.400000000000006</v>
      </c>
      <c r="E90" s="146">
        <v>73.099999999999994</v>
      </c>
      <c r="F90" s="146">
        <v>70.900000000000006</v>
      </c>
      <c r="G90" s="146">
        <v>75.8</v>
      </c>
      <c r="H90" s="146">
        <v>73</v>
      </c>
      <c r="I90" s="146">
        <v>63.7</v>
      </c>
      <c r="J90" s="147">
        <v>69.5</v>
      </c>
      <c r="K90" s="146">
        <v>74.900000000000006</v>
      </c>
      <c r="L90" s="146"/>
      <c r="M90" s="147"/>
      <c r="N90" s="211">
        <f>SUM(B90:M90)/12</f>
        <v>58.9</v>
      </c>
      <c r="O90" s="411">
        <f>SUM(N90/N89)*100</f>
        <v>80.620508725903974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 x14ac:dyDescent="0.1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L34" sqref="L3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 x14ac:dyDescent="0.15">
      <c r="A1" s="463" t="s">
        <v>217</v>
      </c>
      <c r="B1" s="464"/>
      <c r="C1" s="464"/>
      <c r="D1" s="464"/>
      <c r="E1" s="464"/>
      <c r="F1" s="464"/>
      <c r="G1" s="464"/>
      <c r="M1" s="16"/>
      <c r="N1" t="s">
        <v>195</v>
      </c>
      <c r="O1" s="111"/>
      <c r="Q1" s="282" t="s">
        <v>187</v>
      </c>
    </row>
    <row r="2" spans="1:18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 x14ac:dyDescent="0.15">
      <c r="H3" s="3">
        <v>17</v>
      </c>
      <c r="I3" s="161" t="s">
        <v>21</v>
      </c>
      <c r="J3" s="13">
        <v>449870</v>
      </c>
      <c r="K3" s="198">
        <v>1</v>
      </c>
      <c r="L3" s="3">
        <f>SUM(H3)</f>
        <v>17</v>
      </c>
      <c r="M3" s="161" t="s">
        <v>21</v>
      </c>
      <c r="N3" s="13">
        <f>SUM(J3)</f>
        <v>449870</v>
      </c>
      <c r="O3" s="3">
        <f>SUM(H3)</f>
        <v>17</v>
      </c>
      <c r="P3" s="161" t="s">
        <v>21</v>
      </c>
      <c r="Q3" s="199">
        <v>302861</v>
      </c>
    </row>
    <row r="4" spans="1:18" ht="13.5" customHeight="1" x14ac:dyDescent="0.15">
      <c r="H4" s="3">
        <v>36</v>
      </c>
      <c r="I4" s="161" t="s">
        <v>5</v>
      </c>
      <c r="J4" s="13">
        <v>121259</v>
      </c>
      <c r="K4" s="198">
        <v>2</v>
      </c>
      <c r="L4" s="3">
        <f t="shared" ref="L4:L12" si="0">SUM(H4)</f>
        <v>36</v>
      </c>
      <c r="M4" s="161" t="s">
        <v>5</v>
      </c>
      <c r="N4" s="13">
        <f t="shared" ref="N4:N12" si="1">SUM(J4)</f>
        <v>121259</v>
      </c>
      <c r="O4" s="3">
        <f t="shared" ref="O4:O12" si="2">SUM(H4)</f>
        <v>36</v>
      </c>
      <c r="P4" s="161" t="s">
        <v>5</v>
      </c>
      <c r="Q4" s="86">
        <v>101179</v>
      </c>
    </row>
    <row r="5" spans="1:18" ht="13.5" customHeight="1" x14ac:dyDescent="0.15">
      <c r="G5" s="17"/>
      <c r="H5" s="3">
        <v>33</v>
      </c>
      <c r="I5" s="161" t="s">
        <v>0</v>
      </c>
      <c r="J5" s="13">
        <v>114725</v>
      </c>
      <c r="K5" s="198">
        <v>3</v>
      </c>
      <c r="L5" s="3">
        <f t="shared" si="0"/>
        <v>33</v>
      </c>
      <c r="M5" s="161" t="s">
        <v>0</v>
      </c>
      <c r="N5" s="13">
        <f t="shared" si="1"/>
        <v>114725</v>
      </c>
      <c r="O5" s="3">
        <f t="shared" si="2"/>
        <v>33</v>
      </c>
      <c r="P5" s="161" t="s">
        <v>0</v>
      </c>
      <c r="Q5" s="86">
        <v>100720</v>
      </c>
    </row>
    <row r="6" spans="1:18" ht="13.5" customHeight="1" x14ac:dyDescent="0.15">
      <c r="H6" s="3">
        <v>26</v>
      </c>
      <c r="I6" s="161" t="s">
        <v>30</v>
      </c>
      <c r="J6" s="13">
        <v>101908</v>
      </c>
      <c r="K6" s="198">
        <v>4</v>
      </c>
      <c r="L6" s="3">
        <f t="shared" si="0"/>
        <v>26</v>
      </c>
      <c r="M6" s="161" t="s">
        <v>30</v>
      </c>
      <c r="N6" s="13">
        <f t="shared" si="1"/>
        <v>101908</v>
      </c>
      <c r="O6" s="3">
        <f t="shared" si="2"/>
        <v>26</v>
      </c>
      <c r="P6" s="161" t="s">
        <v>30</v>
      </c>
      <c r="Q6" s="86">
        <v>96107</v>
      </c>
    </row>
    <row r="7" spans="1:18" ht="13.5" customHeight="1" x14ac:dyDescent="0.15">
      <c r="H7" s="3">
        <v>16</v>
      </c>
      <c r="I7" s="161" t="s">
        <v>3</v>
      </c>
      <c r="J7" s="87">
        <v>55234</v>
      </c>
      <c r="K7" s="198">
        <v>5</v>
      </c>
      <c r="L7" s="3">
        <f t="shared" si="0"/>
        <v>16</v>
      </c>
      <c r="M7" s="161" t="s">
        <v>3</v>
      </c>
      <c r="N7" s="13">
        <f t="shared" si="1"/>
        <v>55234</v>
      </c>
      <c r="O7" s="3">
        <f t="shared" si="2"/>
        <v>16</v>
      </c>
      <c r="P7" s="161" t="s">
        <v>3</v>
      </c>
      <c r="Q7" s="86">
        <v>74471</v>
      </c>
    </row>
    <row r="8" spans="1:18" ht="13.5" customHeight="1" x14ac:dyDescent="0.15">
      <c r="H8" s="3">
        <v>34</v>
      </c>
      <c r="I8" s="161" t="s">
        <v>1</v>
      </c>
      <c r="J8" s="220">
        <v>42644</v>
      </c>
      <c r="K8" s="198">
        <v>6</v>
      </c>
      <c r="L8" s="3">
        <f t="shared" si="0"/>
        <v>34</v>
      </c>
      <c r="M8" s="161" t="s">
        <v>1</v>
      </c>
      <c r="N8" s="13">
        <f t="shared" si="1"/>
        <v>42644</v>
      </c>
      <c r="O8" s="3">
        <f t="shared" si="2"/>
        <v>34</v>
      </c>
      <c r="P8" s="161" t="s">
        <v>1</v>
      </c>
      <c r="Q8" s="86">
        <v>39432</v>
      </c>
    </row>
    <row r="9" spans="1:18" ht="13.5" customHeight="1" x14ac:dyDescent="0.15">
      <c r="H9" s="14">
        <v>13</v>
      </c>
      <c r="I9" s="163" t="s">
        <v>7</v>
      </c>
      <c r="J9" s="137">
        <v>36922</v>
      </c>
      <c r="K9" s="198">
        <v>7</v>
      </c>
      <c r="L9" s="3">
        <f t="shared" si="0"/>
        <v>13</v>
      </c>
      <c r="M9" s="163" t="s">
        <v>7</v>
      </c>
      <c r="N9" s="13">
        <f t="shared" si="1"/>
        <v>36922</v>
      </c>
      <c r="O9" s="3">
        <f t="shared" si="2"/>
        <v>13</v>
      </c>
      <c r="P9" s="163" t="s">
        <v>7</v>
      </c>
      <c r="Q9" s="86">
        <v>39854</v>
      </c>
    </row>
    <row r="10" spans="1:18" ht="13.5" customHeight="1" x14ac:dyDescent="0.15">
      <c r="H10" s="33">
        <v>40</v>
      </c>
      <c r="I10" s="161" t="s">
        <v>2</v>
      </c>
      <c r="J10" s="13">
        <v>35755</v>
      </c>
      <c r="K10" s="198">
        <v>8</v>
      </c>
      <c r="L10" s="3">
        <f t="shared" si="0"/>
        <v>40</v>
      </c>
      <c r="M10" s="161" t="s">
        <v>2</v>
      </c>
      <c r="N10" s="13">
        <f t="shared" si="1"/>
        <v>35755</v>
      </c>
      <c r="O10" s="3">
        <f t="shared" si="2"/>
        <v>40</v>
      </c>
      <c r="P10" s="161" t="s">
        <v>2</v>
      </c>
      <c r="Q10" s="86">
        <v>31414</v>
      </c>
    </row>
    <row r="11" spans="1:18" ht="13.5" customHeight="1" x14ac:dyDescent="0.15">
      <c r="H11" s="14">
        <v>3</v>
      </c>
      <c r="I11" s="163" t="s">
        <v>10</v>
      </c>
      <c r="J11" s="13">
        <v>35072</v>
      </c>
      <c r="K11" s="198">
        <v>9</v>
      </c>
      <c r="L11" s="3">
        <f t="shared" si="0"/>
        <v>3</v>
      </c>
      <c r="M11" s="163" t="s">
        <v>10</v>
      </c>
      <c r="N11" s="13">
        <f t="shared" si="1"/>
        <v>35072</v>
      </c>
      <c r="O11" s="3">
        <f t="shared" si="2"/>
        <v>3</v>
      </c>
      <c r="P11" s="163" t="s">
        <v>10</v>
      </c>
      <c r="Q11" s="86">
        <v>23110</v>
      </c>
    </row>
    <row r="12" spans="1:18" ht="13.5" customHeight="1" thickBot="1" x14ac:dyDescent="0.2">
      <c r="H12" s="274">
        <v>25</v>
      </c>
      <c r="I12" s="380" t="s">
        <v>29</v>
      </c>
      <c r="J12" s="423">
        <v>32428</v>
      </c>
      <c r="K12" s="197">
        <v>10</v>
      </c>
      <c r="L12" s="3">
        <f t="shared" si="0"/>
        <v>25</v>
      </c>
      <c r="M12" s="380" t="s">
        <v>29</v>
      </c>
      <c r="N12" s="13">
        <f t="shared" si="1"/>
        <v>32428</v>
      </c>
      <c r="O12" s="14">
        <f t="shared" si="2"/>
        <v>25</v>
      </c>
      <c r="P12" s="380" t="s">
        <v>29</v>
      </c>
      <c r="Q12" s="200">
        <v>36517</v>
      </c>
    </row>
    <row r="13" spans="1:18" ht="13.5" customHeight="1" thickTop="1" thickBot="1" x14ac:dyDescent="0.2">
      <c r="H13" s="122">
        <v>24</v>
      </c>
      <c r="I13" s="175" t="s">
        <v>28</v>
      </c>
      <c r="J13" s="435">
        <v>30285</v>
      </c>
      <c r="K13" s="104"/>
      <c r="L13" s="78"/>
      <c r="M13" s="164"/>
      <c r="N13" s="339">
        <f>SUM(J43)</f>
        <v>1188737</v>
      </c>
      <c r="O13" s="3"/>
      <c r="P13" s="273" t="s">
        <v>153</v>
      </c>
      <c r="Q13" s="201">
        <v>1031124</v>
      </c>
    </row>
    <row r="14" spans="1:18" ht="13.5" customHeight="1" x14ac:dyDescent="0.15">
      <c r="B14" s="19"/>
      <c r="H14" s="3">
        <v>38</v>
      </c>
      <c r="I14" s="161" t="s">
        <v>38</v>
      </c>
      <c r="J14" s="13">
        <v>24757</v>
      </c>
      <c r="K14" s="104"/>
      <c r="L14" s="26"/>
      <c r="N14" t="s">
        <v>59</v>
      </c>
      <c r="O14"/>
    </row>
    <row r="15" spans="1:18" ht="13.5" customHeight="1" x14ac:dyDescent="0.15">
      <c r="H15" s="3">
        <v>31</v>
      </c>
      <c r="I15" s="161" t="s">
        <v>105</v>
      </c>
      <c r="J15" s="13">
        <v>15745</v>
      </c>
      <c r="K15" s="104"/>
      <c r="L15" s="26"/>
      <c r="M15" t="s">
        <v>196</v>
      </c>
      <c r="N15" s="15"/>
      <c r="O15"/>
      <c r="P15" t="s">
        <v>197</v>
      </c>
      <c r="Q15" s="85" t="s">
        <v>63</v>
      </c>
    </row>
    <row r="16" spans="1:18" ht="13.5" customHeight="1" x14ac:dyDescent="0.15">
      <c r="C16" s="15"/>
      <c r="E16" s="17"/>
      <c r="H16" s="3">
        <v>37</v>
      </c>
      <c r="I16" s="161" t="s">
        <v>37</v>
      </c>
      <c r="J16" s="13">
        <v>13270</v>
      </c>
      <c r="K16" s="104"/>
      <c r="L16" s="3">
        <f>SUM(L3)</f>
        <v>17</v>
      </c>
      <c r="M16" s="13">
        <f>SUM(N3)</f>
        <v>449870</v>
      </c>
      <c r="N16" s="161" t="s">
        <v>21</v>
      </c>
      <c r="O16" s="3">
        <f>SUM(O3)</f>
        <v>17</v>
      </c>
      <c r="P16" s="13">
        <f>SUM(M16)</f>
        <v>449870</v>
      </c>
      <c r="Q16" s="278">
        <v>403779</v>
      </c>
      <c r="R16" s="79"/>
    </row>
    <row r="17" spans="2:20" ht="13.5" customHeight="1" x14ac:dyDescent="0.15">
      <c r="C17" s="15"/>
      <c r="E17" s="17"/>
      <c r="H17" s="3">
        <v>2</v>
      </c>
      <c r="I17" s="161" t="s">
        <v>6</v>
      </c>
      <c r="J17" s="13">
        <v>12488</v>
      </c>
      <c r="K17" s="104"/>
      <c r="L17" s="3">
        <f t="shared" ref="L17:L25" si="3">SUM(L4)</f>
        <v>36</v>
      </c>
      <c r="M17" s="13">
        <f t="shared" ref="M17:M25" si="4">SUM(N4)</f>
        <v>121259</v>
      </c>
      <c r="N17" s="161" t="s">
        <v>5</v>
      </c>
      <c r="O17" s="3">
        <f t="shared" ref="O17:O25" si="5">SUM(O4)</f>
        <v>36</v>
      </c>
      <c r="P17" s="13">
        <f t="shared" ref="P17:P25" si="6">SUM(M17)</f>
        <v>121259</v>
      </c>
      <c r="Q17" s="279">
        <v>78299</v>
      </c>
      <c r="R17" s="79"/>
      <c r="S17" s="42"/>
    </row>
    <row r="18" spans="2:20" ht="13.5" customHeight="1" x14ac:dyDescent="0.15">
      <c r="C18" s="15"/>
      <c r="E18" s="17"/>
      <c r="H18" s="3">
        <v>14</v>
      </c>
      <c r="I18" s="161" t="s">
        <v>19</v>
      </c>
      <c r="J18" s="13">
        <v>11887</v>
      </c>
      <c r="K18" s="104"/>
      <c r="L18" s="3">
        <f t="shared" si="3"/>
        <v>33</v>
      </c>
      <c r="M18" s="13">
        <f t="shared" si="4"/>
        <v>114725</v>
      </c>
      <c r="N18" s="161" t="s">
        <v>0</v>
      </c>
      <c r="O18" s="3">
        <f t="shared" si="5"/>
        <v>33</v>
      </c>
      <c r="P18" s="13">
        <f t="shared" si="6"/>
        <v>114725</v>
      </c>
      <c r="Q18" s="279">
        <v>109311</v>
      </c>
      <c r="R18" s="79"/>
      <c r="S18" s="112"/>
    </row>
    <row r="19" spans="2:20" ht="13.5" customHeight="1" x14ac:dyDescent="0.15">
      <c r="C19" s="15"/>
      <c r="E19" s="17"/>
      <c r="H19" s="3">
        <v>9</v>
      </c>
      <c r="I19" s="3" t="s">
        <v>165</v>
      </c>
      <c r="J19" s="220">
        <v>11823</v>
      </c>
      <c r="L19" s="3">
        <f t="shared" si="3"/>
        <v>26</v>
      </c>
      <c r="M19" s="13">
        <f t="shared" si="4"/>
        <v>101908</v>
      </c>
      <c r="N19" s="161" t="s">
        <v>30</v>
      </c>
      <c r="O19" s="3">
        <f t="shared" si="5"/>
        <v>26</v>
      </c>
      <c r="P19" s="13">
        <f t="shared" si="6"/>
        <v>101908</v>
      </c>
      <c r="Q19" s="279">
        <v>103804</v>
      </c>
      <c r="R19" s="79"/>
      <c r="S19" s="125"/>
    </row>
    <row r="20" spans="2:20" ht="13.5" customHeight="1" x14ac:dyDescent="0.15">
      <c r="B20" s="18"/>
      <c r="C20" s="15"/>
      <c r="E20" s="17"/>
      <c r="H20" s="3">
        <v>1</v>
      </c>
      <c r="I20" s="161" t="s">
        <v>4</v>
      </c>
      <c r="J20" s="13">
        <v>7623</v>
      </c>
      <c r="L20" s="3">
        <f t="shared" si="3"/>
        <v>16</v>
      </c>
      <c r="M20" s="13">
        <f t="shared" si="4"/>
        <v>55234</v>
      </c>
      <c r="N20" s="161" t="s">
        <v>3</v>
      </c>
      <c r="O20" s="3">
        <f t="shared" si="5"/>
        <v>16</v>
      </c>
      <c r="P20" s="13">
        <f t="shared" si="6"/>
        <v>55234</v>
      </c>
      <c r="Q20" s="279">
        <v>46204</v>
      </c>
      <c r="R20" s="79"/>
      <c r="S20" s="125"/>
    </row>
    <row r="21" spans="2:20" ht="13.5" customHeight="1" x14ac:dyDescent="0.15">
      <c r="B21" s="18"/>
      <c r="C21" s="15"/>
      <c r="E21" s="17"/>
      <c r="H21" s="3">
        <v>21</v>
      </c>
      <c r="I21" s="3" t="s">
        <v>160</v>
      </c>
      <c r="J21" s="13">
        <v>6967</v>
      </c>
      <c r="L21" s="3">
        <f t="shared" si="3"/>
        <v>34</v>
      </c>
      <c r="M21" s="13">
        <f t="shared" si="4"/>
        <v>42644</v>
      </c>
      <c r="N21" s="161" t="s">
        <v>1</v>
      </c>
      <c r="O21" s="3">
        <f t="shared" si="5"/>
        <v>34</v>
      </c>
      <c r="P21" s="13">
        <f t="shared" si="6"/>
        <v>42644</v>
      </c>
      <c r="Q21" s="279">
        <v>41107</v>
      </c>
      <c r="R21" s="79"/>
      <c r="S21" s="28"/>
    </row>
    <row r="22" spans="2:20" ht="13.5" customHeight="1" x14ac:dyDescent="0.15">
      <c r="C22" s="15"/>
      <c r="E22" s="17"/>
      <c r="H22" s="3">
        <v>15</v>
      </c>
      <c r="I22" s="161" t="s">
        <v>20</v>
      </c>
      <c r="J22" s="13">
        <v>6166</v>
      </c>
      <c r="K22" s="15"/>
      <c r="L22" s="3">
        <f t="shared" si="3"/>
        <v>13</v>
      </c>
      <c r="M22" s="13">
        <f t="shared" si="4"/>
        <v>36922</v>
      </c>
      <c r="N22" s="163" t="s">
        <v>7</v>
      </c>
      <c r="O22" s="3">
        <f t="shared" si="5"/>
        <v>13</v>
      </c>
      <c r="P22" s="13">
        <f t="shared" si="6"/>
        <v>36922</v>
      </c>
      <c r="Q22" s="279">
        <v>33986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220">
        <v>4615</v>
      </c>
      <c r="K23" s="15"/>
      <c r="L23" s="3">
        <f t="shared" si="3"/>
        <v>40</v>
      </c>
      <c r="M23" s="13">
        <f t="shared" si="4"/>
        <v>35755</v>
      </c>
      <c r="N23" s="161" t="s">
        <v>2</v>
      </c>
      <c r="O23" s="3">
        <f t="shared" si="5"/>
        <v>40</v>
      </c>
      <c r="P23" s="13">
        <f t="shared" si="6"/>
        <v>35755</v>
      </c>
      <c r="Q23" s="279">
        <v>37184</v>
      </c>
      <c r="R23" s="79"/>
      <c r="S23" s="42"/>
    </row>
    <row r="24" spans="2:20" ht="13.5" customHeight="1" x14ac:dyDescent="0.15">
      <c r="C24" s="15"/>
      <c r="E24" s="17"/>
      <c r="H24" s="3">
        <v>12</v>
      </c>
      <c r="I24" s="161" t="s">
        <v>18</v>
      </c>
      <c r="J24" s="13">
        <v>3412</v>
      </c>
      <c r="K24" s="15"/>
      <c r="L24" s="3">
        <f t="shared" si="3"/>
        <v>3</v>
      </c>
      <c r="M24" s="13">
        <f t="shared" si="4"/>
        <v>35072</v>
      </c>
      <c r="N24" s="163" t="s">
        <v>10</v>
      </c>
      <c r="O24" s="3">
        <f t="shared" si="5"/>
        <v>3</v>
      </c>
      <c r="P24" s="13">
        <f t="shared" si="6"/>
        <v>35072</v>
      </c>
      <c r="Q24" s="279">
        <v>8133</v>
      </c>
      <c r="R24" s="79"/>
      <c r="S24" s="112"/>
    </row>
    <row r="25" spans="2:20" ht="13.5" customHeight="1" thickBot="1" x14ac:dyDescent="0.2">
      <c r="C25" s="15"/>
      <c r="E25" s="17"/>
      <c r="H25" s="3">
        <v>20</v>
      </c>
      <c r="I25" s="161" t="s">
        <v>24</v>
      </c>
      <c r="J25" s="87">
        <v>2482</v>
      </c>
      <c r="K25" s="15"/>
      <c r="L25" s="14">
        <f t="shared" si="3"/>
        <v>25</v>
      </c>
      <c r="M25" s="114">
        <f t="shared" si="4"/>
        <v>32428</v>
      </c>
      <c r="N25" s="380" t="s">
        <v>29</v>
      </c>
      <c r="O25" s="14">
        <f t="shared" si="5"/>
        <v>25</v>
      </c>
      <c r="P25" s="114">
        <f t="shared" si="6"/>
        <v>32428</v>
      </c>
      <c r="Q25" s="280">
        <v>32935</v>
      </c>
      <c r="R25" s="127" t="s">
        <v>73</v>
      </c>
      <c r="S25" s="28"/>
      <c r="T25" s="28"/>
    </row>
    <row r="26" spans="2:20" ht="13.5" customHeight="1" thickTop="1" x14ac:dyDescent="0.15">
      <c r="H26" s="3">
        <v>30</v>
      </c>
      <c r="I26" s="161" t="s">
        <v>33</v>
      </c>
      <c r="J26" s="13">
        <v>1723</v>
      </c>
      <c r="K26" s="15"/>
      <c r="L26" s="115"/>
      <c r="M26" s="162">
        <f>SUM(J43-(M16+M17+M18+M19+M20+M21+M22+M23+M24+M25))</f>
        <v>162920</v>
      </c>
      <c r="N26" s="221" t="s">
        <v>45</v>
      </c>
      <c r="O26" s="116"/>
      <c r="P26" s="162">
        <f>SUM(M26)</f>
        <v>162920</v>
      </c>
      <c r="Q26" s="162"/>
      <c r="R26" s="176">
        <v>1064308</v>
      </c>
      <c r="T26" s="28"/>
    </row>
    <row r="27" spans="2:20" ht="13.5" customHeight="1" x14ac:dyDescent="0.15">
      <c r="H27" s="3">
        <v>27</v>
      </c>
      <c r="I27" s="161" t="s">
        <v>31</v>
      </c>
      <c r="J27" s="137">
        <v>1665</v>
      </c>
      <c r="K27" s="15"/>
      <c r="M27" t="s">
        <v>188</v>
      </c>
      <c r="O27" s="111"/>
      <c r="P27" s="28" t="s">
        <v>189</v>
      </c>
    </row>
    <row r="28" spans="2:20" ht="13.5" customHeight="1" x14ac:dyDescent="0.15">
      <c r="H28" s="3">
        <v>35</v>
      </c>
      <c r="I28" s="161" t="s">
        <v>36</v>
      </c>
      <c r="J28" s="137">
        <v>1616</v>
      </c>
      <c r="K28" s="15"/>
      <c r="M28" s="86">
        <f t="shared" ref="M28:M37" si="7">SUM(Q3)</f>
        <v>302861</v>
      </c>
      <c r="N28" s="161" t="s">
        <v>21</v>
      </c>
      <c r="O28" s="3">
        <f>SUM(L3)</f>
        <v>17</v>
      </c>
      <c r="P28" s="86">
        <f t="shared" ref="P28:P37" si="8">SUM(Q3)</f>
        <v>302861</v>
      </c>
    </row>
    <row r="29" spans="2:20" ht="13.5" customHeight="1" x14ac:dyDescent="0.15">
      <c r="H29" s="3">
        <v>39</v>
      </c>
      <c r="I29" s="161" t="s">
        <v>39</v>
      </c>
      <c r="J29" s="13">
        <v>1245</v>
      </c>
      <c r="K29" s="15"/>
      <c r="M29" s="86">
        <f t="shared" si="7"/>
        <v>101179</v>
      </c>
      <c r="N29" s="161" t="s">
        <v>5</v>
      </c>
      <c r="O29" s="3">
        <f t="shared" ref="O29:O37" si="9">SUM(L4)</f>
        <v>36</v>
      </c>
      <c r="P29" s="86">
        <f t="shared" si="8"/>
        <v>101179</v>
      </c>
    </row>
    <row r="30" spans="2:20" ht="13.5" customHeight="1" x14ac:dyDescent="0.15">
      <c r="H30" s="3">
        <v>29</v>
      </c>
      <c r="I30" s="161" t="s">
        <v>95</v>
      </c>
      <c r="J30" s="13">
        <v>1041</v>
      </c>
      <c r="K30" s="15"/>
      <c r="M30" s="86">
        <f t="shared" si="7"/>
        <v>100720</v>
      </c>
      <c r="N30" s="161" t="s">
        <v>0</v>
      </c>
      <c r="O30" s="3">
        <f t="shared" si="9"/>
        <v>33</v>
      </c>
      <c r="P30" s="86">
        <f t="shared" si="8"/>
        <v>100720</v>
      </c>
    </row>
    <row r="31" spans="2:20" ht="13.5" customHeight="1" x14ac:dyDescent="0.15">
      <c r="H31" s="3">
        <v>22</v>
      </c>
      <c r="I31" s="161" t="s">
        <v>26</v>
      </c>
      <c r="J31" s="220">
        <v>1024</v>
      </c>
      <c r="K31" s="15"/>
      <c r="M31" s="86">
        <f t="shared" si="7"/>
        <v>96107</v>
      </c>
      <c r="N31" s="161" t="s">
        <v>30</v>
      </c>
      <c r="O31" s="3">
        <f t="shared" si="9"/>
        <v>26</v>
      </c>
      <c r="P31" s="86">
        <f t="shared" si="8"/>
        <v>96107</v>
      </c>
    </row>
    <row r="32" spans="2:20" ht="13.5" customHeight="1" x14ac:dyDescent="0.15">
      <c r="H32" s="3">
        <v>18</v>
      </c>
      <c r="I32" s="161" t="s">
        <v>22</v>
      </c>
      <c r="J32" s="13">
        <v>655</v>
      </c>
      <c r="K32" s="15"/>
      <c r="M32" s="86">
        <f t="shared" si="7"/>
        <v>74471</v>
      </c>
      <c r="N32" s="161" t="s">
        <v>3</v>
      </c>
      <c r="O32" s="3">
        <f t="shared" si="9"/>
        <v>16</v>
      </c>
      <c r="P32" s="86">
        <f t="shared" si="8"/>
        <v>74471</v>
      </c>
      <c r="S32" s="10"/>
    </row>
    <row r="33" spans="8:21" ht="13.5" customHeight="1" x14ac:dyDescent="0.15">
      <c r="H33" s="3">
        <v>6</v>
      </c>
      <c r="I33" s="161" t="s">
        <v>13</v>
      </c>
      <c r="J33" s="220">
        <v>634</v>
      </c>
      <c r="K33" s="15"/>
      <c r="M33" s="86">
        <f t="shared" si="7"/>
        <v>39432</v>
      </c>
      <c r="N33" s="161" t="s">
        <v>1</v>
      </c>
      <c r="O33" s="3">
        <f t="shared" si="9"/>
        <v>34</v>
      </c>
      <c r="P33" s="86">
        <f t="shared" si="8"/>
        <v>39432</v>
      </c>
      <c r="S33" s="28"/>
      <c r="T33" s="28"/>
    </row>
    <row r="34" spans="8:21" ht="13.5" customHeight="1" x14ac:dyDescent="0.15">
      <c r="H34" s="3">
        <v>23</v>
      </c>
      <c r="I34" s="161" t="s">
        <v>27</v>
      </c>
      <c r="J34" s="13">
        <v>446</v>
      </c>
      <c r="K34" s="15"/>
      <c r="M34" s="86">
        <f t="shared" si="7"/>
        <v>39854</v>
      </c>
      <c r="N34" s="163" t="s">
        <v>7</v>
      </c>
      <c r="O34" s="3">
        <f t="shared" si="9"/>
        <v>13</v>
      </c>
      <c r="P34" s="86">
        <f t="shared" si="8"/>
        <v>39854</v>
      </c>
      <c r="S34" s="28"/>
      <c r="T34" s="28"/>
    </row>
    <row r="35" spans="8:21" ht="13.5" customHeight="1" x14ac:dyDescent="0.15">
      <c r="H35" s="3">
        <v>32</v>
      </c>
      <c r="I35" s="161" t="s">
        <v>35</v>
      </c>
      <c r="J35" s="137">
        <v>389</v>
      </c>
      <c r="K35" s="15"/>
      <c r="M35" s="86">
        <f t="shared" si="7"/>
        <v>31414</v>
      </c>
      <c r="N35" s="161" t="s">
        <v>2</v>
      </c>
      <c r="O35" s="3">
        <f t="shared" si="9"/>
        <v>40</v>
      </c>
      <c r="P35" s="86">
        <f t="shared" si="8"/>
        <v>31414</v>
      </c>
      <c r="S35" s="28"/>
    </row>
    <row r="36" spans="8:21" ht="13.5" customHeight="1" x14ac:dyDescent="0.15">
      <c r="H36" s="3">
        <v>7</v>
      </c>
      <c r="I36" s="161" t="s">
        <v>14</v>
      </c>
      <c r="J36" s="220">
        <v>365</v>
      </c>
      <c r="K36" s="15"/>
      <c r="M36" s="86">
        <f t="shared" si="7"/>
        <v>23110</v>
      </c>
      <c r="N36" s="163" t="s">
        <v>10</v>
      </c>
      <c r="O36" s="3">
        <f t="shared" si="9"/>
        <v>3</v>
      </c>
      <c r="P36" s="86">
        <f t="shared" si="8"/>
        <v>23110</v>
      </c>
      <c r="S36" s="28"/>
    </row>
    <row r="37" spans="8:21" ht="13.5" customHeight="1" thickBot="1" x14ac:dyDescent="0.2">
      <c r="H37" s="3">
        <v>10</v>
      </c>
      <c r="I37" s="161" t="s">
        <v>16</v>
      </c>
      <c r="J37" s="13">
        <v>200</v>
      </c>
      <c r="K37" s="15"/>
      <c r="M37" s="113">
        <f t="shared" si="7"/>
        <v>36517</v>
      </c>
      <c r="N37" s="380" t="s">
        <v>29</v>
      </c>
      <c r="O37" s="14">
        <f t="shared" si="9"/>
        <v>25</v>
      </c>
      <c r="P37" s="113">
        <f t="shared" si="8"/>
        <v>36517</v>
      </c>
      <c r="S37" s="28"/>
    </row>
    <row r="38" spans="8:21" ht="13.5" customHeight="1" thickTop="1" x14ac:dyDescent="0.15">
      <c r="H38" s="3">
        <v>4</v>
      </c>
      <c r="I38" s="161" t="s">
        <v>11</v>
      </c>
      <c r="J38" s="220">
        <v>141</v>
      </c>
      <c r="K38" s="15"/>
      <c r="M38" s="345">
        <f>SUM(Q13-(Q3+Q4+Q5+Q6+Q7+Q8+Q9+Q10+Q11+Q12))</f>
        <v>185459</v>
      </c>
      <c r="N38" s="346" t="s">
        <v>162</v>
      </c>
      <c r="O38" s="347"/>
      <c r="P38" s="348">
        <f>SUM(M38)</f>
        <v>185459</v>
      </c>
      <c r="U38" s="28"/>
    </row>
    <row r="39" spans="8:21" ht="13.5" customHeight="1" x14ac:dyDescent="0.15">
      <c r="H39" s="3">
        <v>19</v>
      </c>
      <c r="I39" s="161" t="s">
        <v>23</v>
      </c>
      <c r="J39" s="13">
        <v>128</v>
      </c>
      <c r="K39" s="15"/>
      <c r="P39" s="28"/>
    </row>
    <row r="40" spans="8:21" ht="13.5" customHeight="1" x14ac:dyDescent="0.15">
      <c r="H40" s="3">
        <v>5</v>
      </c>
      <c r="I40" s="161" t="s">
        <v>12</v>
      </c>
      <c r="J40" s="220">
        <v>82</v>
      </c>
      <c r="K40" s="15"/>
    </row>
    <row r="41" spans="8:21" ht="13.5" customHeight="1" x14ac:dyDescent="0.15">
      <c r="H41" s="3">
        <v>28</v>
      </c>
      <c r="I41" s="161" t="s">
        <v>32</v>
      </c>
      <c r="J41" s="13">
        <v>46</v>
      </c>
      <c r="K41" s="15"/>
    </row>
    <row r="42" spans="8:21" ht="13.5" customHeight="1" thickBot="1" x14ac:dyDescent="0.2">
      <c r="H42" s="14">
        <v>8</v>
      </c>
      <c r="I42" s="163" t="s">
        <v>15</v>
      </c>
      <c r="J42" s="114">
        <v>0</v>
      </c>
      <c r="K42" s="15"/>
    </row>
    <row r="43" spans="8:21" ht="13.5" customHeight="1" thickTop="1" x14ac:dyDescent="0.15">
      <c r="H43" s="115"/>
      <c r="I43" s="294" t="s">
        <v>93</v>
      </c>
      <c r="J43" s="295">
        <f>SUM(J3:J42)</f>
        <v>1188737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3" t="s">
        <v>46</v>
      </c>
      <c r="B52" s="22" t="s">
        <v>9</v>
      </c>
      <c r="C52" s="8" t="s">
        <v>195</v>
      </c>
      <c r="D52" s="8" t="s">
        <v>187</v>
      </c>
      <c r="E52" s="24" t="s">
        <v>43</v>
      </c>
      <c r="F52" s="23" t="s">
        <v>42</v>
      </c>
      <c r="G52" s="23" t="s">
        <v>40</v>
      </c>
      <c r="I52" s="160"/>
    </row>
    <row r="53" spans="1:16" ht="13.5" customHeight="1" x14ac:dyDescent="0.15">
      <c r="A53" s="9">
        <v>1</v>
      </c>
      <c r="B53" s="161" t="s">
        <v>21</v>
      </c>
      <c r="C53" s="13">
        <f t="shared" ref="C53:C62" si="10">SUM(J3)</f>
        <v>449870</v>
      </c>
      <c r="D53" s="87">
        <f t="shared" ref="D53:D63" si="11">SUM(Q3)</f>
        <v>302861</v>
      </c>
      <c r="E53" s="80">
        <f t="shared" ref="E53:E62" si="12">SUM(P16/Q16*100)</f>
        <v>111.41490765988324</v>
      </c>
      <c r="F53" s="20">
        <f t="shared" ref="F53:F63" si="13">SUM(C53/D53*100)</f>
        <v>148.54008934791869</v>
      </c>
      <c r="G53" s="21"/>
      <c r="I53" s="160"/>
    </row>
    <row r="54" spans="1:16" ht="13.5" customHeight="1" x14ac:dyDescent="0.15">
      <c r="A54" s="9">
        <v>2</v>
      </c>
      <c r="B54" s="161" t="s">
        <v>5</v>
      </c>
      <c r="C54" s="13">
        <f t="shared" si="10"/>
        <v>121259</v>
      </c>
      <c r="D54" s="87">
        <f t="shared" si="11"/>
        <v>101179</v>
      </c>
      <c r="E54" s="80">
        <f t="shared" si="12"/>
        <v>154.86660110601667</v>
      </c>
      <c r="F54" s="20">
        <f t="shared" si="13"/>
        <v>119.84601547752003</v>
      </c>
      <c r="G54" s="21"/>
      <c r="I54" s="160"/>
    </row>
    <row r="55" spans="1:16" ht="13.5" customHeight="1" x14ac:dyDescent="0.15">
      <c r="A55" s="9">
        <v>3</v>
      </c>
      <c r="B55" s="161" t="s">
        <v>0</v>
      </c>
      <c r="C55" s="13">
        <f t="shared" si="10"/>
        <v>114725</v>
      </c>
      <c r="D55" s="87">
        <f t="shared" si="11"/>
        <v>100720</v>
      </c>
      <c r="E55" s="80">
        <f t="shared" si="12"/>
        <v>104.95284097666291</v>
      </c>
      <c r="F55" s="20">
        <f t="shared" si="13"/>
        <v>113.90488482922956</v>
      </c>
      <c r="G55" s="21"/>
      <c r="I55" s="160"/>
    </row>
    <row r="56" spans="1:16" ht="13.5" customHeight="1" x14ac:dyDescent="0.15">
      <c r="A56" s="9">
        <v>4</v>
      </c>
      <c r="B56" s="161" t="s">
        <v>30</v>
      </c>
      <c r="C56" s="13">
        <f t="shared" si="10"/>
        <v>101908</v>
      </c>
      <c r="D56" s="87">
        <f t="shared" si="11"/>
        <v>96107</v>
      </c>
      <c r="E56" s="80">
        <f t="shared" si="12"/>
        <v>98.173480790720973</v>
      </c>
      <c r="F56" s="20">
        <f t="shared" si="13"/>
        <v>106.03598072981157</v>
      </c>
      <c r="G56" s="21"/>
      <c r="I56" s="160"/>
    </row>
    <row r="57" spans="1:16" ht="13.5" customHeight="1" x14ac:dyDescent="0.15">
      <c r="A57" s="9">
        <v>5</v>
      </c>
      <c r="B57" s="161" t="s">
        <v>3</v>
      </c>
      <c r="C57" s="13">
        <f t="shared" si="10"/>
        <v>55234</v>
      </c>
      <c r="D57" s="87">
        <f t="shared" si="11"/>
        <v>74471</v>
      </c>
      <c r="E57" s="80">
        <f t="shared" si="12"/>
        <v>119.54376244480997</v>
      </c>
      <c r="F57" s="20">
        <f t="shared" si="13"/>
        <v>74.168468262813718</v>
      </c>
      <c r="G57" s="21"/>
      <c r="I57" s="160"/>
      <c r="P57" s="28"/>
    </row>
    <row r="58" spans="1:16" ht="13.5" customHeight="1" x14ac:dyDescent="0.15">
      <c r="A58" s="9">
        <v>6</v>
      </c>
      <c r="B58" s="161" t="s">
        <v>1</v>
      </c>
      <c r="C58" s="13">
        <f t="shared" si="10"/>
        <v>42644</v>
      </c>
      <c r="D58" s="87">
        <f t="shared" si="11"/>
        <v>39432</v>
      </c>
      <c r="E58" s="80">
        <f t="shared" si="12"/>
        <v>103.73902255090374</v>
      </c>
      <c r="F58" s="20">
        <f t="shared" si="13"/>
        <v>108.14566849259484</v>
      </c>
      <c r="G58" s="21"/>
    </row>
    <row r="59" spans="1:16" ht="13.5" customHeight="1" x14ac:dyDescent="0.15">
      <c r="A59" s="9">
        <v>7</v>
      </c>
      <c r="B59" s="163" t="s">
        <v>7</v>
      </c>
      <c r="C59" s="13">
        <f t="shared" si="10"/>
        <v>36922</v>
      </c>
      <c r="D59" s="87">
        <f t="shared" si="11"/>
        <v>39854</v>
      </c>
      <c r="E59" s="80">
        <f t="shared" si="12"/>
        <v>108.63885129170836</v>
      </c>
      <c r="F59" s="20">
        <f t="shared" si="13"/>
        <v>92.643147488332417</v>
      </c>
      <c r="G59" s="21"/>
    </row>
    <row r="60" spans="1:16" ht="13.5" customHeight="1" x14ac:dyDescent="0.15">
      <c r="A60" s="9">
        <v>8</v>
      </c>
      <c r="B60" s="161" t="s">
        <v>2</v>
      </c>
      <c r="C60" s="13">
        <f t="shared" si="10"/>
        <v>35755</v>
      </c>
      <c r="D60" s="87">
        <f t="shared" si="11"/>
        <v>31414</v>
      </c>
      <c r="E60" s="80">
        <f t="shared" si="12"/>
        <v>96.156949225473326</v>
      </c>
      <c r="F60" s="20">
        <f t="shared" si="13"/>
        <v>113.81867956961864</v>
      </c>
      <c r="G60" s="21"/>
    </row>
    <row r="61" spans="1:16" ht="13.5" customHeight="1" x14ac:dyDescent="0.15">
      <c r="A61" s="9">
        <v>9</v>
      </c>
      <c r="B61" s="163" t="s">
        <v>10</v>
      </c>
      <c r="C61" s="13">
        <f t="shared" si="10"/>
        <v>35072</v>
      </c>
      <c r="D61" s="87">
        <f t="shared" si="11"/>
        <v>23110</v>
      </c>
      <c r="E61" s="80">
        <f t="shared" si="12"/>
        <v>431.23078814705525</v>
      </c>
      <c r="F61" s="20">
        <f t="shared" si="13"/>
        <v>151.76114236261358</v>
      </c>
      <c r="G61" s="21"/>
    </row>
    <row r="62" spans="1:16" ht="13.5" customHeight="1" thickBot="1" x14ac:dyDescent="0.2">
      <c r="A62" s="128">
        <v>10</v>
      </c>
      <c r="B62" s="380" t="s">
        <v>29</v>
      </c>
      <c r="C62" s="114">
        <f t="shared" si="10"/>
        <v>32428</v>
      </c>
      <c r="D62" s="129">
        <f t="shared" si="11"/>
        <v>36517</v>
      </c>
      <c r="E62" s="130">
        <f t="shared" si="12"/>
        <v>98.460604220434192</v>
      </c>
      <c r="F62" s="131">
        <f t="shared" si="13"/>
        <v>88.802475559328528</v>
      </c>
      <c r="G62" s="132"/>
    </row>
    <row r="63" spans="1:16" ht="13.5" customHeight="1" thickTop="1" x14ac:dyDescent="0.15">
      <c r="A63" s="115"/>
      <c r="B63" s="133" t="s">
        <v>74</v>
      </c>
      <c r="C63" s="134">
        <f>SUM(J43)</f>
        <v>1188737</v>
      </c>
      <c r="D63" s="134">
        <f t="shared" si="11"/>
        <v>1031124</v>
      </c>
      <c r="E63" s="135">
        <f>SUM(C63/R26*100)</f>
        <v>111.69107062993045</v>
      </c>
      <c r="F63" s="136">
        <f t="shared" si="13"/>
        <v>115.28555246507695</v>
      </c>
      <c r="G63" s="115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5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M74" sqref="M74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66</v>
      </c>
      <c r="R1" s="105"/>
    </row>
    <row r="2" spans="8:30" x14ac:dyDescent="0.15">
      <c r="H2" s="184" t="s">
        <v>195</v>
      </c>
      <c r="I2" s="3"/>
      <c r="J2" s="186" t="s">
        <v>102</v>
      </c>
      <c r="K2" s="3"/>
      <c r="L2" s="296" t="s">
        <v>198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99</v>
      </c>
      <c r="I3" s="3"/>
      <c r="J3" s="145" t="s">
        <v>100</v>
      </c>
      <c r="K3" s="3"/>
      <c r="L3" s="296" t="s">
        <v>99</v>
      </c>
      <c r="S3" s="26"/>
      <c r="T3" s="26"/>
      <c r="U3" s="26"/>
    </row>
    <row r="4" spans="8:30" x14ac:dyDescent="0.15">
      <c r="H4" s="43">
        <v>18614</v>
      </c>
      <c r="I4" s="3">
        <v>33</v>
      </c>
      <c r="J4" s="161" t="s">
        <v>0</v>
      </c>
      <c r="K4" s="117">
        <f>SUM(I4)</f>
        <v>33</v>
      </c>
      <c r="L4" s="312">
        <v>12126</v>
      </c>
      <c r="M4" s="45"/>
      <c r="N4" s="90"/>
      <c r="O4" s="90"/>
      <c r="S4" s="26"/>
      <c r="T4" s="26"/>
      <c r="U4" s="26"/>
    </row>
    <row r="5" spans="8:30" x14ac:dyDescent="0.15">
      <c r="H5" s="88">
        <v>17340</v>
      </c>
      <c r="I5" s="3">
        <v>26</v>
      </c>
      <c r="J5" s="161" t="s">
        <v>30</v>
      </c>
      <c r="K5" s="117">
        <f t="shared" ref="K5:K13" si="0">SUM(I5)</f>
        <v>26</v>
      </c>
      <c r="L5" s="313">
        <v>19630</v>
      </c>
      <c r="M5" s="45"/>
      <c r="N5" s="90"/>
      <c r="O5" s="90"/>
      <c r="S5" s="26"/>
      <c r="T5" s="26"/>
      <c r="U5" s="26"/>
    </row>
    <row r="6" spans="8:30" x14ac:dyDescent="0.15">
      <c r="H6" s="336">
        <v>5351</v>
      </c>
      <c r="I6" s="3">
        <v>14</v>
      </c>
      <c r="J6" s="161" t="s">
        <v>19</v>
      </c>
      <c r="K6" s="117">
        <f t="shared" si="0"/>
        <v>14</v>
      </c>
      <c r="L6" s="313">
        <v>6348</v>
      </c>
      <c r="M6" s="45"/>
      <c r="N6" s="185"/>
      <c r="O6" s="90"/>
      <c r="S6" s="26"/>
      <c r="T6" s="26"/>
      <c r="U6" s="26"/>
    </row>
    <row r="7" spans="8:30" x14ac:dyDescent="0.15">
      <c r="H7" s="44">
        <v>4490</v>
      </c>
      <c r="I7" s="3">
        <v>24</v>
      </c>
      <c r="J7" s="161" t="s">
        <v>28</v>
      </c>
      <c r="K7" s="117">
        <f t="shared" si="0"/>
        <v>24</v>
      </c>
      <c r="L7" s="313">
        <v>4575</v>
      </c>
      <c r="M7" s="45"/>
      <c r="N7" s="90"/>
      <c r="O7" s="90"/>
      <c r="S7" s="26"/>
      <c r="T7" s="26"/>
      <c r="U7" s="26"/>
    </row>
    <row r="8" spans="8:30" x14ac:dyDescent="0.15">
      <c r="H8" s="88">
        <v>4462</v>
      </c>
      <c r="I8" s="3">
        <v>38</v>
      </c>
      <c r="J8" s="161" t="s">
        <v>38</v>
      </c>
      <c r="K8" s="117">
        <f t="shared" si="0"/>
        <v>38</v>
      </c>
      <c r="L8" s="313">
        <v>4586</v>
      </c>
      <c r="M8" s="45"/>
      <c r="N8" s="90"/>
      <c r="O8" s="90"/>
      <c r="S8" s="26"/>
      <c r="T8" s="26"/>
      <c r="U8" s="26"/>
    </row>
    <row r="9" spans="8:30" x14ac:dyDescent="0.15">
      <c r="H9" s="44">
        <v>3852</v>
      </c>
      <c r="I9" s="3">
        <v>15</v>
      </c>
      <c r="J9" s="161" t="s">
        <v>20</v>
      </c>
      <c r="K9" s="117">
        <f t="shared" si="0"/>
        <v>15</v>
      </c>
      <c r="L9" s="313">
        <v>3993</v>
      </c>
      <c r="M9" s="45"/>
      <c r="N9" s="90"/>
      <c r="O9" s="90"/>
      <c r="S9" s="26"/>
      <c r="T9" s="26"/>
      <c r="U9" s="26"/>
    </row>
    <row r="10" spans="8:30" x14ac:dyDescent="0.15">
      <c r="H10" s="88">
        <v>2916</v>
      </c>
      <c r="I10" s="14">
        <v>34</v>
      </c>
      <c r="J10" s="163" t="s">
        <v>1</v>
      </c>
      <c r="K10" s="117">
        <f t="shared" si="0"/>
        <v>34</v>
      </c>
      <c r="L10" s="313">
        <v>4401</v>
      </c>
      <c r="S10" s="26"/>
      <c r="T10" s="26"/>
      <c r="U10" s="26"/>
    </row>
    <row r="11" spans="8:30" x14ac:dyDescent="0.15">
      <c r="H11" s="89">
        <v>2516</v>
      </c>
      <c r="I11" s="3">
        <v>37</v>
      </c>
      <c r="J11" s="161" t="s">
        <v>37</v>
      </c>
      <c r="K11" s="117">
        <f t="shared" si="0"/>
        <v>37</v>
      </c>
      <c r="L11" s="313">
        <v>912</v>
      </c>
      <c r="M11" s="45"/>
      <c r="N11" s="90"/>
      <c r="O11" s="90"/>
      <c r="S11" s="26"/>
      <c r="T11" s="26"/>
      <c r="U11" s="26"/>
    </row>
    <row r="12" spans="8:30" x14ac:dyDescent="0.15">
      <c r="H12" s="333">
        <v>1558</v>
      </c>
      <c r="I12" s="14">
        <v>25</v>
      </c>
      <c r="J12" s="163" t="s">
        <v>29</v>
      </c>
      <c r="K12" s="117">
        <f t="shared" si="0"/>
        <v>25</v>
      </c>
      <c r="L12" s="313">
        <v>1659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0">
        <v>1544</v>
      </c>
      <c r="I13" s="383">
        <v>36</v>
      </c>
      <c r="J13" s="384" t="s">
        <v>5</v>
      </c>
      <c r="K13" s="117">
        <f t="shared" si="0"/>
        <v>36</v>
      </c>
      <c r="L13" s="313">
        <v>2211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44">
        <v>1234</v>
      </c>
      <c r="I14" s="122">
        <v>17</v>
      </c>
      <c r="J14" s="175" t="s">
        <v>21</v>
      </c>
      <c r="K14" s="108" t="s">
        <v>8</v>
      </c>
      <c r="L14" s="314">
        <v>65279</v>
      </c>
      <c r="S14" s="26"/>
      <c r="T14" s="26"/>
      <c r="U14" s="26"/>
    </row>
    <row r="15" spans="8:30" x14ac:dyDescent="0.15">
      <c r="H15" s="437">
        <v>1203</v>
      </c>
      <c r="I15" s="3">
        <v>27</v>
      </c>
      <c r="J15" s="161" t="s">
        <v>31</v>
      </c>
      <c r="K15" s="50"/>
      <c r="M15" s="42" t="s">
        <v>94</v>
      </c>
      <c r="N15" s="42" t="s">
        <v>75</v>
      </c>
      <c r="S15" s="26"/>
      <c r="T15" s="26"/>
      <c r="U15" s="26"/>
    </row>
    <row r="16" spans="8:30" x14ac:dyDescent="0.15">
      <c r="H16" s="44">
        <v>1132</v>
      </c>
      <c r="I16" s="3">
        <v>16</v>
      </c>
      <c r="J16" s="161" t="s">
        <v>3</v>
      </c>
      <c r="K16" s="117">
        <f>SUM(I4)</f>
        <v>33</v>
      </c>
      <c r="L16" s="161" t="s">
        <v>0</v>
      </c>
      <c r="M16" s="315">
        <v>18240</v>
      </c>
      <c r="N16" s="89">
        <f>SUM(H4)</f>
        <v>18614</v>
      </c>
      <c r="O16" s="45"/>
      <c r="P16" s="17"/>
      <c r="S16" s="26"/>
      <c r="T16" s="26"/>
      <c r="U16" s="26"/>
    </row>
    <row r="17" spans="1:21" x14ac:dyDescent="0.15">
      <c r="H17" s="88">
        <v>859</v>
      </c>
      <c r="I17" s="33">
        <v>40</v>
      </c>
      <c r="J17" s="161" t="s">
        <v>2</v>
      </c>
      <c r="K17" s="117">
        <f t="shared" ref="K17:K25" si="1">SUM(I5)</f>
        <v>26</v>
      </c>
      <c r="L17" s="161" t="s">
        <v>30</v>
      </c>
      <c r="M17" s="316">
        <v>20244</v>
      </c>
      <c r="N17" s="89">
        <f t="shared" ref="N17:N25" si="2">SUM(H5)</f>
        <v>17340</v>
      </c>
      <c r="O17" s="45"/>
      <c r="P17" s="17"/>
      <c r="S17" s="26"/>
      <c r="T17" s="26"/>
      <c r="U17" s="26"/>
    </row>
    <row r="18" spans="1:21" x14ac:dyDescent="0.15">
      <c r="H18" s="123">
        <v>824</v>
      </c>
      <c r="I18" s="3">
        <v>1</v>
      </c>
      <c r="J18" s="161" t="s">
        <v>4</v>
      </c>
      <c r="K18" s="117">
        <f t="shared" si="1"/>
        <v>14</v>
      </c>
      <c r="L18" s="161" t="s">
        <v>19</v>
      </c>
      <c r="M18" s="316">
        <v>9287</v>
      </c>
      <c r="N18" s="89">
        <f t="shared" si="2"/>
        <v>5351</v>
      </c>
      <c r="O18" s="45"/>
      <c r="P18" s="17"/>
      <c r="S18" s="26"/>
      <c r="T18" s="26"/>
      <c r="U18" s="26"/>
    </row>
    <row r="19" spans="1:21" x14ac:dyDescent="0.15">
      <c r="H19" s="43">
        <v>199</v>
      </c>
      <c r="I19" s="3">
        <v>32</v>
      </c>
      <c r="J19" s="161" t="s">
        <v>35</v>
      </c>
      <c r="K19" s="117">
        <f t="shared" si="1"/>
        <v>24</v>
      </c>
      <c r="L19" s="161" t="s">
        <v>28</v>
      </c>
      <c r="M19" s="316">
        <v>3891</v>
      </c>
      <c r="N19" s="89">
        <f t="shared" si="2"/>
        <v>4490</v>
      </c>
      <c r="O19" s="45"/>
      <c r="P19" s="17"/>
      <c r="S19" s="26"/>
      <c r="T19" s="26"/>
      <c r="U19" s="26"/>
    </row>
    <row r="20" spans="1:21" ht="14.25" thickBot="1" x14ac:dyDescent="0.2">
      <c r="H20" s="88">
        <v>158</v>
      </c>
      <c r="I20" s="3">
        <v>21</v>
      </c>
      <c r="J20" s="161" t="s">
        <v>25</v>
      </c>
      <c r="K20" s="117">
        <f t="shared" si="1"/>
        <v>38</v>
      </c>
      <c r="L20" s="161" t="s">
        <v>38</v>
      </c>
      <c r="M20" s="316">
        <v>4367</v>
      </c>
      <c r="N20" s="89">
        <f t="shared" si="2"/>
        <v>4462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53</v>
      </c>
      <c r="C21" s="59" t="s">
        <v>195</v>
      </c>
      <c r="D21" s="59" t="s">
        <v>187</v>
      </c>
      <c r="E21" s="59" t="s">
        <v>51</v>
      </c>
      <c r="F21" s="59" t="s">
        <v>50</v>
      </c>
      <c r="G21" s="59" t="s">
        <v>52</v>
      </c>
      <c r="H21" s="44">
        <v>156</v>
      </c>
      <c r="I21" s="3">
        <v>23</v>
      </c>
      <c r="J21" s="161" t="s">
        <v>27</v>
      </c>
      <c r="K21" s="117">
        <f t="shared" si="1"/>
        <v>15</v>
      </c>
      <c r="L21" s="161" t="s">
        <v>20</v>
      </c>
      <c r="M21" s="316">
        <v>2851</v>
      </c>
      <c r="N21" s="89">
        <f t="shared" si="2"/>
        <v>3852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0</v>
      </c>
      <c r="C22" s="43">
        <f t="shared" ref="C22:C31" si="3">SUM(H4)</f>
        <v>18614</v>
      </c>
      <c r="D22" s="89">
        <f>SUM(L4)</f>
        <v>12126</v>
      </c>
      <c r="E22" s="52">
        <f t="shared" ref="E22:E32" si="4">SUM(N16/M16*100)</f>
        <v>102.05043859649123</v>
      </c>
      <c r="F22" s="55">
        <f>SUM(C22/D22*100)</f>
        <v>153.50486557809666</v>
      </c>
      <c r="G22" s="3"/>
      <c r="H22" s="126">
        <v>110</v>
      </c>
      <c r="I22" s="3">
        <v>19</v>
      </c>
      <c r="J22" s="161" t="s">
        <v>23</v>
      </c>
      <c r="K22" s="117">
        <f t="shared" si="1"/>
        <v>34</v>
      </c>
      <c r="L22" s="163" t="s">
        <v>1</v>
      </c>
      <c r="M22" s="316">
        <v>2800</v>
      </c>
      <c r="N22" s="89">
        <f t="shared" si="2"/>
        <v>2916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30</v>
      </c>
      <c r="C23" s="43">
        <f t="shared" si="3"/>
        <v>17340</v>
      </c>
      <c r="D23" s="89">
        <f>SUM(L5)</f>
        <v>19630</v>
      </c>
      <c r="E23" s="52">
        <f t="shared" si="4"/>
        <v>85.655008891523408</v>
      </c>
      <c r="F23" s="55">
        <f t="shared" ref="F23:F32" si="5">SUM(C23/D23*100)</f>
        <v>88.334182373917471</v>
      </c>
      <c r="G23" s="3"/>
      <c r="H23" s="91">
        <v>91</v>
      </c>
      <c r="I23" s="3">
        <v>9</v>
      </c>
      <c r="J23" s="3" t="s">
        <v>166</v>
      </c>
      <c r="K23" s="117">
        <f t="shared" si="1"/>
        <v>37</v>
      </c>
      <c r="L23" s="161" t="s">
        <v>37</v>
      </c>
      <c r="M23" s="316">
        <v>950</v>
      </c>
      <c r="N23" s="89">
        <f t="shared" si="2"/>
        <v>2516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19</v>
      </c>
      <c r="C24" s="43">
        <f t="shared" si="3"/>
        <v>5351</v>
      </c>
      <c r="D24" s="89">
        <f t="shared" ref="D24:D31" si="6">SUM(L6)</f>
        <v>6348</v>
      </c>
      <c r="E24" s="52">
        <f t="shared" si="4"/>
        <v>57.618175944869179</v>
      </c>
      <c r="F24" s="55">
        <f t="shared" si="5"/>
        <v>84.294265910523009</v>
      </c>
      <c r="G24" s="3"/>
      <c r="H24" s="91">
        <v>69</v>
      </c>
      <c r="I24" s="3">
        <v>6</v>
      </c>
      <c r="J24" s="161" t="s">
        <v>13</v>
      </c>
      <c r="K24" s="117">
        <f t="shared" si="1"/>
        <v>25</v>
      </c>
      <c r="L24" s="163" t="s">
        <v>29</v>
      </c>
      <c r="M24" s="316">
        <v>1762</v>
      </c>
      <c r="N24" s="89">
        <f t="shared" si="2"/>
        <v>1558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28</v>
      </c>
      <c r="C25" s="43">
        <f t="shared" si="3"/>
        <v>4490</v>
      </c>
      <c r="D25" s="89">
        <f t="shared" si="6"/>
        <v>4575</v>
      </c>
      <c r="E25" s="52">
        <f t="shared" si="4"/>
        <v>115.39450012850168</v>
      </c>
      <c r="F25" s="55">
        <f t="shared" si="5"/>
        <v>98.142076502732252</v>
      </c>
      <c r="G25" s="3"/>
      <c r="H25" s="377">
        <v>23</v>
      </c>
      <c r="I25" s="3">
        <v>4</v>
      </c>
      <c r="J25" s="161" t="s">
        <v>11</v>
      </c>
      <c r="K25" s="181">
        <f t="shared" si="1"/>
        <v>36</v>
      </c>
      <c r="L25" s="384" t="s">
        <v>5</v>
      </c>
      <c r="M25" s="317">
        <v>1557</v>
      </c>
      <c r="N25" s="167">
        <f t="shared" si="2"/>
        <v>1544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38</v>
      </c>
      <c r="C26" s="89">
        <f t="shared" si="3"/>
        <v>4462</v>
      </c>
      <c r="D26" s="89">
        <f t="shared" si="6"/>
        <v>4586</v>
      </c>
      <c r="E26" s="52">
        <f t="shared" si="4"/>
        <v>102.17540645752233</v>
      </c>
      <c r="F26" s="55">
        <f t="shared" si="5"/>
        <v>97.296118621892717</v>
      </c>
      <c r="G26" s="12"/>
      <c r="H26" s="377">
        <v>17</v>
      </c>
      <c r="I26" s="3">
        <v>2</v>
      </c>
      <c r="J26" s="161" t="s">
        <v>6</v>
      </c>
      <c r="K26" s="3"/>
      <c r="L26" s="366" t="s">
        <v>159</v>
      </c>
      <c r="M26" s="318">
        <v>71974</v>
      </c>
      <c r="N26" s="193">
        <f>SUM(H44)</f>
        <v>68730</v>
      </c>
      <c r="S26" s="26"/>
      <c r="T26" s="26"/>
      <c r="U26" s="26"/>
    </row>
    <row r="27" spans="1:21" x14ac:dyDescent="0.15">
      <c r="A27" s="61">
        <v>6</v>
      </c>
      <c r="B27" s="161" t="s">
        <v>20</v>
      </c>
      <c r="C27" s="43">
        <f t="shared" si="3"/>
        <v>3852</v>
      </c>
      <c r="D27" s="89">
        <f t="shared" si="6"/>
        <v>3993</v>
      </c>
      <c r="E27" s="52">
        <f t="shared" si="4"/>
        <v>135.11048754822869</v>
      </c>
      <c r="F27" s="55">
        <f t="shared" si="5"/>
        <v>96.468820435762581</v>
      </c>
      <c r="G27" s="3"/>
      <c r="H27" s="377">
        <v>10</v>
      </c>
      <c r="I27" s="3">
        <v>22</v>
      </c>
      <c r="J27" s="161" t="s">
        <v>26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1</v>
      </c>
      <c r="C28" s="43">
        <f t="shared" si="3"/>
        <v>2916</v>
      </c>
      <c r="D28" s="89">
        <f t="shared" si="6"/>
        <v>4401</v>
      </c>
      <c r="E28" s="52">
        <f t="shared" si="4"/>
        <v>104.14285714285714</v>
      </c>
      <c r="F28" s="55">
        <f t="shared" si="5"/>
        <v>66.257668711656436</v>
      </c>
      <c r="G28" s="3"/>
      <c r="H28" s="126">
        <v>1</v>
      </c>
      <c r="I28" s="3">
        <v>3</v>
      </c>
      <c r="J28" s="161" t="s">
        <v>10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37</v>
      </c>
      <c r="C29" s="43">
        <f t="shared" si="3"/>
        <v>2516</v>
      </c>
      <c r="D29" s="89">
        <f t="shared" si="6"/>
        <v>912</v>
      </c>
      <c r="E29" s="52">
        <f t="shared" si="4"/>
        <v>264.84210526315792</v>
      </c>
      <c r="F29" s="55">
        <f t="shared" si="5"/>
        <v>275.87719298245611</v>
      </c>
      <c r="G29" s="11"/>
      <c r="H29" s="91">
        <v>1</v>
      </c>
      <c r="I29" s="3">
        <v>12</v>
      </c>
      <c r="J29" s="161" t="s">
        <v>18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29</v>
      </c>
      <c r="C30" s="43">
        <f t="shared" si="3"/>
        <v>1558</v>
      </c>
      <c r="D30" s="89">
        <f t="shared" si="6"/>
        <v>1659</v>
      </c>
      <c r="E30" s="52">
        <f t="shared" si="4"/>
        <v>88.422247446083986</v>
      </c>
      <c r="F30" s="55">
        <f t="shared" si="5"/>
        <v>93.911995177817971</v>
      </c>
      <c r="G30" s="12"/>
      <c r="H30" s="377">
        <v>0</v>
      </c>
      <c r="I30" s="3">
        <v>5</v>
      </c>
      <c r="J30" s="161" t="s">
        <v>12</v>
      </c>
      <c r="L30" s="29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5</v>
      </c>
      <c r="C31" s="43">
        <f t="shared" si="3"/>
        <v>1544</v>
      </c>
      <c r="D31" s="89">
        <f t="shared" si="6"/>
        <v>2211</v>
      </c>
      <c r="E31" s="52">
        <f t="shared" si="4"/>
        <v>99.165061014771993</v>
      </c>
      <c r="F31" s="55">
        <f t="shared" si="5"/>
        <v>69.832654907281778</v>
      </c>
      <c r="G31" s="92"/>
      <c r="H31" s="126">
        <v>0</v>
      </c>
      <c r="I31" s="3">
        <v>7</v>
      </c>
      <c r="J31" s="161" t="s">
        <v>14</v>
      </c>
      <c r="L31" s="29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68730</v>
      </c>
      <c r="D32" s="67">
        <f>SUM(L14)</f>
        <v>65279</v>
      </c>
      <c r="E32" s="70">
        <f t="shared" si="4"/>
        <v>95.492816850529366</v>
      </c>
      <c r="F32" s="68">
        <f t="shared" si="5"/>
        <v>105.28653931585963</v>
      </c>
      <c r="G32" s="69"/>
      <c r="H32" s="436">
        <v>0</v>
      </c>
      <c r="I32" s="3">
        <v>8</v>
      </c>
      <c r="J32" s="161" t="s">
        <v>15</v>
      </c>
      <c r="L32" s="29"/>
      <c r="M32" s="26"/>
      <c r="S32" s="26"/>
      <c r="T32" s="26"/>
      <c r="U32" s="26"/>
    </row>
    <row r="33" spans="2:30" x14ac:dyDescent="0.15">
      <c r="H33" s="89">
        <v>0</v>
      </c>
      <c r="I33" s="3">
        <v>10</v>
      </c>
      <c r="J33" s="161" t="s">
        <v>16</v>
      </c>
      <c r="L33" s="29"/>
      <c r="M33" s="26"/>
      <c r="S33" s="26"/>
      <c r="T33" s="26"/>
      <c r="U33" s="26"/>
    </row>
    <row r="34" spans="2:30" x14ac:dyDescent="0.15">
      <c r="H34" s="98">
        <v>0</v>
      </c>
      <c r="I34" s="3">
        <v>11</v>
      </c>
      <c r="J34" s="161" t="s">
        <v>17</v>
      </c>
      <c r="L34" s="29"/>
      <c r="M34" s="26"/>
      <c r="S34" s="26"/>
      <c r="T34" s="26"/>
      <c r="U34" s="26"/>
    </row>
    <row r="35" spans="2:30" x14ac:dyDescent="0.15">
      <c r="H35" s="433">
        <v>0</v>
      </c>
      <c r="I35" s="3">
        <v>13</v>
      </c>
      <c r="J35" s="161" t="s">
        <v>7</v>
      </c>
      <c r="L35" s="29"/>
      <c r="M35" s="26"/>
      <c r="S35" s="26"/>
      <c r="T35" s="26"/>
      <c r="U35" s="26"/>
    </row>
    <row r="36" spans="2:30" x14ac:dyDescent="0.15">
      <c r="B36" s="48"/>
      <c r="C36" s="26"/>
      <c r="E36" s="17"/>
      <c r="H36" s="89">
        <v>0</v>
      </c>
      <c r="I36" s="3">
        <v>18</v>
      </c>
      <c r="J36" s="161" t="s">
        <v>22</v>
      </c>
      <c r="L36" s="48"/>
      <c r="M36" s="26"/>
      <c r="S36" s="26"/>
      <c r="T36" s="26"/>
      <c r="U36" s="26"/>
    </row>
    <row r="37" spans="2:30" x14ac:dyDescent="0.15">
      <c r="B37" s="18"/>
      <c r="C37" s="26"/>
      <c r="F37" s="26"/>
      <c r="G37" s="48"/>
      <c r="H37" s="44">
        <v>0</v>
      </c>
      <c r="I37" s="3">
        <v>20</v>
      </c>
      <c r="J37" s="161" t="s">
        <v>24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44">
        <v>0</v>
      </c>
      <c r="I38" s="3">
        <v>28</v>
      </c>
      <c r="J38" s="161" t="s">
        <v>32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88">
        <v>0</v>
      </c>
      <c r="I39" s="3">
        <v>29</v>
      </c>
      <c r="J39" s="161" t="s">
        <v>95</v>
      </c>
      <c r="L39" s="48"/>
      <c r="M39" s="26"/>
      <c r="S39" s="26"/>
      <c r="T39" s="26"/>
      <c r="U39" s="26"/>
    </row>
    <row r="40" spans="2:30" x14ac:dyDescent="0.15">
      <c r="C40" s="26"/>
      <c r="H40" s="44">
        <v>0</v>
      </c>
      <c r="I40" s="3">
        <v>30</v>
      </c>
      <c r="J40" s="161" t="s">
        <v>33</v>
      </c>
      <c r="L40" s="48"/>
      <c r="M40" s="26"/>
      <c r="S40" s="26"/>
      <c r="T40" s="26"/>
      <c r="U40" s="26"/>
    </row>
    <row r="41" spans="2:30" x14ac:dyDescent="0.15">
      <c r="H41" s="292">
        <v>0</v>
      </c>
      <c r="I41" s="3">
        <v>31</v>
      </c>
      <c r="J41" s="161" t="s">
        <v>105</v>
      </c>
      <c r="L41" s="48"/>
      <c r="M41" s="26"/>
      <c r="S41" s="26"/>
      <c r="T41" s="26"/>
      <c r="U41" s="26"/>
    </row>
    <row r="42" spans="2:30" x14ac:dyDescent="0.15">
      <c r="H42" s="195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44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68730</v>
      </c>
      <c r="I44" s="3"/>
      <c r="J44" s="166" t="s">
        <v>97</v>
      </c>
      <c r="L44" s="48"/>
      <c r="M44" s="26"/>
    </row>
    <row r="45" spans="2:30" x14ac:dyDescent="0.15">
      <c r="R45" s="105"/>
    </row>
    <row r="46" spans="2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195</v>
      </c>
      <c r="I47" s="3"/>
      <c r="J47" s="179" t="s">
        <v>71</v>
      </c>
      <c r="K47" s="3"/>
      <c r="L47" s="301" t="s">
        <v>187</v>
      </c>
      <c r="S47" s="26"/>
      <c r="T47" s="26"/>
      <c r="U47" s="26"/>
      <c r="V47" s="26"/>
    </row>
    <row r="48" spans="2:30" x14ac:dyDescent="0.15">
      <c r="H48" s="178" t="s">
        <v>99</v>
      </c>
      <c r="I48" s="122"/>
      <c r="J48" s="178" t="s">
        <v>53</v>
      </c>
      <c r="K48" s="122"/>
      <c r="L48" s="305" t="s">
        <v>99</v>
      </c>
      <c r="S48" s="26"/>
      <c r="T48" s="26"/>
      <c r="U48" s="26"/>
      <c r="V48" s="26"/>
    </row>
    <row r="49" spans="1:22" x14ac:dyDescent="0.15">
      <c r="H49" s="43">
        <v>51210</v>
      </c>
      <c r="I49" s="3">
        <v>26</v>
      </c>
      <c r="J49" s="161" t="s">
        <v>30</v>
      </c>
      <c r="K49" s="3">
        <f>SUM(I49)</f>
        <v>26</v>
      </c>
      <c r="L49" s="306">
        <v>47475</v>
      </c>
      <c r="S49" s="26"/>
      <c r="T49" s="26"/>
      <c r="U49" s="26"/>
      <c r="V49" s="26"/>
    </row>
    <row r="50" spans="1:22" x14ac:dyDescent="0.15">
      <c r="H50" s="410">
        <v>16169</v>
      </c>
      <c r="I50" s="3">
        <v>13</v>
      </c>
      <c r="J50" s="161" t="s">
        <v>7</v>
      </c>
      <c r="K50" s="3">
        <f t="shared" ref="K50:K58" si="7">SUM(I50)</f>
        <v>13</v>
      </c>
      <c r="L50" s="306">
        <v>16266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44">
        <v>10568</v>
      </c>
      <c r="I51" s="3">
        <v>33</v>
      </c>
      <c r="J51" s="161" t="s">
        <v>0</v>
      </c>
      <c r="K51" s="3">
        <f t="shared" si="7"/>
        <v>33</v>
      </c>
      <c r="L51" s="306">
        <v>14140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88">
        <v>7808</v>
      </c>
      <c r="I52" s="3">
        <v>40</v>
      </c>
      <c r="J52" s="161" t="s">
        <v>2</v>
      </c>
      <c r="K52" s="3">
        <f t="shared" si="7"/>
        <v>40</v>
      </c>
      <c r="L52" s="306">
        <v>7982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195</v>
      </c>
      <c r="D53" s="59" t="s">
        <v>187</v>
      </c>
      <c r="E53" s="59" t="s">
        <v>51</v>
      </c>
      <c r="F53" s="59" t="s">
        <v>50</v>
      </c>
      <c r="G53" s="59" t="s">
        <v>52</v>
      </c>
      <c r="H53" s="336">
        <v>4418</v>
      </c>
      <c r="I53" s="3">
        <v>25</v>
      </c>
      <c r="J53" s="161" t="s">
        <v>29</v>
      </c>
      <c r="K53" s="3">
        <f t="shared" si="7"/>
        <v>25</v>
      </c>
      <c r="L53" s="306">
        <v>6656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51210</v>
      </c>
      <c r="D54" s="98">
        <f>SUM(L49)</f>
        <v>47475</v>
      </c>
      <c r="E54" s="52">
        <f t="shared" ref="E54:E64" si="9">SUM(N63/M63*100)</f>
        <v>99.960960374780399</v>
      </c>
      <c r="F54" s="52">
        <f>SUM(C54/D54*100)</f>
        <v>107.86729857819905</v>
      </c>
      <c r="G54" s="3"/>
      <c r="H54" s="88">
        <v>4225</v>
      </c>
      <c r="I54" s="3">
        <v>34</v>
      </c>
      <c r="J54" s="161" t="s">
        <v>1</v>
      </c>
      <c r="K54" s="3">
        <f t="shared" si="7"/>
        <v>34</v>
      </c>
      <c r="L54" s="306">
        <v>3725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7</v>
      </c>
      <c r="C55" s="43">
        <f t="shared" si="8"/>
        <v>16169</v>
      </c>
      <c r="D55" s="98">
        <f t="shared" ref="D55:D64" si="10">SUM(L50)</f>
        <v>16266</v>
      </c>
      <c r="E55" s="52">
        <f t="shared" si="9"/>
        <v>162.69873213926343</v>
      </c>
      <c r="F55" s="52">
        <f t="shared" ref="F55:F64" si="11">SUM(C55/D55*100)</f>
        <v>99.403664084593629</v>
      </c>
      <c r="G55" s="3"/>
      <c r="H55" s="44">
        <v>2455</v>
      </c>
      <c r="I55" s="3">
        <v>36</v>
      </c>
      <c r="J55" s="161" t="s">
        <v>5</v>
      </c>
      <c r="K55" s="3">
        <f t="shared" si="7"/>
        <v>36</v>
      </c>
      <c r="L55" s="306">
        <v>3535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0</v>
      </c>
      <c r="C56" s="43">
        <f t="shared" si="8"/>
        <v>10568</v>
      </c>
      <c r="D56" s="98">
        <f t="shared" si="10"/>
        <v>14140</v>
      </c>
      <c r="E56" s="52">
        <f t="shared" si="9"/>
        <v>81.599876457416414</v>
      </c>
      <c r="F56" s="52">
        <f t="shared" si="11"/>
        <v>74.738330975954739</v>
      </c>
      <c r="G56" s="3"/>
      <c r="H56" s="44">
        <v>2375</v>
      </c>
      <c r="I56" s="3">
        <v>24</v>
      </c>
      <c r="J56" s="161" t="s">
        <v>28</v>
      </c>
      <c r="K56" s="3">
        <f t="shared" si="7"/>
        <v>24</v>
      </c>
      <c r="L56" s="306">
        <v>2402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2</v>
      </c>
      <c r="C57" s="43">
        <f t="shared" si="8"/>
        <v>7808</v>
      </c>
      <c r="D57" s="98">
        <f t="shared" si="10"/>
        <v>7982</v>
      </c>
      <c r="E57" s="52">
        <f t="shared" si="9"/>
        <v>98.349918125708527</v>
      </c>
      <c r="F57" s="52">
        <f t="shared" si="11"/>
        <v>97.820095214232012</v>
      </c>
      <c r="G57" s="3"/>
      <c r="H57" s="91">
        <v>2242</v>
      </c>
      <c r="I57" s="3">
        <v>16</v>
      </c>
      <c r="J57" s="161" t="s">
        <v>3</v>
      </c>
      <c r="K57" s="3">
        <f t="shared" si="7"/>
        <v>16</v>
      </c>
      <c r="L57" s="306">
        <v>2433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29</v>
      </c>
      <c r="C58" s="43">
        <f t="shared" si="8"/>
        <v>4418</v>
      </c>
      <c r="D58" s="98">
        <f t="shared" si="10"/>
        <v>6656</v>
      </c>
      <c r="E58" s="52">
        <f t="shared" si="9"/>
        <v>91.092783505154642</v>
      </c>
      <c r="F58" s="52">
        <f t="shared" si="11"/>
        <v>66.376201923076934</v>
      </c>
      <c r="G58" s="12"/>
      <c r="H58" s="333">
        <v>1168</v>
      </c>
      <c r="I58" s="14">
        <v>17</v>
      </c>
      <c r="J58" s="163" t="s">
        <v>21</v>
      </c>
      <c r="K58" s="14">
        <f t="shared" si="7"/>
        <v>17</v>
      </c>
      <c r="L58" s="307">
        <v>1350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1</v>
      </c>
      <c r="C59" s="43">
        <f t="shared" si="8"/>
        <v>4225</v>
      </c>
      <c r="D59" s="98">
        <f t="shared" si="10"/>
        <v>3725</v>
      </c>
      <c r="E59" s="52">
        <f t="shared" si="9"/>
        <v>69.950331125827816</v>
      </c>
      <c r="F59" s="52">
        <f t="shared" si="11"/>
        <v>113.42281879194631</v>
      </c>
      <c r="G59" s="3"/>
      <c r="H59" s="378">
        <v>754</v>
      </c>
      <c r="I59" s="338">
        <v>22</v>
      </c>
      <c r="J59" s="223" t="s">
        <v>26</v>
      </c>
      <c r="K59" s="8" t="s">
        <v>67</v>
      </c>
      <c r="L59" s="308">
        <v>112936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5</v>
      </c>
      <c r="C60" s="43">
        <f t="shared" si="8"/>
        <v>2455</v>
      </c>
      <c r="D60" s="98">
        <f t="shared" si="10"/>
        <v>3535</v>
      </c>
      <c r="E60" s="52">
        <f t="shared" si="9"/>
        <v>90.892262125138828</v>
      </c>
      <c r="F60" s="52">
        <f t="shared" si="11"/>
        <v>69.448373408769442</v>
      </c>
      <c r="G60" s="3"/>
      <c r="H60" s="91">
        <v>569</v>
      </c>
      <c r="I60" s="140">
        <v>38</v>
      </c>
      <c r="J60" s="161" t="s">
        <v>38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28</v>
      </c>
      <c r="C61" s="43">
        <f t="shared" si="8"/>
        <v>2375</v>
      </c>
      <c r="D61" s="98">
        <f t="shared" si="10"/>
        <v>2402</v>
      </c>
      <c r="E61" s="52">
        <f t="shared" si="9"/>
        <v>82.23684210526315</v>
      </c>
      <c r="F61" s="52">
        <f t="shared" si="11"/>
        <v>98.875936719400499</v>
      </c>
      <c r="G61" s="11"/>
      <c r="H61" s="126">
        <v>547</v>
      </c>
      <c r="I61" s="140">
        <v>21</v>
      </c>
      <c r="J61" s="3" t="s">
        <v>157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3</v>
      </c>
      <c r="C62" s="43">
        <f t="shared" si="8"/>
        <v>2242</v>
      </c>
      <c r="D62" s="98">
        <f t="shared" si="10"/>
        <v>2433</v>
      </c>
      <c r="E62" s="52">
        <f t="shared" si="9"/>
        <v>146.53594771241828</v>
      </c>
      <c r="F62" s="52">
        <f t="shared" si="11"/>
        <v>92.149609535552813</v>
      </c>
      <c r="G62" s="12"/>
      <c r="H62" s="431">
        <v>440</v>
      </c>
      <c r="I62" s="174">
        <v>1</v>
      </c>
      <c r="J62" s="161" t="s">
        <v>4</v>
      </c>
      <c r="K62" s="50"/>
      <c r="L62" t="s">
        <v>61</v>
      </c>
      <c r="M62" s="93" t="s">
        <v>63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21</v>
      </c>
      <c r="C63" s="333">
        <f t="shared" si="8"/>
        <v>1168</v>
      </c>
      <c r="D63" s="138">
        <f t="shared" si="10"/>
        <v>1350</v>
      </c>
      <c r="E63" s="57">
        <f t="shared" si="9"/>
        <v>323.54570637119116</v>
      </c>
      <c r="F63" s="57">
        <f t="shared" si="11"/>
        <v>86.518518518518519</v>
      </c>
      <c r="G63" s="92"/>
      <c r="H63" s="91">
        <v>400</v>
      </c>
      <c r="I63" s="3">
        <v>11</v>
      </c>
      <c r="J63" s="161" t="s">
        <v>17</v>
      </c>
      <c r="K63" s="3">
        <f>SUM(K49)</f>
        <v>26</v>
      </c>
      <c r="L63" s="161" t="s">
        <v>30</v>
      </c>
      <c r="M63" s="170">
        <v>51230</v>
      </c>
      <c r="N63" s="89">
        <f>SUM(H49)</f>
        <v>51210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/>
      <c r="C64" s="101">
        <f>SUM(H89)</f>
        <v>105795</v>
      </c>
      <c r="D64" s="139">
        <f t="shared" si="10"/>
        <v>112936</v>
      </c>
      <c r="E64" s="70">
        <f t="shared" si="9"/>
        <v>101.17339912784024</v>
      </c>
      <c r="F64" s="70">
        <f t="shared" si="11"/>
        <v>93.676949776864774</v>
      </c>
      <c r="G64" s="69"/>
      <c r="H64" s="126">
        <v>208</v>
      </c>
      <c r="I64" s="3">
        <v>12</v>
      </c>
      <c r="J64" s="161" t="s">
        <v>18</v>
      </c>
      <c r="K64" s="3">
        <f t="shared" ref="K64:K72" si="12">SUM(K50)</f>
        <v>13</v>
      </c>
      <c r="L64" s="161" t="s">
        <v>7</v>
      </c>
      <c r="M64" s="170">
        <v>9938</v>
      </c>
      <c r="N64" s="89">
        <f t="shared" ref="N64:N72" si="13">SUM(H50)</f>
        <v>16169</v>
      </c>
      <c r="O64" s="45"/>
      <c r="S64" s="26"/>
      <c r="T64" s="26"/>
      <c r="U64" s="26"/>
      <c r="V64" s="26"/>
    </row>
    <row r="65" spans="2:22" x14ac:dyDescent="0.15">
      <c r="H65" s="43">
        <v>116</v>
      </c>
      <c r="I65" s="3">
        <v>23</v>
      </c>
      <c r="J65" s="161" t="s">
        <v>27</v>
      </c>
      <c r="K65" s="3">
        <f t="shared" si="12"/>
        <v>33</v>
      </c>
      <c r="L65" s="161" t="s">
        <v>0</v>
      </c>
      <c r="M65" s="170">
        <v>12951</v>
      </c>
      <c r="N65" s="89">
        <f t="shared" si="13"/>
        <v>10568</v>
      </c>
      <c r="O65" s="45"/>
      <c r="S65" s="26"/>
      <c r="T65" s="26"/>
      <c r="U65" s="26"/>
      <c r="V65" s="26"/>
    </row>
    <row r="66" spans="2:22" x14ac:dyDescent="0.15">
      <c r="H66" s="43">
        <v>75</v>
      </c>
      <c r="I66" s="3">
        <v>9</v>
      </c>
      <c r="J66" s="3" t="s">
        <v>164</v>
      </c>
      <c r="K66" s="3">
        <f t="shared" si="12"/>
        <v>40</v>
      </c>
      <c r="L66" s="161" t="s">
        <v>2</v>
      </c>
      <c r="M66" s="170">
        <v>7939</v>
      </c>
      <c r="N66" s="89">
        <f t="shared" si="13"/>
        <v>7808</v>
      </c>
      <c r="O66" s="45"/>
      <c r="S66" s="26"/>
      <c r="T66" s="26"/>
      <c r="U66" s="26"/>
      <c r="V66" s="26"/>
    </row>
    <row r="67" spans="2:22" x14ac:dyDescent="0.15">
      <c r="H67" s="89">
        <v>20</v>
      </c>
      <c r="I67" s="3">
        <v>29</v>
      </c>
      <c r="J67" s="161" t="s">
        <v>95</v>
      </c>
      <c r="K67" s="3">
        <f t="shared" si="12"/>
        <v>25</v>
      </c>
      <c r="L67" s="161" t="s">
        <v>29</v>
      </c>
      <c r="M67" s="170">
        <v>4850</v>
      </c>
      <c r="N67" s="89">
        <f t="shared" si="13"/>
        <v>4418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44">
        <v>16</v>
      </c>
      <c r="I68" s="3">
        <v>15</v>
      </c>
      <c r="J68" s="161" t="s">
        <v>20</v>
      </c>
      <c r="K68" s="3">
        <f t="shared" si="12"/>
        <v>34</v>
      </c>
      <c r="L68" s="161" t="s">
        <v>1</v>
      </c>
      <c r="M68" s="170">
        <v>6040</v>
      </c>
      <c r="N68" s="89">
        <f t="shared" si="13"/>
        <v>4225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88">
        <v>12</v>
      </c>
      <c r="I69" s="3">
        <v>27</v>
      </c>
      <c r="J69" s="161" t="s">
        <v>31</v>
      </c>
      <c r="K69" s="3">
        <f t="shared" si="12"/>
        <v>36</v>
      </c>
      <c r="L69" s="161" t="s">
        <v>5</v>
      </c>
      <c r="M69" s="170">
        <v>2701</v>
      </c>
      <c r="N69" s="89">
        <f t="shared" si="13"/>
        <v>2455</v>
      </c>
      <c r="O69" s="45"/>
      <c r="S69" s="26"/>
      <c r="T69" s="26"/>
      <c r="U69" s="26"/>
      <c r="V69" s="26"/>
    </row>
    <row r="70" spans="2:22" x14ac:dyDescent="0.15">
      <c r="B70" s="50"/>
      <c r="H70" s="336">
        <v>0</v>
      </c>
      <c r="I70" s="3">
        <v>2</v>
      </c>
      <c r="J70" s="161" t="s">
        <v>6</v>
      </c>
      <c r="K70" s="3">
        <f t="shared" si="12"/>
        <v>24</v>
      </c>
      <c r="L70" s="161" t="s">
        <v>28</v>
      </c>
      <c r="M70" s="170">
        <v>2888</v>
      </c>
      <c r="N70" s="89">
        <f t="shared" si="13"/>
        <v>2375</v>
      </c>
      <c r="O70" s="45"/>
      <c r="S70" s="26"/>
      <c r="T70" s="26"/>
      <c r="U70" s="26"/>
      <c r="V70" s="26"/>
    </row>
    <row r="71" spans="2:22" x14ac:dyDescent="0.15">
      <c r="B71" s="50"/>
      <c r="H71" s="88">
        <v>0</v>
      </c>
      <c r="I71" s="3">
        <v>3</v>
      </c>
      <c r="J71" s="161" t="s">
        <v>10</v>
      </c>
      <c r="K71" s="3">
        <f t="shared" si="12"/>
        <v>16</v>
      </c>
      <c r="L71" s="161" t="s">
        <v>3</v>
      </c>
      <c r="M71" s="170">
        <v>1530</v>
      </c>
      <c r="N71" s="89">
        <f t="shared" si="13"/>
        <v>2242</v>
      </c>
      <c r="O71" s="45"/>
      <c r="S71" s="26"/>
      <c r="T71" s="26"/>
      <c r="U71" s="26"/>
      <c r="V71" s="26"/>
    </row>
    <row r="72" spans="2:22" ht="14.25" thickBot="1" x14ac:dyDescent="0.2">
      <c r="B72" s="50"/>
      <c r="H72" s="88">
        <v>0</v>
      </c>
      <c r="I72" s="3">
        <v>4</v>
      </c>
      <c r="J72" s="161" t="s">
        <v>11</v>
      </c>
      <c r="K72" s="3">
        <f t="shared" si="12"/>
        <v>17</v>
      </c>
      <c r="L72" s="163" t="s">
        <v>21</v>
      </c>
      <c r="M72" s="171">
        <v>361</v>
      </c>
      <c r="N72" s="89">
        <f t="shared" si="13"/>
        <v>1168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44">
        <v>0</v>
      </c>
      <c r="I73" s="3">
        <v>5</v>
      </c>
      <c r="J73" s="161" t="s">
        <v>12</v>
      </c>
      <c r="K73" s="43"/>
      <c r="L73" s="3" t="s">
        <v>182</v>
      </c>
      <c r="M73" s="169">
        <v>104568</v>
      </c>
      <c r="N73" s="168">
        <f>SUM(H89)</f>
        <v>105795</v>
      </c>
      <c r="O73" s="45"/>
      <c r="S73" s="26"/>
      <c r="T73" s="26"/>
      <c r="U73" s="26"/>
      <c r="V73" s="26"/>
    </row>
    <row r="74" spans="2:22" x14ac:dyDescent="0.15">
      <c r="B74" s="50"/>
      <c r="H74" s="88">
        <v>0</v>
      </c>
      <c r="I74" s="3">
        <v>6</v>
      </c>
      <c r="J74" s="161" t="s">
        <v>13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44">
        <v>0</v>
      </c>
      <c r="I75" s="3">
        <v>7</v>
      </c>
      <c r="J75" s="161" t="s">
        <v>14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8</v>
      </c>
      <c r="J76" s="161" t="s">
        <v>15</v>
      </c>
      <c r="L76" s="48"/>
      <c r="M76" s="26"/>
      <c r="S76" s="26"/>
      <c r="T76" s="26"/>
      <c r="U76" s="26"/>
      <c r="V76" s="26"/>
    </row>
    <row r="77" spans="2:22" x14ac:dyDescent="0.15">
      <c r="B77" s="50"/>
      <c r="H77" s="88">
        <v>0</v>
      </c>
      <c r="I77" s="3">
        <v>10</v>
      </c>
      <c r="J77" s="161" t="s">
        <v>16</v>
      </c>
      <c r="L77" s="48"/>
      <c r="M77" s="26"/>
      <c r="N77" s="26"/>
      <c r="O77" s="26"/>
      <c r="S77" s="26"/>
      <c r="T77" s="26"/>
      <c r="U77" s="26"/>
      <c r="V77" s="26"/>
    </row>
    <row r="78" spans="2:22" x14ac:dyDescent="0.15">
      <c r="H78" s="88">
        <v>0</v>
      </c>
      <c r="I78" s="3">
        <v>14</v>
      </c>
      <c r="J78" s="161" t="s">
        <v>19</v>
      </c>
      <c r="L78" s="48"/>
      <c r="M78" s="26"/>
      <c r="N78" s="26"/>
      <c r="O78" s="26"/>
      <c r="S78" s="26"/>
      <c r="T78" s="26"/>
      <c r="U78" s="26"/>
      <c r="V78" s="26"/>
    </row>
    <row r="79" spans="2:22" x14ac:dyDescent="0.15">
      <c r="H79" s="89">
        <v>0</v>
      </c>
      <c r="I79" s="3">
        <v>18</v>
      </c>
      <c r="J79" s="161" t="s">
        <v>22</v>
      </c>
      <c r="L79" s="48"/>
      <c r="M79" s="26"/>
      <c r="N79" s="26"/>
      <c r="O79" s="26"/>
      <c r="S79" s="26"/>
      <c r="T79" s="26"/>
      <c r="U79" s="26"/>
      <c r="V79" s="26"/>
    </row>
    <row r="80" spans="2:22" x14ac:dyDescent="0.15">
      <c r="H80" s="336">
        <v>0</v>
      </c>
      <c r="I80" s="3">
        <v>19</v>
      </c>
      <c r="J80" s="161" t="s">
        <v>23</v>
      </c>
      <c r="L80" s="48"/>
      <c r="M80" s="26"/>
      <c r="N80" s="26"/>
      <c r="O80" s="26"/>
      <c r="S80" s="26"/>
      <c r="T80" s="26"/>
      <c r="U80" s="26"/>
      <c r="V80" s="26"/>
    </row>
    <row r="81" spans="8:22" x14ac:dyDescent="0.15">
      <c r="H81" s="433">
        <v>0</v>
      </c>
      <c r="I81" s="3">
        <v>20</v>
      </c>
      <c r="J81" s="161" t="s">
        <v>24</v>
      </c>
      <c r="L81" s="48"/>
      <c r="M81" s="26"/>
      <c r="N81" s="26"/>
      <c r="O81" s="26"/>
      <c r="S81" s="26"/>
      <c r="T81" s="26"/>
      <c r="U81" s="26"/>
      <c r="V81" s="26"/>
    </row>
    <row r="82" spans="8:22" x14ac:dyDescent="0.15">
      <c r="H82" s="43">
        <v>0</v>
      </c>
      <c r="I82" s="3">
        <v>28</v>
      </c>
      <c r="J82" s="161" t="s">
        <v>32</v>
      </c>
      <c r="L82" s="48"/>
      <c r="M82" s="26"/>
      <c r="N82" s="26"/>
      <c r="O82" s="26"/>
      <c r="S82" s="26"/>
      <c r="T82" s="26"/>
      <c r="U82" s="26"/>
      <c r="V82" s="26"/>
    </row>
    <row r="83" spans="8:22" x14ac:dyDescent="0.15">
      <c r="H83" s="44">
        <v>0</v>
      </c>
      <c r="I83" s="3">
        <v>30</v>
      </c>
      <c r="J83" s="161" t="s">
        <v>33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31</v>
      </c>
      <c r="J84" s="161" t="s">
        <v>96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44">
        <v>0</v>
      </c>
      <c r="I85" s="3">
        <v>32</v>
      </c>
      <c r="J85" s="161" t="s">
        <v>35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88">
        <v>0</v>
      </c>
      <c r="I86" s="3">
        <v>35</v>
      </c>
      <c r="J86" s="161" t="s">
        <v>36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44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88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105795</v>
      </c>
      <c r="I89" s="3"/>
      <c r="J89" s="3" t="s">
        <v>93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M78" sqref="M7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16" t="s">
        <v>65</v>
      </c>
      <c r="J1" s="102"/>
      <c r="Q1" s="26"/>
      <c r="R1" s="109"/>
    </row>
    <row r="2" spans="5:30" x14ac:dyDescent="0.15">
      <c r="H2" s="283" t="s">
        <v>199</v>
      </c>
      <c r="I2" s="3"/>
      <c r="J2" s="187" t="s">
        <v>103</v>
      </c>
      <c r="K2" s="3"/>
      <c r="L2" s="180" t="s">
        <v>198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99</v>
      </c>
      <c r="I3" s="3"/>
      <c r="J3" s="145" t="s">
        <v>100</v>
      </c>
      <c r="K3" s="3"/>
      <c r="L3" s="42" t="s">
        <v>99</v>
      </c>
      <c r="M3" s="82"/>
      <c r="R3" s="48"/>
      <c r="S3" s="26"/>
      <c r="T3" s="26"/>
      <c r="U3" s="26"/>
      <c r="V3" s="26"/>
    </row>
    <row r="4" spans="5:30" x14ac:dyDescent="0.15">
      <c r="H4" s="89">
        <v>35065</v>
      </c>
      <c r="I4" s="3">
        <v>3</v>
      </c>
      <c r="J4" s="33" t="s">
        <v>10</v>
      </c>
      <c r="K4" s="203">
        <f>SUM(I4)</f>
        <v>3</v>
      </c>
      <c r="L4" s="275">
        <v>23110</v>
      </c>
      <c r="M4" s="45"/>
      <c r="R4" s="48"/>
      <c r="S4" s="26"/>
      <c r="T4" s="26"/>
      <c r="U4" s="26"/>
      <c r="V4" s="26"/>
    </row>
    <row r="5" spans="5:30" x14ac:dyDescent="0.15">
      <c r="H5" s="88">
        <v>23737</v>
      </c>
      <c r="I5" s="3">
        <v>33</v>
      </c>
      <c r="J5" s="33" t="s">
        <v>0</v>
      </c>
      <c r="K5" s="203">
        <f t="shared" ref="K5:K13" si="0">SUM(I5)</f>
        <v>33</v>
      </c>
      <c r="L5" s="275">
        <v>18033</v>
      </c>
      <c r="M5" s="45"/>
      <c r="R5" s="48"/>
      <c r="S5" s="26"/>
      <c r="T5" s="26"/>
      <c r="U5" s="26"/>
      <c r="V5" s="26"/>
    </row>
    <row r="6" spans="5:30" x14ac:dyDescent="0.15">
      <c r="H6" s="88">
        <v>20386</v>
      </c>
      <c r="I6" s="3">
        <v>17</v>
      </c>
      <c r="J6" s="33" t="s">
        <v>21</v>
      </c>
      <c r="K6" s="203">
        <f t="shared" si="0"/>
        <v>17</v>
      </c>
      <c r="L6" s="275">
        <v>36201</v>
      </c>
      <c r="M6" s="45"/>
      <c r="R6" s="48"/>
      <c r="S6" s="26"/>
      <c r="T6" s="26"/>
      <c r="U6" s="26"/>
      <c r="V6" s="26"/>
    </row>
    <row r="7" spans="5:30" x14ac:dyDescent="0.15">
      <c r="H7" s="88">
        <v>16475</v>
      </c>
      <c r="I7" s="3">
        <v>34</v>
      </c>
      <c r="J7" s="33" t="s">
        <v>1</v>
      </c>
      <c r="K7" s="203">
        <f t="shared" si="0"/>
        <v>34</v>
      </c>
      <c r="L7" s="275">
        <v>15131</v>
      </c>
      <c r="M7" s="45"/>
      <c r="R7" s="48"/>
      <c r="S7" s="26"/>
      <c r="T7" s="26"/>
      <c r="U7" s="26"/>
      <c r="V7" s="26"/>
    </row>
    <row r="8" spans="5:30" x14ac:dyDescent="0.15">
      <c r="H8" s="88">
        <v>14461</v>
      </c>
      <c r="I8" s="3">
        <v>31</v>
      </c>
      <c r="J8" s="33" t="s">
        <v>64</v>
      </c>
      <c r="K8" s="203">
        <f t="shared" si="0"/>
        <v>31</v>
      </c>
      <c r="L8" s="275">
        <v>35704</v>
      </c>
      <c r="M8" s="45"/>
      <c r="R8" s="48"/>
      <c r="S8" s="26"/>
      <c r="T8" s="26"/>
      <c r="U8" s="26"/>
      <c r="V8" s="26"/>
    </row>
    <row r="9" spans="5:30" x14ac:dyDescent="0.15">
      <c r="H9" s="88">
        <v>12303</v>
      </c>
      <c r="I9" s="3">
        <v>2</v>
      </c>
      <c r="J9" s="33" t="s">
        <v>6</v>
      </c>
      <c r="K9" s="203">
        <f t="shared" si="0"/>
        <v>2</v>
      </c>
      <c r="L9" s="275">
        <v>9225</v>
      </c>
      <c r="M9" s="45"/>
      <c r="R9" s="48"/>
      <c r="S9" s="26"/>
      <c r="T9" s="26"/>
      <c r="U9" s="26"/>
      <c r="V9" s="26"/>
    </row>
    <row r="10" spans="5:30" x14ac:dyDescent="0.15">
      <c r="H10" s="292">
        <v>10919</v>
      </c>
      <c r="I10" s="3">
        <v>25</v>
      </c>
      <c r="J10" s="33" t="s">
        <v>29</v>
      </c>
      <c r="K10" s="203">
        <f t="shared" si="0"/>
        <v>25</v>
      </c>
      <c r="L10" s="275">
        <v>10952</v>
      </c>
      <c r="M10" s="45"/>
      <c r="R10" s="48"/>
      <c r="S10" s="26"/>
      <c r="T10" s="26"/>
      <c r="U10" s="26"/>
      <c r="V10" s="26"/>
    </row>
    <row r="11" spans="5:30" x14ac:dyDescent="0.15">
      <c r="H11" s="88">
        <v>10387</v>
      </c>
      <c r="I11" s="3">
        <v>13</v>
      </c>
      <c r="J11" s="33" t="s">
        <v>7</v>
      </c>
      <c r="K11" s="203">
        <f t="shared" si="0"/>
        <v>13</v>
      </c>
      <c r="L11" s="276">
        <v>12379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27">
        <v>10335</v>
      </c>
      <c r="I12" s="3">
        <v>40</v>
      </c>
      <c r="J12" s="33" t="s">
        <v>2</v>
      </c>
      <c r="K12" s="203">
        <f t="shared" si="0"/>
        <v>40</v>
      </c>
      <c r="L12" s="276">
        <v>9476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38">
        <v>6916</v>
      </c>
      <c r="I13" s="14">
        <v>16</v>
      </c>
      <c r="J13" s="77" t="s">
        <v>3</v>
      </c>
      <c r="K13" s="203">
        <f t="shared" si="0"/>
        <v>16</v>
      </c>
      <c r="L13" s="276">
        <v>12114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6233</v>
      </c>
      <c r="I14" s="222">
        <v>26</v>
      </c>
      <c r="J14" s="382" t="s">
        <v>30</v>
      </c>
      <c r="K14" s="108" t="s">
        <v>8</v>
      </c>
      <c r="L14" s="277">
        <v>211295</v>
      </c>
      <c r="N14" s="32"/>
      <c r="R14" s="48"/>
      <c r="S14" s="26"/>
      <c r="T14" s="26"/>
      <c r="U14" s="26"/>
      <c r="V14" s="26"/>
    </row>
    <row r="15" spans="5:30" x14ac:dyDescent="0.15">
      <c r="H15" s="292">
        <v>4609</v>
      </c>
      <c r="I15" s="3">
        <v>21</v>
      </c>
      <c r="J15" s="3" t="s">
        <v>160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3997</v>
      </c>
      <c r="I16" s="3">
        <v>11</v>
      </c>
      <c r="J16" s="33" t="s">
        <v>17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3293</v>
      </c>
      <c r="I17" s="3">
        <v>14</v>
      </c>
      <c r="J17" s="33" t="s">
        <v>19</v>
      </c>
      <c r="L17" s="32"/>
      <c r="R17" s="48"/>
      <c r="S17" s="26"/>
      <c r="T17" s="26"/>
      <c r="U17" s="26"/>
      <c r="V17" s="26"/>
    </row>
    <row r="18" spans="1:22" x14ac:dyDescent="0.15">
      <c r="H18" s="123">
        <v>2668</v>
      </c>
      <c r="I18" s="3">
        <v>38</v>
      </c>
      <c r="J18" s="33" t="s">
        <v>38</v>
      </c>
      <c r="L18" s="188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89">
        <v>1824</v>
      </c>
      <c r="I19" s="3">
        <v>36</v>
      </c>
      <c r="J19" s="33" t="s">
        <v>5</v>
      </c>
      <c r="K19" s="117">
        <f>SUM(I4)</f>
        <v>3</v>
      </c>
      <c r="L19" s="33" t="s">
        <v>10</v>
      </c>
      <c r="M19" s="370">
        <v>8133</v>
      </c>
      <c r="N19" s="89">
        <f>SUM(H4)</f>
        <v>35065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53</v>
      </c>
      <c r="C20" s="59" t="s">
        <v>200</v>
      </c>
      <c r="D20" s="59" t="s">
        <v>201</v>
      </c>
      <c r="E20" s="59" t="s">
        <v>51</v>
      </c>
      <c r="F20" s="59" t="s">
        <v>50</v>
      </c>
      <c r="G20" s="60" t="s">
        <v>52</v>
      </c>
      <c r="H20" s="88">
        <v>1372</v>
      </c>
      <c r="I20" s="3">
        <v>24</v>
      </c>
      <c r="J20" s="33" t="s">
        <v>28</v>
      </c>
      <c r="K20" s="117">
        <f t="shared" ref="K20:K28" si="1">SUM(I5)</f>
        <v>33</v>
      </c>
      <c r="L20" s="33" t="s">
        <v>0</v>
      </c>
      <c r="M20" s="371">
        <v>19482</v>
      </c>
      <c r="N20" s="89">
        <f t="shared" ref="N20:N28" si="2">SUM(H5)</f>
        <v>23737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10</v>
      </c>
      <c r="C21" s="202">
        <f>SUM(H4)</f>
        <v>35065</v>
      </c>
      <c r="D21" s="89">
        <f>SUM(L4)</f>
        <v>23110</v>
      </c>
      <c r="E21" s="52">
        <f t="shared" ref="E21:E30" si="3">SUM(N19/M19*100)</f>
        <v>431.14471904586253</v>
      </c>
      <c r="F21" s="52">
        <f t="shared" ref="F21:F31" si="4">SUM(C21/D21*100)</f>
        <v>151.73085244482905</v>
      </c>
      <c r="G21" s="62"/>
      <c r="H21" s="88">
        <v>1297</v>
      </c>
      <c r="I21" s="3">
        <v>1</v>
      </c>
      <c r="J21" s="33" t="s">
        <v>4</v>
      </c>
      <c r="K21" s="117">
        <f t="shared" si="1"/>
        <v>17</v>
      </c>
      <c r="L21" s="33" t="s">
        <v>21</v>
      </c>
      <c r="M21" s="371">
        <v>18958</v>
      </c>
      <c r="N21" s="89">
        <f t="shared" si="2"/>
        <v>20386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0</v>
      </c>
      <c r="C22" s="202">
        <f t="shared" ref="C22:C30" si="5">SUM(H5)</f>
        <v>23737</v>
      </c>
      <c r="D22" s="89">
        <f t="shared" ref="D22:D29" si="6">SUM(L5)</f>
        <v>18033</v>
      </c>
      <c r="E22" s="52">
        <f t="shared" si="3"/>
        <v>121.84067344215173</v>
      </c>
      <c r="F22" s="52">
        <f t="shared" si="4"/>
        <v>131.63089890755836</v>
      </c>
      <c r="G22" s="62"/>
      <c r="H22" s="88">
        <v>991</v>
      </c>
      <c r="I22" s="3">
        <v>9</v>
      </c>
      <c r="J22" s="3" t="s">
        <v>165</v>
      </c>
      <c r="K22" s="117">
        <f t="shared" si="1"/>
        <v>34</v>
      </c>
      <c r="L22" s="33" t="s">
        <v>1</v>
      </c>
      <c r="M22" s="371">
        <v>14747</v>
      </c>
      <c r="N22" s="89">
        <f t="shared" si="2"/>
        <v>16475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21</v>
      </c>
      <c r="C23" s="202">
        <f t="shared" si="5"/>
        <v>20386</v>
      </c>
      <c r="D23" s="89">
        <f t="shared" si="6"/>
        <v>36201</v>
      </c>
      <c r="E23" s="52">
        <f t="shared" si="3"/>
        <v>107.53244013081549</v>
      </c>
      <c r="F23" s="52">
        <f t="shared" si="4"/>
        <v>56.313361509350571</v>
      </c>
      <c r="G23" s="62"/>
      <c r="H23" s="88">
        <v>842</v>
      </c>
      <c r="I23" s="3">
        <v>37</v>
      </c>
      <c r="J23" s="33" t="s">
        <v>37</v>
      </c>
      <c r="K23" s="117">
        <f t="shared" si="1"/>
        <v>31</v>
      </c>
      <c r="L23" s="33" t="s">
        <v>64</v>
      </c>
      <c r="M23" s="371">
        <v>15462</v>
      </c>
      <c r="N23" s="89">
        <f t="shared" si="2"/>
        <v>14461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</v>
      </c>
      <c r="C24" s="202">
        <f t="shared" si="5"/>
        <v>16475</v>
      </c>
      <c r="D24" s="89">
        <f t="shared" si="6"/>
        <v>15131</v>
      </c>
      <c r="E24" s="52">
        <f t="shared" si="3"/>
        <v>111.71763748559029</v>
      </c>
      <c r="F24" s="52">
        <f t="shared" si="4"/>
        <v>108.88242680589516</v>
      </c>
      <c r="G24" s="62"/>
      <c r="H24" s="44">
        <v>395</v>
      </c>
      <c r="I24" s="3">
        <v>27</v>
      </c>
      <c r="J24" s="33" t="s">
        <v>31</v>
      </c>
      <c r="K24" s="117">
        <f t="shared" si="1"/>
        <v>2</v>
      </c>
      <c r="L24" s="33" t="s">
        <v>6</v>
      </c>
      <c r="M24" s="371">
        <v>11788</v>
      </c>
      <c r="N24" s="89">
        <f t="shared" si="2"/>
        <v>12303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64</v>
      </c>
      <c r="C25" s="202">
        <f t="shared" si="5"/>
        <v>14461</v>
      </c>
      <c r="D25" s="89">
        <f t="shared" si="6"/>
        <v>35704</v>
      </c>
      <c r="E25" s="52">
        <f t="shared" si="3"/>
        <v>93.526063898590095</v>
      </c>
      <c r="F25" s="52">
        <f t="shared" si="4"/>
        <v>40.502464709836431</v>
      </c>
      <c r="G25" s="72"/>
      <c r="H25" s="88">
        <v>365</v>
      </c>
      <c r="I25" s="3">
        <v>7</v>
      </c>
      <c r="J25" s="33" t="s">
        <v>14</v>
      </c>
      <c r="K25" s="117">
        <f t="shared" si="1"/>
        <v>25</v>
      </c>
      <c r="L25" s="33" t="s">
        <v>29</v>
      </c>
      <c r="M25" s="371">
        <v>11863</v>
      </c>
      <c r="N25" s="89">
        <f t="shared" si="2"/>
        <v>10919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6</v>
      </c>
      <c r="C26" s="202">
        <f t="shared" si="5"/>
        <v>12303</v>
      </c>
      <c r="D26" s="89">
        <f t="shared" si="6"/>
        <v>9225</v>
      </c>
      <c r="E26" s="52">
        <f t="shared" si="3"/>
        <v>104.36884967763828</v>
      </c>
      <c r="F26" s="52">
        <f t="shared" si="4"/>
        <v>133.36585365853659</v>
      </c>
      <c r="G26" s="62"/>
      <c r="H26" s="88">
        <v>359</v>
      </c>
      <c r="I26" s="3">
        <v>12</v>
      </c>
      <c r="J26" s="33" t="s">
        <v>18</v>
      </c>
      <c r="K26" s="117">
        <f t="shared" si="1"/>
        <v>13</v>
      </c>
      <c r="L26" s="33" t="s">
        <v>7</v>
      </c>
      <c r="M26" s="372">
        <v>12683</v>
      </c>
      <c r="N26" s="89">
        <f t="shared" si="2"/>
        <v>10387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29</v>
      </c>
      <c r="C27" s="202">
        <f t="shared" si="5"/>
        <v>10919</v>
      </c>
      <c r="D27" s="89">
        <f t="shared" si="6"/>
        <v>10952</v>
      </c>
      <c r="E27" s="52">
        <f t="shared" si="3"/>
        <v>92.042485037511597</v>
      </c>
      <c r="F27" s="52">
        <f t="shared" si="4"/>
        <v>99.698685171658141</v>
      </c>
      <c r="G27" s="62"/>
      <c r="H27" s="88">
        <v>321</v>
      </c>
      <c r="I27" s="3">
        <v>39</v>
      </c>
      <c r="J27" s="33" t="s">
        <v>39</v>
      </c>
      <c r="K27" s="117">
        <f t="shared" si="1"/>
        <v>40</v>
      </c>
      <c r="L27" s="33" t="s">
        <v>2</v>
      </c>
      <c r="M27" s="373">
        <v>10412</v>
      </c>
      <c r="N27" s="89">
        <f t="shared" si="2"/>
        <v>10335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7</v>
      </c>
      <c r="C28" s="202">
        <f t="shared" si="5"/>
        <v>10387</v>
      </c>
      <c r="D28" s="89">
        <f t="shared" si="6"/>
        <v>12379</v>
      </c>
      <c r="E28" s="52">
        <f t="shared" si="3"/>
        <v>81.897027517148928</v>
      </c>
      <c r="F28" s="52">
        <f t="shared" si="4"/>
        <v>83.908231682688424</v>
      </c>
      <c r="G28" s="73"/>
      <c r="H28" s="88">
        <v>200</v>
      </c>
      <c r="I28" s="3">
        <v>10</v>
      </c>
      <c r="J28" s="33" t="s">
        <v>16</v>
      </c>
      <c r="K28" s="181">
        <f t="shared" si="1"/>
        <v>16</v>
      </c>
      <c r="L28" s="77" t="s">
        <v>3</v>
      </c>
      <c r="M28" s="373">
        <v>3979</v>
      </c>
      <c r="N28" s="167">
        <f t="shared" si="2"/>
        <v>6916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2</v>
      </c>
      <c r="C29" s="202">
        <f t="shared" si="5"/>
        <v>10335</v>
      </c>
      <c r="D29" s="89">
        <f t="shared" si="6"/>
        <v>9476</v>
      </c>
      <c r="E29" s="52">
        <f t="shared" si="3"/>
        <v>99.260468689973109</v>
      </c>
      <c r="F29" s="52">
        <f t="shared" si="4"/>
        <v>109.06500633178557</v>
      </c>
      <c r="G29" s="72"/>
      <c r="H29" s="88">
        <v>180</v>
      </c>
      <c r="I29" s="3">
        <v>32</v>
      </c>
      <c r="J29" s="33" t="s">
        <v>35</v>
      </c>
      <c r="K29" s="115"/>
      <c r="L29" s="115" t="s">
        <v>169</v>
      </c>
      <c r="M29" s="374">
        <v>157793</v>
      </c>
      <c r="N29" s="172">
        <f>SUM(H44)</f>
        <v>190171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</v>
      </c>
      <c r="C30" s="202">
        <f t="shared" si="5"/>
        <v>6916</v>
      </c>
      <c r="D30" s="89">
        <f>SUM(L13)</f>
        <v>12114</v>
      </c>
      <c r="E30" s="57">
        <f t="shared" si="3"/>
        <v>173.8125157074642</v>
      </c>
      <c r="F30" s="63">
        <f t="shared" si="4"/>
        <v>57.090969126630341</v>
      </c>
      <c r="G30" s="75"/>
      <c r="H30" s="88">
        <v>72</v>
      </c>
      <c r="I30" s="3">
        <v>5</v>
      </c>
      <c r="J30" s="33" t="s">
        <v>12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190171</v>
      </c>
      <c r="D31" s="67">
        <f>SUM(L14)</f>
        <v>211295</v>
      </c>
      <c r="E31" s="70">
        <f>SUM(N29/M29*100)</f>
        <v>120.51928792785485</v>
      </c>
      <c r="F31" s="63">
        <f t="shared" si="4"/>
        <v>90.002602995811543</v>
      </c>
      <c r="G31" s="71"/>
      <c r="H31" s="88">
        <v>68</v>
      </c>
      <c r="I31" s="3">
        <v>20</v>
      </c>
      <c r="J31" s="33" t="s">
        <v>24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63</v>
      </c>
      <c r="I32" s="3">
        <v>4</v>
      </c>
      <c r="J32" s="33" t="s">
        <v>11</v>
      </c>
      <c r="L32" s="3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23</v>
      </c>
      <c r="I33" s="3">
        <v>18</v>
      </c>
      <c r="J33" s="33" t="s">
        <v>22</v>
      </c>
      <c r="L33" s="3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8</v>
      </c>
      <c r="I34" s="3">
        <v>15</v>
      </c>
      <c r="J34" s="33" t="s">
        <v>20</v>
      </c>
      <c r="L34" s="3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6</v>
      </c>
      <c r="I35" s="3">
        <v>23</v>
      </c>
      <c r="J35" s="33" t="s">
        <v>27</v>
      </c>
      <c r="L35" s="3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1</v>
      </c>
      <c r="I36" s="3">
        <v>19</v>
      </c>
      <c r="J36" s="33" t="s">
        <v>23</v>
      </c>
      <c r="L36" s="32"/>
      <c r="M36" s="26"/>
      <c r="N36" s="26"/>
      <c r="R36" s="48"/>
      <c r="S36" s="26"/>
      <c r="T36" s="26"/>
      <c r="U36" s="26"/>
      <c r="V36" s="26"/>
    </row>
    <row r="37" spans="3:30" x14ac:dyDescent="0.15">
      <c r="H37" s="88">
        <v>0</v>
      </c>
      <c r="I37" s="3">
        <v>6</v>
      </c>
      <c r="J37" s="33" t="s">
        <v>13</v>
      </c>
      <c r="L37" s="32"/>
      <c r="M37" s="26"/>
      <c r="N37" s="26"/>
      <c r="R37" s="48"/>
      <c r="S37" s="26"/>
      <c r="T37" s="26"/>
      <c r="U37" s="26"/>
      <c r="V37" s="26"/>
    </row>
    <row r="38" spans="3:30" x14ac:dyDescent="0.15">
      <c r="H38" s="336">
        <v>0</v>
      </c>
      <c r="I38" s="3">
        <v>8</v>
      </c>
      <c r="J38" s="33" t="s">
        <v>15</v>
      </c>
      <c r="L38" s="32"/>
      <c r="M38" s="26"/>
      <c r="N38" s="26"/>
      <c r="R38" s="48"/>
      <c r="S38" s="26"/>
      <c r="T38" s="26"/>
      <c r="U38" s="26"/>
      <c r="V38" s="26"/>
    </row>
    <row r="39" spans="3:30" x14ac:dyDescent="0.15">
      <c r="H39" s="292">
        <v>0</v>
      </c>
      <c r="I39" s="3">
        <v>22</v>
      </c>
      <c r="J39" s="33" t="s">
        <v>26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28</v>
      </c>
      <c r="J40" s="33" t="s">
        <v>32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29</v>
      </c>
      <c r="J41" s="33" t="s">
        <v>54</v>
      </c>
      <c r="N41" s="26"/>
      <c r="R41" s="48"/>
      <c r="S41" s="26"/>
      <c r="T41" s="26"/>
      <c r="U41" s="26"/>
      <c r="V41" s="26"/>
    </row>
    <row r="42" spans="3:30" x14ac:dyDescent="0.15">
      <c r="H42" s="44">
        <v>0</v>
      </c>
      <c r="I42" s="3">
        <v>30</v>
      </c>
      <c r="J42" s="33" t="s">
        <v>33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35</v>
      </c>
      <c r="J43" s="33" t="s">
        <v>36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190171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199</v>
      </c>
      <c r="I48" s="3"/>
      <c r="J48" s="190" t="s">
        <v>91</v>
      </c>
      <c r="K48" s="3"/>
      <c r="L48" s="329" t="s">
        <v>198</v>
      </c>
      <c r="M48" s="48"/>
      <c r="N48" s="26"/>
      <c r="R48" s="48"/>
      <c r="S48" s="26"/>
      <c r="T48" s="26"/>
      <c r="U48" s="26"/>
      <c r="V48" s="26"/>
    </row>
    <row r="49" spans="1:22" x14ac:dyDescent="0.15">
      <c r="H49" s="95" t="s">
        <v>99</v>
      </c>
      <c r="I49" s="3"/>
      <c r="J49" s="145" t="s">
        <v>9</v>
      </c>
      <c r="K49" s="3"/>
      <c r="L49" s="329" t="s">
        <v>174</v>
      </c>
      <c r="M49" s="82"/>
      <c r="R49" s="48"/>
      <c r="S49" s="26"/>
      <c r="T49" s="26"/>
      <c r="U49" s="26"/>
      <c r="V49" s="26"/>
    </row>
    <row r="50" spans="1:22" x14ac:dyDescent="0.15">
      <c r="H50" s="43">
        <v>22892</v>
      </c>
      <c r="I50" s="3">
        <v>16</v>
      </c>
      <c r="J50" s="33" t="s">
        <v>3</v>
      </c>
      <c r="K50" s="327">
        <f>SUM(I50)</f>
        <v>16</v>
      </c>
      <c r="L50" s="330">
        <v>29232</v>
      </c>
      <c r="M50" s="45"/>
      <c r="R50" s="48"/>
      <c r="S50" s="26"/>
      <c r="T50" s="26"/>
      <c r="U50" s="26"/>
      <c r="V50" s="26"/>
    </row>
    <row r="51" spans="1:22" x14ac:dyDescent="0.15">
      <c r="H51" s="88">
        <v>7837</v>
      </c>
      <c r="I51" s="3">
        <v>26</v>
      </c>
      <c r="J51" s="33" t="s">
        <v>30</v>
      </c>
      <c r="K51" s="327">
        <f t="shared" ref="K51:K59" si="7">SUM(I51)</f>
        <v>26</v>
      </c>
      <c r="L51" s="331">
        <v>4763</v>
      </c>
      <c r="M51" s="45"/>
      <c r="R51" s="48"/>
      <c r="S51" s="26"/>
      <c r="T51" s="26"/>
      <c r="U51" s="26"/>
      <c r="V51" s="26"/>
    </row>
    <row r="52" spans="1:22" ht="14.25" thickBot="1" x14ac:dyDescent="0.2">
      <c r="H52" s="88">
        <v>7441</v>
      </c>
      <c r="I52" s="3">
        <v>38</v>
      </c>
      <c r="J52" s="33" t="s">
        <v>38</v>
      </c>
      <c r="K52" s="327">
        <f t="shared" si="7"/>
        <v>38</v>
      </c>
      <c r="L52" s="331">
        <v>5888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195</v>
      </c>
      <c r="D53" s="59" t="s">
        <v>187</v>
      </c>
      <c r="E53" s="59" t="s">
        <v>51</v>
      </c>
      <c r="F53" s="59" t="s">
        <v>50</v>
      </c>
      <c r="G53" s="60" t="s">
        <v>52</v>
      </c>
      <c r="H53" s="44">
        <v>6440</v>
      </c>
      <c r="I53" s="3">
        <v>33</v>
      </c>
      <c r="J53" s="33" t="s">
        <v>0</v>
      </c>
      <c r="K53" s="327">
        <f t="shared" si="7"/>
        <v>33</v>
      </c>
      <c r="L53" s="331">
        <v>9257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22892</v>
      </c>
      <c r="D54" s="98">
        <f>SUM(L50)</f>
        <v>29232</v>
      </c>
      <c r="E54" s="52">
        <f t="shared" ref="E54:E63" si="8">SUM(N67/M67*100)</f>
        <v>143.83914546025761</v>
      </c>
      <c r="F54" s="52">
        <f t="shared" ref="F54:F61" si="9">SUM(C54/D54*100)</f>
        <v>78.311439518336073</v>
      </c>
      <c r="G54" s="62"/>
      <c r="H54" s="44">
        <v>3585</v>
      </c>
      <c r="I54" s="3">
        <v>34</v>
      </c>
      <c r="J54" s="33" t="s">
        <v>1</v>
      </c>
      <c r="K54" s="327">
        <f t="shared" si="7"/>
        <v>34</v>
      </c>
      <c r="L54" s="331">
        <v>3692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30</v>
      </c>
      <c r="C55" s="43">
        <f t="shared" ref="C55:C63" si="10">SUM(H51)</f>
        <v>7837</v>
      </c>
      <c r="D55" s="98">
        <f t="shared" ref="D55:D63" si="11">SUM(L51)</f>
        <v>4763</v>
      </c>
      <c r="E55" s="52">
        <f t="shared" si="8"/>
        <v>98.529041991450839</v>
      </c>
      <c r="F55" s="52">
        <f t="shared" si="9"/>
        <v>164.53915599412136</v>
      </c>
      <c r="G55" s="62"/>
      <c r="H55" s="44">
        <v>2386</v>
      </c>
      <c r="I55" s="3">
        <v>25</v>
      </c>
      <c r="J55" s="33" t="s">
        <v>29</v>
      </c>
      <c r="K55" s="327">
        <f t="shared" si="7"/>
        <v>25</v>
      </c>
      <c r="L55" s="331">
        <v>1088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38</v>
      </c>
      <c r="C56" s="43">
        <f t="shared" si="10"/>
        <v>7441</v>
      </c>
      <c r="D56" s="98">
        <f t="shared" si="11"/>
        <v>5888</v>
      </c>
      <c r="E56" s="52">
        <f t="shared" si="8"/>
        <v>154.76289517470883</v>
      </c>
      <c r="F56" s="52">
        <f t="shared" si="9"/>
        <v>126.37567934782609</v>
      </c>
      <c r="G56" s="62"/>
      <c r="H56" s="44">
        <v>1957</v>
      </c>
      <c r="I56" s="3">
        <v>36</v>
      </c>
      <c r="J56" s="33" t="s">
        <v>5</v>
      </c>
      <c r="K56" s="327">
        <f t="shared" si="7"/>
        <v>36</v>
      </c>
      <c r="L56" s="331">
        <v>2115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0</v>
      </c>
      <c r="C57" s="43">
        <f t="shared" si="10"/>
        <v>6440</v>
      </c>
      <c r="D57" s="98">
        <f t="shared" si="11"/>
        <v>9257</v>
      </c>
      <c r="E57" s="52">
        <f t="shared" si="8"/>
        <v>99.567099567099575</v>
      </c>
      <c r="F57" s="52">
        <f t="shared" si="9"/>
        <v>69.56897482985849</v>
      </c>
      <c r="G57" s="62"/>
      <c r="H57" s="44">
        <v>1009</v>
      </c>
      <c r="I57" s="3">
        <v>40</v>
      </c>
      <c r="J57" s="33" t="s">
        <v>2</v>
      </c>
      <c r="K57" s="327">
        <f t="shared" si="7"/>
        <v>40</v>
      </c>
      <c r="L57" s="331">
        <v>1427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1</v>
      </c>
      <c r="C58" s="43">
        <f t="shared" si="10"/>
        <v>3585</v>
      </c>
      <c r="D58" s="98">
        <f t="shared" si="11"/>
        <v>3692</v>
      </c>
      <c r="E58" s="52">
        <f t="shared" si="8"/>
        <v>113.52121595946802</v>
      </c>
      <c r="F58" s="52">
        <f t="shared" si="9"/>
        <v>97.101841820151677</v>
      </c>
      <c r="G58" s="72"/>
      <c r="H58" s="88">
        <v>945</v>
      </c>
      <c r="I58" s="3">
        <v>31</v>
      </c>
      <c r="J58" s="33" t="s">
        <v>106</v>
      </c>
      <c r="K58" s="327">
        <f t="shared" si="7"/>
        <v>31</v>
      </c>
      <c r="L58" s="331">
        <v>981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29</v>
      </c>
      <c r="C59" s="43">
        <f t="shared" si="10"/>
        <v>2386</v>
      </c>
      <c r="D59" s="98">
        <f t="shared" si="11"/>
        <v>1088</v>
      </c>
      <c r="E59" s="52">
        <f t="shared" si="8"/>
        <v>166.96990902729181</v>
      </c>
      <c r="F59" s="52">
        <f t="shared" si="9"/>
        <v>219.30147058823528</v>
      </c>
      <c r="G59" s="62"/>
      <c r="H59" s="428">
        <v>937</v>
      </c>
      <c r="I59" s="14">
        <v>14</v>
      </c>
      <c r="J59" s="77" t="s">
        <v>19</v>
      </c>
      <c r="K59" s="328">
        <f t="shared" si="7"/>
        <v>14</v>
      </c>
      <c r="L59" s="332">
        <v>974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5</v>
      </c>
      <c r="C60" s="89">
        <f t="shared" si="10"/>
        <v>1957</v>
      </c>
      <c r="D60" s="98">
        <f t="shared" si="11"/>
        <v>2115</v>
      </c>
      <c r="E60" s="52">
        <f t="shared" si="8"/>
        <v>107.88313120176404</v>
      </c>
      <c r="F60" s="52">
        <f t="shared" si="9"/>
        <v>92.529550827423165</v>
      </c>
      <c r="G60" s="62"/>
      <c r="H60" s="419">
        <v>599</v>
      </c>
      <c r="I60" s="222">
        <v>24</v>
      </c>
      <c r="J60" s="382" t="s">
        <v>28</v>
      </c>
      <c r="K60" s="367" t="s">
        <v>8</v>
      </c>
      <c r="L60" s="376">
        <v>61210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2</v>
      </c>
      <c r="C61" s="43">
        <f t="shared" si="10"/>
        <v>1009</v>
      </c>
      <c r="D61" s="98">
        <f t="shared" si="11"/>
        <v>1427</v>
      </c>
      <c r="E61" s="52">
        <f t="shared" si="8"/>
        <v>64.596670934699105</v>
      </c>
      <c r="F61" s="52">
        <f t="shared" si="9"/>
        <v>70.707778556412052</v>
      </c>
      <c r="G61" s="73"/>
      <c r="H61" s="44">
        <v>556</v>
      </c>
      <c r="I61" s="3">
        <v>1</v>
      </c>
      <c r="J61" s="33" t="s">
        <v>4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64</v>
      </c>
      <c r="C62" s="43">
        <f t="shared" si="10"/>
        <v>945</v>
      </c>
      <c r="D62" s="98">
        <f t="shared" si="11"/>
        <v>981</v>
      </c>
      <c r="E62" s="52">
        <f t="shared" si="8"/>
        <v>89.23512747875354</v>
      </c>
      <c r="F62" s="52">
        <f>SUM(C62/D62*100)</f>
        <v>96.330275229357795</v>
      </c>
      <c r="G62" s="72"/>
      <c r="H62" s="44">
        <v>162</v>
      </c>
      <c r="I62" s="3">
        <v>11</v>
      </c>
      <c r="J62" s="33" t="s">
        <v>17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19</v>
      </c>
      <c r="C63" s="43">
        <f t="shared" si="10"/>
        <v>937</v>
      </c>
      <c r="D63" s="98">
        <f t="shared" si="11"/>
        <v>974</v>
      </c>
      <c r="E63" s="57">
        <f t="shared" si="8"/>
        <v>218.41491841491839</v>
      </c>
      <c r="F63" s="52">
        <f>SUM(C63/D63*100)</f>
        <v>96.201232032854207</v>
      </c>
      <c r="G63" s="75"/>
      <c r="H63" s="44">
        <v>116</v>
      </c>
      <c r="I63" s="3">
        <v>17</v>
      </c>
      <c r="J63" s="33" t="s">
        <v>21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58</v>
      </c>
      <c r="C64" s="67">
        <f>SUM(H90)</f>
        <v>57190</v>
      </c>
      <c r="D64" s="67">
        <f>SUM(L60)</f>
        <v>61210</v>
      </c>
      <c r="E64" s="70">
        <f>SUM(N77/M77*100)</f>
        <v>124.99453599685273</v>
      </c>
      <c r="F64" s="70">
        <f>SUM(C64/D64*100)</f>
        <v>93.432445678810652</v>
      </c>
      <c r="G64" s="71"/>
      <c r="H64" s="350">
        <v>92</v>
      </c>
      <c r="I64" s="3">
        <v>37</v>
      </c>
      <c r="J64" s="33" t="s">
        <v>37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26">
        <v>90</v>
      </c>
      <c r="I65" s="3">
        <v>9</v>
      </c>
      <c r="J65" s="3" t="s">
        <v>165</v>
      </c>
      <c r="M65" s="48"/>
      <c r="N65" s="26"/>
      <c r="R65" s="48"/>
      <c r="S65" s="26"/>
      <c r="T65" s="26"/>
      <c r="U65" s="26"/>
      <c r="V65" s="26"/>
    </row>
    <row r="66" spans="3:22" x14ac:dyDescent="0.15">
      <c r="H66" s="44">
        <v>78</v>
      </c>
      <c r="I66" s="3">
        <v>15</v>
      </c>
      <c r="J66" s="33" t="s">
        <v>20</v>
      </c>
      <c r="L66" s="191" t="s">
        <v>91</v>
      </c>
      <c r="M66" s="343" t="s">
        <v>69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44">
        <v>45</v>
      </c>
      <c r="I67" s="3">
        <v>13</v>
      </c>
      <c r="J67" s="33" t="s">
        <v>7</v>
      </c>
      <c r="K67" s="3">
        <f>SUM(I50)</f>
        <v>16</v>
      </c>
      <c r="L67" s="33" t="s">
        <v>3</v>
      </c>
      <c r="M67" s="394">
        <v>15915</v>
      </c>
      <c r="N67" s="89">
        <f>SUM(H50)</f>
        <v>22892</v>
      </c>
      <c r="R67" s="48"/>
      <c r="S67" s="26"/>
      <c r="T67" s="26"/>
      <c r="U67" s="26"/>
      <c r="V67" s="26"/>
    </row>
    <row r="68" spans="3:22" x14ac:dyDescent="0.15">
      <c r="C68" s="26"/>
      <c r="H68" s="44">
        <v>17</v>
      </c>
      <c r="I68" s="3">
        <v>19</v>
      </c>
      <c r="J68" s="33" t="s">
        <v>23</v>
      </c>
      <c r="K68" s="3">
        <f t="shared" ref="K68:K76" si="12">SUM(I51)</f>
        <v>26</v>
      </c>
      <c r="L68" s="33" t="s">
        <v>30</v>
      </c>
      <c r="M68" s="395">
        <v>7954</v>
      </c>
      <c r="N68" s="89">
        <f t="shared" ref="N68:N76" si="13">SUM(H51)</f>
        <v>7837</v>
      </c>
      <c r="R68" s="48"/>
      <c r="S68" s="26"/>
      <c r="T68" s="26"/>
      <c r="U68" s="26"/>
      <c r="V68" s="26"/>
    </row>
    <row r="69" spans="3:22" x14ac:dyDescent="0.15">
      <c r="H69" s="88">
        <v>3</v>
      </c>
      <c r="I69" s="3">
        <v>23</v>
      </c>
      <c r="J69" s="33" t="s">
        <v>27</v>
      </c>
      <c r="K69" s="3">
        <f t="shared" si="12"/>
        <v>38</v>
      </c>
      <c r="L69" s="33" t="s">
        <v>38</v>
      </c>
      <c r="M69" s="395">
        <v>4808</v>
      </c>
      <c r="N69" s="89">
        <f t="shared" si="13"/>
        <v>7441</v>
      </c>
      <c r="R69" s="48"/>
      <c r="S69" s="26"/>
      <c r="T69" s="26"/>
      <c r="U69" s="26"/>
      <c r="V69" s="26"/>
    </row>
    <row r="70" spans="3:22" x14ac:dyDescent="0.15">
      <c r="H70" s="44">
        <v>3</v>
      </c>
      <c r="I70" s="3">
        <v>28</v>
      </c>
      <c r="J70" s="33" t="s">
        <v>32</v>
      </c>
      <c r="K70" s="3">
        <f t="shared" si="12"/>
        <v>33</v>
      </c>
      <c r="L70" s="33" t="s">
        <v>0</v>
      </c>
      <c r="M70" s="395">
        <v>6468</v>
      </c>
      <c r="N70" s="89">
        <f t="shared" si="13"/>
        <v>6440</v>
      </c>
      <c r="R70" s="48"/>
      <c r="S70" s="26"/>
      <c r="T70" s="26"/>
      <c r="U70" s="26"/>
      <c r="V70" s="26"/>
    </row>
    <row r="71" spans="3:22" x14ac:dyDescent="0.15">
      <c r="H71" s="292">
        <v>0</v>
      </c>
      <c r="I71" s="3">
        <v>2</v>
      </c>
      <c r="J71" s="33" t="s">
        <v>6</v>
      </c>
      <c r="K71" s="3">
        <f t="shared" si="12"/>
        <v>34</v>
      </c>
      <c r="L71" s="33" t="s">
        <v>1</v>
      </c>
      <c r="M71" s="395">
        <v>3158</v>
      </c>
      <c r="N71" s="89">
        <f t="shared" si="13"/>
        <v>3585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3</v>
      </c>
      <c r="J72" s="33" t="s">
        <v>10</v>
      </c>
      <c r="K72" s="3">
        <f t="shared" si="12"/>
        <v>25</v>
      </c>
      <c r="L72" s="33" t="s">
        <v>29</v>
      </c>
      <c r="M72" s="395">
        <v>1429</v>
      </c>
      <c r="N72" s="89">
        <f t="shared" si="13"/>
        <v>2386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4</v>
      </c>
      <c r="J73" s="33" t="s">
        <v>11</v>
      </c>
      <c r="K73" s="3">
        <f t="shared" si="12"/>
        <v>36</v>
      </c>
      <c r="L73" s="33" t="s">
        <v>5</v>
      </c>
      <c r="M73" s="395">
        <v>1814</v>
      </c>
      <c r="N73" s="89">
        <f t="shared" si="13"/>
        <v>1957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5</v>
      </c>
      <c r="J74" s="33" t="s">
        <v>12</v>
      </c>
      <c r="K74" s="3">
        <f t="shared" si="12"/>
        <v>40</v>
      </c>
      <c r="L74" s="33" t="s">
        <v>2</v>
      </c>
      <c r="M74" s="395">
        <v>1562</v>
      </c>
      <c r="N74" s="89">
        <f t="shared" si="13"/>
        <v>1009</v>
      </c>
      <c r="R74" s="48"/>
      <c r="S74" s="26"/>
      <c r="T74" s="26"/>
      <c r="U74" s="26"/>
      <c r="V74" s="26"/>
    </row>
    <row r="75" spans="3:22" x14ac:dyDescent="0.15">
      <c r="H75" s="88">
        <v>0</v>
      </c>
      <c r="I75" s="3">
        <v>6</v>
      </c>
      <c r="J75" s="33" t="s">
        <v>13</v>
      </c>
      <c r="K75" s="3">
        <f t="shared" si="12"/>
        <v>31</v>
      </c>
      <c r="L75" s="33" t="s">
        <v>64</v>
      </c>
      <c r="M75" s="395">
        <v>1059</v>
      </c>
      <c r="N75" s="89">
        <f t="shared" si="13"/>
        <v>945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7</v>
      </c>
      <c r="J76" s="33" t="s">
        <v>14</v>
      </c>
      <c r="K76" s="14">
        <f t="shared" si="12"/>
        <v>14</v>
      </c>
      <c r="L76" s="77" t="s">
        <v>19</v>
      </c>
      <c r="M76" s="396">
        <v>429</v>
      </c>
      <c r="N76" s="167">
        <f t="shared" si="13"/>
        <v>937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8</v>
      </c>
      <c r="J77" s="33" t="s">
        <v>15</v>
      </c>
      <c r="K77" s="3"/>
      <c r="L77" s="115" t="s">
        <v>62</v>
      </c>
      <c r="M77" s="297">
        <v>45754</v>
      </c>
      <c r="N77" s="172">
        <f>SUM(H90)</f>
        <v>57190</v>
      </c>
      <c r="R77" s="48"/>
      <c r="S77" s="26"/>
      <c r="T77" s="26"/>
      <c r="U77" s="26"/>
      <c r="V77" s="26"/>
    </row>
    <row r="78" spans="3:22" x14ac:dyDescent="0.15">
      <c r="H78" s="89">
        <v>0</v>
      </c>
      <c r="I78" s="3">
        <v>10</v>
      </c>
      <c r="J78" s="33" t="s">
        <v>16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12</v>
      </c>
      <c r="J79" s="33" t="s">
        <v>18</v>
      </c>
      <c r="R79" s="48"/>
      <c r="S79" s="26"/>
      <c r="T79" s="26"/>
      <c r="U79" s="26"/>
      <c r="V79" s="26"/>
    </row>
    <row r="80" spans="3:22" x14ac:dyDescent="0.15">
      <c r="H80" s="123">
        <v>0</v>
      </c>
      <c r="I80" s="3">
        <v>18</v>
      </c>
      <c r="J80" s="33" t="s">
        <v>22</v>
      </c>
      <c r="R80" s="48"/>
      <c r="S80" s="26"/>
      <c r="T80" s="26"/>
      <c r="U80" s="26"/>
      <c r="V80" s="26"/>
    </row>
    <row r="81" spans="8:22" x14ac:dyDescent="0.15">
      <c r="H81" s="43">
        <v>0</v>
      </c>
      <c r="I81" s="3">
        <v>20</v>
      </c>
      <c r="J81" s="33" t="s">
        <v>24</v>
      </c>
      <c r="R81" s="48"/>
      <c r="S81" s="26"/>
      <c r="T81" s="26"/>
      <c r="U81" s="26"/>
      <c r="V81" s="26"/>
    </row>
    <row r="82" spans="8:22" x14ac:dyDescent="0.15">
      <c r="H82" s="44">
        <v>0</v>
      </c>
      <c r="I82" s="3">
        <v>21</v>
      </c>
      <c r="J82" s="33" t="s">
        <v>72</v>
      </c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22</v>
      </c>
      <c r="J83" s="33" t="s">
        <v>26</v>
      </c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27</v>
      </c>
      <c r="J84" s="33" t="s">
        <v>31</v>
      </c>
      <c r="R84" s="48"/>
      <c r="S84" s="26"/>
      <c r="T84" s="26"/>
      <c r="U84" s="26"/>
      <c r="V84" s="26"/>
    </row>
    <row r="85" spans="8:22" x14ac:dyDescent="0.15">
      <c r="H85" s="88">
        <v>0</v>
      </c>
      <c r="I85" s="3">
        <v>29</v>
      </c>
      <c r="J85" s="33" t="s">
        <v>54</v>
      </c>
      <c r="R85" s="48"/>
      <c r="S85" s="26"/>
      <c r="T85" s="26"/>
      <c r="U85" s="26"/>
      <c r="V85" s="26"/>
    </row>
    <row r="86" spans="8:22" x14ac:dyDescent="0.15">
      <c r="H86" s="292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88">
        <v>0</v>
      </c>
      <c r="I87" s="3">
        <v>32</v>
      </c>
      <c r="J87" s="33" t="s">
        <v>35</v>
      </c>
      <c r="R87" s="48"/>
      <c r="S87" s="26"/>
      <c r="T87" s="26"/>
      <c r="U87" s="26"/>
      <c r="V87" s="26"/>
    </row>
    <row r="88" spans="8:22" x14ac:dyDescent="0.15">
      <c r="H88" s="88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57190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4340-8B1B-4A3D-936D-A321353451DD}">
  <sheetPr>
    <tabColor indexed="53"/>
  </sheetPr>
  <dimension ref="A1:AD90"/>
  <sheetViews>
    <sheetView zoomScaleNormal="100" workbookViewId="0">
      <selection activeCell="M77" sqref="M77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70</v>
      </c>
      <c r="I1" t="s">
        <v>49</v>
      </c>
      <c r="J1" s="46"/>
      <c r="L1" s="47"/>
      <c r="N1" s="47"/>
      <c r="O1" s="48"/>
      <c r="R1" s="109"/>
    </row>
    <row r="2" spans="8:30" ht="13.5" customHeight="1" x14ac:dyDescent="0.15">
      <c r="H2" s="293" t="s">
        <v>204</v>
      </c>
      <c r="I2" s="3"/>
      <c r="J2" s="183" t="s">
        <v>70</v>
      </c>
      <c r="K2" s="81"/>
      <c r="L2" s="319" t="s">
        <v>203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99</v>
      </c>
      <c r="I3" s="3"/>
      <c r="J3" s="145" t="s">
        <v>9</v>
      </c>
      <c r="K3" s="81"/>
      <c r="L3" s="320" t="s">
        <v>99</v>
      </c>
      <c r="N3" s="48"/>
      <c r="O3" s="1"/>
      <c r="R3" s="48"/>
      <c r="S3" s="26"/>
      <c r="T3" s="26"/>
      <c r="U3" s="26"/>
      <c r="V3" s="26"/>
    </row>
    <row r="4" spans="8:30" ht="13.5" customHeight="1" x14ac:dyDescent="0.15">
      <c r="H4" s="89">
        <v>43403</v>
      </c>
      <c r="I4" s="3">
        <v>33</v>
      </c>
      <c r="J4" s="161" t="s">
        <v>0</v>
      </c>
      <c r="K4" s="121">
        <f>SUM(I4)</f>
        <v>33</v>
      </c>
      <c r="L4" s="312">
        <v>34993</v>
      </c>
      <c r="M4" s="96"/>
      <c r="N4" s="9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10471</v>
      </c>
      <c r="I5" s="3">
        <v>9</v>
      </c>
      <c r="J5" s="3" t="s">
        <v>164</v>
      </c>
      <c r="K5" s="121">
        <f t="shared" ref="K5:K13" si="0">SUM(I5)</f>
        <v>9</v>
      </c>
      <c r="L5" s="313">
        <v>10032</v>
      </c>
      <c r="M5" s="96"/>
      <c r="N5" s="94"/>
      <c r="O5" s="1"/>
      <c r="R5" s="48"/>
      <c r="S5" s="26"/>
      <c r="T5" s="26"/>
      <c r="U5" s="26"/>
      <c r="V5" s="26"/>
    </row>
    <row r="6" spans="8:30" ht="13.5" customHeight="1" x14ac:dyDescent="0.15">
      <c r="H6" s="88">
        <v>10101</v>
      </c>
      <c r="I6" s="3">
        <v>13</v>
      </c>
      <c r="J6" s="161" t="s">
        <v>7</v>
      </c>
      <c r="K6" s="121">
        <f t="shared" si="0"/>
        <v>13</v>
      </c>
      <c r="L6" s="313">
        <v>10854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10051</v>
      </c>
      <c r="I7" s="3">
        <v>34</v>
      </c>
      <c r="J7" s="161" t="s">
        <v>1</v>
      </c>
      <c r="K7" s="121">
        <f t="shared" si="0"/>
        <v>34</v>
      </c>
      <c r="L7" s="313">
        <v>10015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6053</v>
      </c>
      <c r="I8" s="3">
        <v>24</v>
      </c>
      <c r="J8" s="161" t="s">
        <v>28</v>
      </c>
      <c r="K8" s="121">
        <f t="shared" si="0"/>
        <v>24</v>
      </c>
      <c r="L8" s="313">
        <v>5494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4519</v>
      </c>
      <c r="I9" s="3">
        <v>25</v>
      </c>
      <c r="J9" s="161" t="s">
        <v>29</v>
      </c>
      <c r="K9" s="121">
        <f t="shared" si="0"/>
        <v>25</v>
      </c>
      <c r="L9" s="313">
        <v>5979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2844</v>
      </c>
      <c r="I10" s="3">
        <v>12</v>
      </c>
      <c r="J10" s="161" t="s">
        <v>18</v>
      </c>
      <c r="K10" s="121">
        <f t="shared" si="0"/>
        <v>12</v>
      </c>
      <c r="L10" s="313">
        <v>4249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2414</v>
      </c>
      <c r="I11" s="3">
        <v>20</v>
      </c>
      <c r="J11" s="161" t="s">
        <v>24</v>
      </c>
      <c r="K11" s="121">
        <f t="shared" si="0"/>
        <v>20</v>
      </c>
      <c r="L11" s="313">
        <v>804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1646</v>
      </c>
      <c r="I12" s="3">
        <v>1</v>
      </c>
      <c r="J12" s="161" t="s">
        <v>4</v>
      </c>
      <c r="K12" s="121">
        <f t="shared" si="0"/>
        <v>1</v>
      </c>
      <c r="L12" s="313">
        <v>1770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1231</v>
      </c>
      <c r="I13" s="14">
        <v>40</v>
      </c>
      <c r="J13" s="163" t="s">
        <v>2</v>
      </c>
      <c r="K13" s="182">
        <f t="shared" si="0"/>
        <v>40</v>
      </c>
      <c r="L13" s="321">
        <v>446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1146</v>
      </c>
      <c r="I14" s="222">
        <v>16</v>
      </c>
      <c r="J14" s="223" t="s">
        <v>3</v>
      </c>
      <c r="K14" s="81" t="s">
        <v>8</v>
      </c>
      <c r="L14" s="322">
        <v>93461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1098</v>
      </c>
      <c r="I15" s="3">
        <v>36</v>
      </c>
      <c r="J15" s="161" t="s">
        <v>5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292">
        <v>1089</v>
      </c>
      <c r="I16" s="3">
        <v>17</v>
      </c>
      <c r="J16" s="161" t="s">
        <v>21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980</v>
      </c>
      <c r="I17" s="3">
        <v>26</v>
      </c>
      <c r="J17" s="161" t="s">
        <v>30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621</v>
      </c>
      <c r="I18" s="3">
        <v>18</v>
      </c>
      <c r="J18" s="161" t="s">
        <v>22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565</v>
      </c>
      <c r="I19" s="3">
        <v>6</v>
      </c>
      <c r="J19" s="161" t="s">
        <v>13</v>
      </c>
      <c r="L19" s="32" t="s">
        <v>70</v>
      </c>
      <c r="M19" s="93" t="s">
        <v>63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292">
        <v>560</v>
      </c>
      <c r="I20" s="3">
        <v>21</v>
      </c>
      <c r="J20" s="161" t="s">
        <v>25</v>
      </c>
      <c r="K20" s="121">
        <f>SUM(I4)</f>
        <v>33</v>
      </c>
      <c r="L20" s="161" t="s">
        <v>0</v>
      </c>
      <c r="M20" s="323">
        <v>44554</v>
      </c>
      <c r="N20" s="89">
        <f>SUM(H4)</f>
        <v>43403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195</v>
      </c>
      <c r="D21" s="59" t="s">
        <v>187</v>
      </c>
      <c r="E21" s="59" t="s">
        <v>41</v>
      </c>
      <c r="F21" s="59" t="s">
        <v>50</v>
      </c>
      <c r="G21" s="60" t="s">
        <v>52</v>
      </c>
      <c r="H21" s="88">
        <v>416</v>
      </c>
      <c r="I21" s="3">
        <v>38</v>
      </c>
      <c r="J21" s="161" t="s">
        <v>38</v>
      </c>
      <c r="K21" s="121">
        <f t="shared" ref="K21:K29" si="1">SUM(I5)</f>
        <v>9</v>
      </c>
      <c r="L21" s="3" t="s">
        <v>164</v>
      </c>
      <c r="M21" s="324">
        <v>10701</v>
      </c>
      <c r="N21" s="89">
        <f t="shared" ref="N21:N29" si="2">SUM(H5)</f>
        <v>10471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43403</v>
      </c>
      <c r="D22" s="98">
        <f>SUM(L4)</f>
        <v>34993</v>
      </c>
      <c r="E22" s="55">
        <f t="shared" ref="E22:E31" si="3">SUM(N20/M20*100)</f>
        <v>97.41661803653993</v>
      </c>
      <c r="F22" s="52">
        <f t="shared" ref="F22:F32" si="4">SUM(C22/D22*100)</f>
        <v>124.03337810419227</v>
      </c>
      <c r="G22" s="62"/>
      <c r="H22" s="88">
        <v>339</v>
      </c>
      <c r="I22" s="3">
        <v>31</v>
      </c>
      <c r="J22" s="3" t="s">
        <v>64</v>
      </c>
      <c r="K22" s="121">
        <f t="shared" si="1"/>
        <v>13</v>
      </c>
      <c r="L22" s="161" t="s">
        <v>7</v>
      </c>
      <c r="M22" s="324">
        <v>11084</v>
      </c>
      <c r="N22" s="89">
        <f t="shared" si="2"/>
        <v>10101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3" t="s">
        <v>164</v>
      </c>
      <c r="C23" s="43">
        <f t="shared" ref="C23:C31" si="5">SUM(H5)</f>
        <v>10471</v>
      </c>
      <c r="D23" s="98">
        <f t="shared" ref="D23:D31" si="6">SUM(L5)</f>
        <v>10032</v>
      </c>
      <c r="E23" s="55">
        <f t="shared" si="3"/>
        <v>97.850668161854031</v>
      </c>
      <c r="F23" s="52">
        <f t="shared" si="4"/>
        <v>104.37599681020733</v>
      </c>
      <c r="G23" s="62"/>
      <c r="H23" s="88">
        <v>191</v>
      </c>
      <c r="I23" s="3">
        <v>22</v>
      </c>
      <c r="J23" s="161" t="s">
        <v>26</v>
      </c>
      <c r="K23" s="121">
        <f t="shared" si="1"/>
        <v>34</v>
      </c>
      <c r="L23" s="161" t="s">
        <v>1</v>
      </c>
      <c r="M23" s="324">
        <v>9350</v>
      </c>
      <c r="N23" s="89">
        <f t="shared" si="2"/>
        <v>10051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61" t="s">
        <v>7</v>
      </c>
      <c r="C24" s="43">
        <f t="shared" si="5"/>
        <v>10101</v>
      </c>
      <c r="D24" s="98">
        <f t="shared" si="6"/>
        <v>10854</v>
      </c>
      <c r="E24" s="55">
        <f t="shared" si="3"/>
        <v>91.131360519667993</v>
      </c>
      <c r="F24" s="52">
        <f t="shared" si="4"/>
        <v>93.062465450525153</v>
      </c>
      <c r="G24" s="62"/>
      <c r="H24" s="292">
        <v>169</v>
      </c>
      <c r="I24" s="3">
        <v>14</v>
      </c>
      <c r="J24" s="161" t="s">
        <v>19</v>
      </c>
      <c r="K24" s="121">
        <f t="shared" si="1"/>
        <v>24</v>
      </c>
      <c r="L24" s="161" t="s">
        <v>28</v>
      </c>
      <c r="M24" s="324">
        <v>5898</v>
      </c>
      <c r="N24" s="89">
        <f t="shared" si="2"/>
        <v>6053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10051</v>
      </c>
      <c r="D25" s="98">
        <f t="shared" si="6"/>
        <v>10015</v>
      </c>
      <c r="E25" s="55">
        <f t="shared" si="3"/>
        <v>107.49732620320856</v>
      </c>
      <c r="F25" s="52">
        <f t="shared" si="4"/>
        <v>100.35946080878682</v>
      </c>
      <c r="G25" s="62"/>
      <c r="H25" s="88">
        <v>168</v>
      </c>
      <c r="I25" s="3">
        <v>2</v>
      </c>
      <c r="J25" s="161" t="s">
        <v>6</v>
      </c>
      <c r="K25" s="121">
        <f t="shared" si="1"/>
        <v>25</v>
      </c>
      <c r="L25" s="161" t="s">
        <v>29</v>
      </c>
      <c r="M25" s="324">
        <v>3954</v>
      </c>
      <c r="N25" s="89">
        <f t="shared" si="2"/>
        <v>4519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6053</v>
      </c>
      <c r="D26" s="98">
        <f t="shared" si="6"/>
        <v>5494</v>
      </c>
      <c r="E26" s="55">
        <f t="shared" si="3"/>
        <v>102.62800949474398</v>
      </c>
      <c r="F26" s="52">
        <f t="shared" si="4"/>
        <v>110.17473607571897</v>
      </c>
      <c r="G26" s="72"/>
      <c r="H26" s="88">
        <v>53</v>
      </c>
      <c r="I26" s="3">
        <v>11</v>
      </c>
      <c r="J26" s="161" t="s">
        <v>17</v>
      </c>
      <c r="K26" s="121">
        <f t="shared" si="1"/>
        <v>12</v>
      </c>
      <c r="L26" s="161" t="s">
        <v>18</v>
      </c>
      <c r="M26" s="324">
        <v>1005</v>
      </c>
      <c r="N26" s="89">
        <f t="shared" si="2"/>
        <v>2844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4519</v>
      </c>
      <c r="D27" s="98">
        <f t="shared" si="6"/>
        <v>5979</v>
      </c>
      <c r="E27" s="55">
        <f t="shared" si="3"/>
        <v>114.28932726353061</v>
      </c>
      <c r="F27" s="52">
        <f t="shared" si="4"/>
        <v>75.581200869710656</v>
      </c>
      <c r="G27" s="76"/>
      <c r="H27" s="88">
        <v>27</v>
      </c>
      <c r="I27" s="3">
        <v>37</v>
      </c>
      <c r="J27" s="161" t="s">
        <v>37</v>
      </c>
      <c r="K27" s="121">
        <f t="shared" si="1"/>
        <v>20</v>
      </c>
      <c r="L27" s="161" t="s">
        <v>24</v>
      </c>
      <c r="M27" s="324">
        <v>2062</v>
      </c>
      <c r="N27" s="89">
        <f t="shared" si="2"/>
        <v>2414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18</v>
      </c>
      <c r="C28" s="43">
        <f t="shared" si="5"/>
        <v>2844</v>
      </c>
      <c r="D28" s="98">
        <f t="shared" si="6"/>
        <v>4249</v>
      </c>
      <c r="E28" s="55">
        <f t="shared" si="3"/>
        <v>282.98507462686564</v>
      </c>
      <c r="F28" s="52">
        <f t="shared" si="4"/>
        <v>66.933396093198411</v>
      </c>
      <c r="G28" s="62"/>
      <c r="H28" s="88">
        <v>26</v>
      </c>
      <c r="I28" s="3">
        <v>29</v>
      </c>
      <c r="J28" s="161" t="s">
        <v>54</v>
      </c>
      <c r="K28" s="121">
        <f t="shared" si="1"/>
        <v>1</v>
      </c>
      <c r="L28" s="161" t="s">
        <v>4</v>
      </c>
      <c r="M28" s="324">
        <v>1969</v>
      </c>
      <c r="N28" s="89">
        <f t="shared" si="2"/>
        <v>1646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24</v>
      </c>
      <c r="C29" s="43">
        <f t="shared" si="5"/>
        <v>2414</v>
      </c>
      <c r="D29" s="98">
        <f t="shared" si="6"/>
        <v>804</v>
      </c>
      <c r="E29" s="55">
        <f t="shared" si="3"/>
        <v>117.07080504364696</v>
      </c>
      <c r="F29" s="52">
        <f t="shared" si="4"/>
        <v>300.2487562189055</v>
      </c>
      <c r="G29" s="73"/>
      <c r="H29" s="88">
        <v>13</v>
      </c>
      <c r="I29" s="3">
        <v>27</v>
      </c>
      <c r="J29" s="161" t="s">
        <v>31</v>
      </c>
      <c r="K29" s="182">
        <f t="shared" si="1"/>
        <v>40</v>
      </c>
      <c r="L29" s="163" t="s">
        <v>2</v>
      </c>
      <c r="M29" s="325">
        <v>1646</v>
      </c>
      <c r="N29" s="89">
        <f t="shared" si="2"/>
        <v>1231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4</v>
      </c>
      <c r="C30" s="43">
        <f t="shared" si="5"/>
        <v>1646</v>
      </c>
      <c r="D30" s="98">
        <f t="shared" si="6"/>
        <v>1770</v>
      </c>
      <c r="E30" s="55">
        <f t="shared" si="3"/>
        <v>83.595733875063488</v>
      </c>
      <c r="F30" s="52">
        <f t="shared" si="4"/>
        <v>92.994350282485868</v>
      </c>
      <c r="G30" s="72"/>
      <c r="H30" s="88">
        <v>10</v>
      </c>
      <c r="I30" s="3">
        <v>5</v>
      </c>
      <c r="J30" s="161" t="s">
        <v>12</v>
      </c>
      <c r="K30" s="115"/>
      <c r="L30" s="335" t="s">
        <v>107</v>
      </c>
      <c r="M30" s="326">
        <v>101559</v>
      </c>
      <c r="N30" s="89">
        <f>SUM(H44)</f>
        <v>100223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2</v>
      </c>
      <c r="C31" s="43">
        <f t="shared" si="5"/>
        <v>1231</v>
      </c>
      <c r="D31" s="98">
        <f t="shared" si="6"/>
        <v>446</v>
      </c>
      <c r="E31" s="56">
        <f t="shared" si="3"/>
        <v>74.787363304981767</v>
      </c>
      <c r="F31" s="63">
        <f t="shared" si="4"/>
        <v>276.00896860986546</v>
      </c>
      <c r="G31" s="75"/>
      <c r="H31" s="292">
        <v>10</v>
      </c>
      <c r="I31" s="3">
        <v>32</v>
      </c>
      <c r="J31" s="161" t="s">
        <v>35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100223</v>
      </c>
      <c r="D32" s="67">
        <f>SUM(L14)</f>
        <v>93461</v>
      </c>
      <c r="E32" s="68">
        <f>SUM(N30/M30*100)</f>
        <v>98.684508512293348</v>
      </c>
      <c r="F32" s="63">
        <f t="shared" si="4"/>
        <v>107.23510341211842</v>
      </c>
      <c r="G32" s="71"/>
      <c r="H32" s="89">
        <v>9</v>
      </c>
      <c r="I32" s="3">
        <v>4</v>
      </c>
      <c r="J32" s="161" t="s">
        <v>11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0</v>
      </c>
      <c r="I33" s="3">
        <v>3</v>
      </c>
      <c r="J33" s="161" t="s">
        <v>10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0</v>
      </c>
      <c r="I34" s="3">
        <v>7</v>
      </c>
      <c r="J34" s="161" t="s">
        <v>14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410">
        <v>0</v>
      </c>
      <c r="I35" s="3">
        <v>8</v>
      </c>
      <c r="J35" s="161" t="s">
        <v>15</v>
      </c>
      <c r="K35" s="45"/>
      <c r="L35" s="29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10</v>
      </c>
      <c r="J36" s="161" t="s">
        <v>16</v>
      </c>
      <c r="K36" s="45"/>
      <c r="L36" s="29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15</v>
      </c>
      <c r="J37" s="161" t="s">
        <v>20</v>
      </c>
      <c r="K37" s="45"/>
      <c r="L37" s="26"/>
      <c r="R37" s="48"/>
      <c r="S37" s="26"/>
      <c r="T37" s="26"/>
      <c r="U37" s="26"/>
      <c r="V37" s="90"/>
    </row>
    <row r="38" spans="3:30" ht="13.5" customHeight="1" x14ac:dyDescent="0.15">
      <c r="H38" s="292">
        <v>0</v>
      </c>
      <c r="I38" s="3">
        <v>19</v>
      </c>
      <c r="J38" s="161" t="s">
        <v>23</v>
      </c>
      <c r="K38" s="45"/>
      <c r="L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23</v>
      </c>
      <c r="J39" s="161" t="s">
        <v>27</v>
      </c>
      <c r="K39" s="45"/>
      <c r="L39" s="26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28</v>
      </c>
      <c r="J40" s="161" t="s">
        <v>32</v>
      </c>
      <c r="K40" s="45"/>
      <c r="L40" s="26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30</v>
      </c>
      <c r="J41" s="161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35</v>
      </c>
      <c r="J42" s="161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39</v>
      </c>
      <c r="J43" s="161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100223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199</v>
      </c>
      <c r="I48" s="3"/>
      <c r="J48" s="179" t="s">
        <v>104</v>
      </c>
      <c r="K48" s="81"/>
      <c r="L48" s="299" t="s">
        <v>203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99</v>
      </c>
      <c r="I49" s="3"/>
      <c r="J49" s="145" t="s">
        <v>9</v>
      </c>
      <c r="K49" s="99"/>
      <c r="L49" s="95" t="s">
        <v>99</v>
      </c>
      <c r="N49" s="48"/>
      <c r="R49" s="48"/>
      <c r="S49" s="26"/>
      <c r="T49" s="26"/>
      <c r="U49" s="26"/>
      <c r="V49" s="26"/>
    </row>
    <row r="50" spans="1:22" ht="13.5" customHeight="1" x14ac:dyDescent="0.15">
      <c r="H50" s="89">
        <v>425877</v>
      </c>
      <c r="I50" s="161">
        <v>17</v>
      </c>
      <c r="J50" s="161" t="s">
        <v>21</v>
      </c>
      <c r="K50" s="124">
        <f>SUM(I50)</f>
        <v>17</v>
      </c>
      <c r="L50" s="300">
        <v>263427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112381</v>
      </c>
      <c r="I51" s="161">
        <v>36</v>
      </c>
      <c r="J51" s="161" t="s">
        <v>5</v>
      </c>
      <c r="K51" s="124">
        <f t="shared" ref="K51:K59" si="7">SUM(I51)</f>
        <v>36</v>
      </c>
      <c r="L51" s="300">
        <v>90554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20906</v>
      </c>
      <c r="I52" s="161">
        <v>16</v>
      </c>
      <c r="J52" s="161" t="s">
        <v>3</v>
      </c>
      <c r="K52" s="124">
        <f t="shared" si="7"/>
        <v>16</v>
      </c>
      <c r="L52" s="300">
        <v>29344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18308</v>
      </c>
      <c r="I53" s="161">
        <v>26</v>
      </c>
      <c r="J53" s="161" t="s">
        <v>30</v>
      </c>
      <c r="K53" s="124">
        <f t="shared" si="7"/>
        <v>26</v>
      </c>
      <c r="L53" s="300">
        <v>17943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195</v>
      </c>
      <c r="D54" s="59" t="s">
        <v>187</v>
      </c>
      <c r="E54" s="59" t="s">
        <v>41</v>
      </c>
      <c r="F54" s="59" t="s">
        <v>50</v>
      </c>
      <c r="G54" s="60" t="s">
        <v>52</v>
      </c>
      <c r="H54" s="88">
        <v>15396</v>
      </c>
      <c r="I54" s="161">
        <v>24</v>
      </c>
      <c r="J54" s="161" t="s">
        <v>28</v>
      </c>
      <c r="K54" s="124">
        <f t="shared" si="7"/>
        <v>24</v>
      </c>
      <c r="L54" s="300">
        <v>13541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425877</v>
      </c>
      <c r="D55" s="5">
        <f t="shared" ref="D55:D64" si="8">SUM(L50)</f>
        <v>263427</v>
      </c>
      <c r="E55" s="52">
        <f>SUM(N66/M66*100)</f>
        <v>111.46920101136477</v>
      </c>
      <c r="F55" s="52">
        <f t="shared" ref="F55:F65" si="9">SUM(C55/D55*100)</f>
        <v>161.66793836622671</v>
      </c>
      <c r="G55" s="62"/>
      <c r="H55" s="88">
        <v>14513</v>
      </c>
      <c r="I55" s="161">
        <v>40</v>
      </c>
      <c r="J55" s="161" t="s">
        <v>2</v>
      </c>
      <c r="K55" s="124">
        <f t="shared" si="7"/>
        <v>40</v>
      </c>
      <c r="L55" s="300">
        <v>11499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112381</v>
      </c>
      <c r="D56" s="5">
        <f t="shared" si="8"/>
        <v>90554</v>
      </c>
      <c r="E56" s="52">
        <f t="shared" ref="E56:E65" si="11">SUM(N67/M67*100)</f>
        <v>160.82457998225479</v>
      </c>
      <c r="F56" s="52">
        <f t="shared" si="9"/>
        <v>124.10384963668089</v>
      </c>
      <c r="G56" s="62"/>
      <c r="H56" s="292">
        <v>11963</v>
      </c>
      <c r="I56" s="161">
        <v>33</v>
      </c>
      <c r="J56" s="161" t="s">
        <v>0</v>
      </c>
      <c r="K56" s="124">
        <f t="shared" si="7"/>
        <v>33</v>
      </c>
      <c r="L56" s="300">
        <v>12171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3</v>
      </c>
      <c r="C57" s="43">
        <f t="shared" si="10"/>
        <v>20906</v>
      </c>
      <c r="D57" s="5">
        <f t="shared" si="8"/>
        <v>29344</v>
      </c>
      <c r="E57" s="52">
        <f t="shared" si="11"/>
        <v>91.34044040545264</v>
      </c>
      <c r="F57" s="52">
        <f t="shared" si="9"/>
        <v>71.244547437295523</v>
      </c>
      <c r="G57" s="62"/>
      <c r="H57" s="88">
        <v>9793</v>
      </c>
      <c r="I57" s="161">
        <v>37</v>
      </c>
      <c r="J57" s="161" t="s">
        <v>37</v>
      </c>
      <c r="K57" s="124">
        <f t="shared" si="7"/>
        <v>37</v>
      </c>
      <c r="L57" s="300">
        <v>8371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30</v>
      </c>
      <c r="C58" s="43">
        <f t="shared" si="10"/>
        <v>18308</v>
      </c>
      <c r="D58" s="5">
        <f t="shared" si="8"/>
        <v>17943</v>
      </c>
      <c r="E58" s="52">
        <f t="shared" si="11"/>
        <v>112.1882468288498</v>
      </c>
      <c r="F58" s="52">
        <f t="shared" si="9"/>
        <v>102.03421947277489</v>
      </c>
      <c r="G58" s="62"/>
      <c r="H58" s="379">
        <v>9201</v>
      </c>
      <c r="I58" s="163">
        <v>38</v>
      </c>
      <c r="J58" s="163" t="s">
        <v>38</v>
      </c>
      <c r="K58" s="124">
        <f t="shared" si="7"/>
        <v>38</v>
      </c>
      <c r="L58" s="298">
        <v>11504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28</v>
      </c>
      <c r="C59" s="43">
        <f t="shared" si="10"/>
        <v>15396</v>
      </c>
      <c r="D59" s="5">
        <f t="shared" si="8"/>
        <v>13541</v>
      </c>
      <c r="E59" s="52">
        <f t="shared" si="11"/>
        <v>116.39827625311862</v>
      </c>
      <c r="F59" s="52">
        <f t="shared" si="9"/>
        <v>113.69913595746253</v>
      </c>
      <c r="G59" s="72"/>
      <c r="H59" s="379">
        <v>8628</v>
      </c>
      <c r="I59" s="163">
        <v>25</v>
      </c>
      <c r="J59" s="163" t="s">
        <v>29</v>
      </c>
      <c r="K59" s="124">
        <f t="shared" si="7"/>
        <v>25</v>
      </c>
      <c r="L59" s="298">
        <v>10183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</v>
      </c>
      <c r="C60" s="43">
        <f t="shared" si="10"/>
        <v>14513</v>
      </c>
      <c r="D60" s="5">
        <f t="shared" si="8"/>
        <v>11499</v>
      </c>
      <c r="E60" s="52">
        <f t="shared" si="11"/>
        <v>96.233671507194487</v>
      </c>
      <c r="F60" s="52">
        <f t="shared" si="9"/>
        <v>126.21097486737978</v>
      </c>
      <c r="G60" s="62"/>
      <c r="H60" s="386">
        <v>5392</v>
      </c>
      <c r="I60" s="223">
        <v>34</v>
      </c>
      <c r="J60" s="223" t="s">
        <v>1</v>
      </c>
      <c r="K60" s="81" t="s">
        <v>8</v>
      </c>
      <c r="L60" s="413">
        <v>486943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0</v>
      </c>
      <c r="C61" s="43">
        <f t="shared" si="10"/>
        <v>11963</v>
      </c>
      <c r="D61" s="5">
        <f t="shared" si="8"/>
        <v>12171</v>
      </c>
      <c r="E61" s="52">
        <f t="shared" si="11"/>
        <v>157.07720588235296</v>
      </c>
      <c r="F61" s="52">
        <f t="shared" si="9"/>
        <v>98.291019636841668</v>
      </c>
      <c r="G61" s="62"/>
      <c r="H61" s="88">
        <v>2860</v>
      </c>
      <c r="I61" s="161">
        <v>1</v>
      </c>
      <c r="J61" s="161" t="s">
        <v>4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37</v>
      </c>
      <c r="C62" s="43">
        <f t="shared" si="10"/>
        <v>9793</v>
      </c>
      <c r="D62" s="5">
        <f t="shared" si="8"/>
        <v>8371</v>
      </c>
      <c r="E62" s="52">
        <f t="shared" si="11"/>
        <v>55.81010999031173</v>
      </c>
      <c r="F62" s="52">
        <f t="shared" si="9"/>
        <v>116.98721777565405</v>
      </c>
      <c r="G62" s="73"/>
      <c r="H62" s="88">
        <v>2212</v>
      </c>
      <c r="I62" s="161">
        <v>15</v>
      </c>
      <c r="J62" s="161" t="s">
        <v>20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38</v>
      </c>
      <c r="C63" s="43">
        <f t="shared" si="10"/>
        <v>9201</v>
      </c>
      <c r="D63" s="5">
        <f t="shared" si="8"/>
        <v>11504</v>
      </c>
      <c r="E63" s="52">
        <f t="shared" si="11"/>
        <v>113.9301634472511</v>
      </c>
      <c r="F63" s="52">
        <f t="shared" si="9"/>
        <v>79.980876216968014</v>
      </c>
      <c r="G63" s="72"/>
      <c r="H63" s="88">
        <v>2137</v>
      </c>
      <c r="I63" s="161">
        <v>14</v>
      </c>
      <c r="J63" s="161" t="s">
        <v>19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29</v>
      </c>
      <c r="C64" s="43">
        <f t="shared" si="10"/>
        <v>8628</v>
      </c>
      <c r="D64" s="5">
        <f t="shared" si="8"/>
        <v>10183</v>
      </c>
      <c r="E64" s="57">
        <f t="shared" si="11"/>
        <v>95.053431750578383</v>
      </c>
      <c r="F64" s="52">
        <f t="shared" si="9"/>
        <v>84.729451045860742</v>
      </c>
      <c r="G64" s="75"/>
      <c r="H64" s="123">
        <v>1723</v>
      </c>
      <c r="I64" s="161">
        <v>30</v>
      </c>
      <c r="J64" s="161" t="s">
        <v>98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666628</v>
      </c>
      <c r="D65" s="67">
        <f>SUM(L60)</f>
        <v>486943</v>
      </c>
      <c r="E65" s="70">
        <f t="shared" si="11"/>
        <v>114.41114886898018</v>
      </c>
      <c r="F65" s="70">
        <f t="shared" si="9"/>
        <v>136.90062286550992</v>
      </c>
      <c r="G65" s="71"/>
      <c r="H65" s="410">
        <v>1616</v>
      </c>
      <c r="I65" s="161">
        <v>35</v>
      </c>
      <c r="J65" s="161" t="s">
        <v>36</v>
      </c>
      <c r="L65" s="192" t="s">
        <v>104</v>
      </c>
      <c r="M65" s="142" t="s">
        <v>63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292">
        <v>1093</v>
      </c>
      <c r="I66" s="161">
        <v>21</v>
      </c>
      <c r="J66" s="161" t="s">
        <v>25</v>
      </c>
      <c r="K66" s="117">
        <f>SUM(I50)</f>
        <v>17</v>
      </c>
      <c r="L66" s="161" t="s">
        <v>21</v>
      </c>
      <c r="M66" s="311">
        <v>382058</v>
      </c>
      <c r="N66" s="89">
        <f>SUM(H50)</f>
        <v>425877</v>
      </c>
      <c r="R66" s="48"/>
      <c r="S66" s="26"/>
      <c r="T66" s="26"/>
      <c r="U66" s="26"/>
      <c r="V66" s="26"/>
    </row>
    <row r="67" spans="1:22" ht="13.5" customHeight="1" x14ac:dyDescent="0.15">
      <c r="H67" s="88">
        <v>995</v>
      </c>
      <c r="I67" s="161">
        <v>29</v>
      </c>
      <c r="J67" s="161" t="s">
        <v>54</v>
      </c>
      <c r="K67" s="117">
        <f t="shared" ref="K67:K75" si="12">SUM(I51)</f>
        <v>36</v>
      </c>
      <c r="L67" s="161" t="s">
        <v>5</v>
      </c>
      <c r="M67" s="309">
        <v>69878</v>
      </c>
      <c r="N67" s="89">
        <f t="shared" ref="N67:N75" si="13">SUM(H51)</f>
        <v>112381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924</v>
      </c>
      <c r="I68" s="161">
        <v>39</v>
      </c>
      <c r="J68" s="161" t="s">
        <v>39</v>
      </c>
      <c r="K68" s="117">
        <f t="shared" si="12"/>
        <v>16</v>
      </c>
      <c r="L68" s="161" t="s">
        <v>3</v>
      </c>
      <c r="M68" s="309">
        <v>22888</v>
      </c>
      <c r="N68" s="89">
        <f t="shared" si="13"/>
        <v>20906</v>
      </c>
      <c r="R68" s="48"/>
      <c r="S68" s="26"/>
      <c r="T68" s="26"/>
      <c r="U68" s="26"/>
      <c r="V68" s="26"/>
    </row>
    <row r="69" spans="1:22" ht="13.5" customHeight="1" x14ac:dyDescent="0.15">
      <c r="H69" s="88">
        <v>220</v>
      </c>
      <c r="I69" s="161">
        <v>13</v>
      </c>
      <c r="J69" s="161" t="s">
        <v>7</v>
      </c>
      <c r="K69" s="117">
        <f t="shared" si="12"/>
        <v>26</v>
      </c>
      <c r="L69" s="161" t="s">
        <v>30</v>
      </c>
      <c r="M69" s="309">
        <v>16319</v>
      </c>
      <c r="N69" s="89">
        <f t="shared" si="13"/>
        <v>18308</v>
      </c>
      <c r="R69" s="48"/>
      <c r="S69" s="26"/>
      <c r="T69" s="26"/>
      <c r="U69" s="26"/>
      <c r="V69" s="26"/>
    </row>
    <row r="70" spans="1:22" ht="13.5" customHeight="1" x14ac:dyDescent="0.15">
      <c r="H70" s="88">
        <v>165</v>
      </c>
      <c r="I70" s="161">
        <v>23</v>
      </c>
      <c r="J70" s="161" t="s">
        <v>27</v>
      </c>
      <c r="K70" s="117">
        <f t="shared" si="12"/>
        <v>24</v>
      </c>
      <c r="L70" s="161" t="s">
        <v>28</v>
      </c>
      <c r="M70" s="309">
        <v>13227</v>
      </c>
      <c r="N70" s="89">
        <f t="shared" si="13"/>
        <v>15396</v>
      </c>
      <c r="R70" s="48"/>
      <c r="S70" s="26"/>
      <c r="T70" s="26"/>
      <c r="U70" s="26"/>
      <c r="V70" s="26"/>
    </row>
    <row r="71" spans="1:22" ht="13.5" customHeight="1" x14ac:dyDescent="0.15">
      <c r="H71" s="88">
        <v>105</v>
      </c>
      <c r="I71" s="161">
        <v>9</v>
      </c>
      <c r="J71" s="3" t="s">
        <v>164</v>
      </c>
      <c r="K71" s="117">
        <f t="shared" si="12"/>
        <v>40</v>
      </c>
      <c r="L71" s="161" t="s">
        <v>2</v>
      </c>
      <c r="M71" s="309">
        <v>15081</v>
      </c>
      <c r="N71" s="89">
        <f t="shared" si="13"/>
        <v>14513</v>
      </c>
      <c r="R71" s="48"/>
      <c r="S71" s="26"/>
      <c r="T71" s="26"/>
      <c r="U71" s="26"/>
      <c r="V71" s="26"/>
    </row>
    <row r="72" spans="1:22" ht="13.5" customHeight="1" x14ac:dyDescent="0.15">
      <c r="H72" s="88">
        <v>69</v>
      </c>
      <c r="I72" s="161">
        <v>22</v>
      </c>
      <c r="J72" s="161" t="s">
        <v>26</v>
      </c>
      <c r="K72" s="117">
        <f t="shared" si="12"/>
        <v>33</v>
      </c>
      <c r="L72" s="161" t="s">
        <v>0</v>
      </c>
      <c r="M72" s="309">
        <v>7616</v>
      </c>
      <c r="N72" s="89">
        <f t="shared" si="13"/>
        <v>11963</v>
      </c>
      <c r="R72" s="48"/>
      <c r="S72" s="26"/>
      <c r="T72" s="26"/>
      <c r="U72" s="26"/>
      <c r="V72" s="26"/>
    </row>
    <row r="73" spans="1:22" ht="13.5" customHeight="1" x14ac:dyDescent="0.15">
      <c r="H73" s="88">
        <v>46</v>
      </c>
      <c r="I73" s="161">
        <v>4</v>
      </c>
      <c r="J73" s="161" t="s">
        <v>11</v>
      </c>
      <c r="K73" s="117">
        <f t="shared" si="12"/>
        <v>37</v>
      </c>
      <c r="L73" s="161" t="s">
        <v>37</v>
      </c>
      <c r="M73" s="309">
        <v>17547</v>
      </c>
      <c r="N73" s="89">
        <f t="shared" si="13"/>
        <v>9793</v>
      </c>
      <c r="R73" s="48"/>
      <c r="S73" s="26"/>
      <c r="T73" s="26"/>
      <c r="U73" s="26"/>
      <c r="V73" s="26"/>
    </row>
    <row r="74" spans="1:22" ht="13.5" customHeight="1" x14ac:dyDescent="0.15">
      <c r="H74" s="88">
        <v>43</v>
      </c>
      <c r="I74" s="161">
        <v>28</v>
      </c>
      <c r="J74" s="161" t="s">
        <v>32</v>
      </c>
      <c r="K74" s="117">
        <f t="shared" si="12"/>
        <v>38</v>
      </c>
      <c r="L74" s="163" t="s">
        <v>38</v>
      </c>
      <c r="M74" s="310">
        <v>8076</v>
      </c>
      <c r="N74" s="89">
        <f t="shared" si="13"/>
        <v>9201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42</v>
      </c>
      <c r="I75" s="161">
        <v>27</v>
      </c>
      <c r="J75" s="161" t="s">
        <v>31</v>
      </c>
      <c r="K75" s="117">
        <f t="shared" si="12"/>
        <v>25</v>
      </c>
      <c r="L75" s="163" t="s">
        <v>29</v>
      </c>
      <c r="M75" s="310">
        <v>9077</v>
      </c>
      <c r="N75" s="167">
        <f t="shared" si="13"/>
        <v>8628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11</v>
      </c>
      <c r="I76" s="161">
        <v>18</v>
      </c>
      <c r="J76" s="161" t="s">
        <v>22</v>
      </c>
      <c r="K76" s="3"/>
      <c r="L76" s="335" t="s">
        <v>107</v>
      </c>
      <c r="M76" s="340">
        <v>582660</v>
      </c>
      <c r="N76" s="172">
        <f>SUM(H90)</f>
        <v>666628</v>
      </c>
      <c r="R76" s="48"/>
      <c r="S76" s="26"/>
      <c r="T76" s="26"/>
      <c r="U76" s="26"/>
      <c r="V76" s="26"/>
    </row>
    <row r="77" spans="1:22" ht="13.5" customHeight="1" x14ac:dyDescent="0.15">
      <c r="H77" s="88">
        <v>6</v>
      </c>
      <c r="I77" s="161">
        <v>3</v>
      </c>
      <c r="J77" s="161" t="s">
        <v>10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3</v>
      </c>
      <c r="I78" s="161">
        <v>11</v>
      </c>
      <c r="J78" s="161" t="s">
        <v>17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0</v>
      </c>
      <c r="I79" s="161">
        <v>2</v>
      </c>
      <c r="J79" s="161" t="s">
        <v>6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29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29"/>
      <c r="R82" s="48"/>
      <c r="S82" s="26"/>
      <c r="T82" s="26"/>
      <c r="U82" s="26"/>
      <c r="V82" s="26"/>
    </row>
    <row r="83" spans="8:22" ht="13.5" customHeight="1" x14ac:dyDescent="0.15">
      <c r="H83" s="292">
        <v>0</v>
      </c>
      <c r="I83" s="161">
        <v>8</v>
      </c>
      <c r="J83" s="161" t="s">
        <v>15</v>
      </c>
      <c r="K83" s="45"/>
      <c r="L83" s="29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10</v>
      </c>
      <c r="J84" s="161" t="s">
        <v>16</v>
      </c>
      <c r="K84" s="45"/>
      <c r="L84" s="29"/>
      <c r="R84" s="48"/>
      <c r="S84" s="26"/>
      <c r="T84" s="26"/>
      <c r="U84" s="26"/>
      <c r="V84" s="26"/>
    </row>
    <row r="85" spans="8:22" ht="13.5" customHeight="1" x14ac:dyDescent="0.15">
      <c r="H85" s="195">
        <v>0</v>
      </c>
      <c r="I85" s="161">
        <v>12</v>
      </c>
      <c r="J85" s="161" t="s">
        <v>18</v>
      </c>
      <c r="K85" s="45"/>
      <c r="L85" s="29"/>
      <c r="R85" s="48"/>
      <c r="S85" s="26"/>
      <c r="T85" s="26"/>
      <c r="U85" s="26"/>
      <c r="V85" s="26"/>
    </row>
    <row r="86" spans="8:22" ht="13.5" customHeight="1" x14ac:dyDescent="0.15">
      <c r="H86" s="292">
        <v>0</v>
      </c>
      <c r="I86" s="161">
        <v>19</v>
      </c>
      <c r="J86" s="161" t="s">
        <v>23</v>
      </c>
      <c r="K86" s="45"/>
      <c r="L86" s="29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666628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R54" sqref="R5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463" t="s">
        <v>218</v>
      </c>
      <c r="B1" s="464"/>
      <c r="C1" s="464"/>
      <c r="D1" s="464"/>
      <c r="E1" s="464"/>
      <c r="F1" s="464"/>
      <c r="G1" s="464"/>
      <c r="I1" s="387"/>
      <c r="J1" s="398"/>
      <c r="M1" s="16"/>
      <c r="N1" t="s">
        <v>195</v>
      </c>
      <c r="O1" s="405"/>
      <c r="Q1" s="282" t="s">
        <v>187</v>
      </c>
    </row>
    <row r="2" spans="1:19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406"/>
      <c r="O2" s="89"/>
      <c r="P2" s="3"/>
      <c r="Q2" s="406"/>
      <c r="R2" s="403"/>
      <c r="S2" s="404"/>
    </row>
    <row r="3" spans="1:19" ht="13.5" customHeight="1" x14ac:dyDescent="0.15">
      <c r="H3" s="3">
        <v>17</v>
      </c>
      <c r="I3" s="161" t="s">
        <v>21</v>
      </c>
      <c r="J3" s="220">
        <v>470782</v>
      </c>
      <c r="K3" s="198">
        <v>1</v>
      </c>
      <c r="L3" s="3">
        <f>SUM(H3)</f>
        <v>17</v>
      </c>
      <c r="M3" s="161" t="s">
        <v>21</v>
      </c>
      <c r="N3" s="13">
        <f>SUM(J3)</f>
        <v>470782</v>
      </c>
      <c r="O3" s="3">
        <f>SUM(H3)</f>
        <v>17</v>
      </c>
      <c r="P3" s="161" t="s">
        <v>21</v>
      </c>
      <c r="Q3" s="199">
        <v>299128</v>
      </c>
      <c r="R3" s="403"/>
      <c r="S3" s="404"/>
    </row>
    <row r="4" spans="1:19" ht="13.5" customHeight="1" x14ac:dyDescent="0.15">
      <c r="H4" s="3">
        <v>36</v>
      </c>
      <c r="I4" s="161" t="s">
        <v>5</v>
      </c>
      <c r="J4" s="13">
        <v>146783</v>
      </c>
      <c r="K4" s="198">
        <v>2</v>
      </c>
      <c r="L4" s="3">
        <f t="shared" ref="L4:L12" si="0">SUM(H4)</f>
        <v>36</v>
      </c>
      <c r="M4" s="161" t="s">
        <v>5</v>
      </c>
      <c r="N4" s="13">
        <f t="shared" ref="N4:N12" si="1">SUM(J4)</f>
        <v>146783</v>
      </c>
      <c r="O4" s="3">
        <f t="shared" ref="O4:O12" si="2">SUM(H4)</f>
        <v>36</v>
      </c>
      <c r="P4" s="161" t="s">
        <v>5</v>
      </c>
      <c r="Q4" s="86">
        <v>134827</v>
      </c>
      <c r="R4" s="403"/>
      <c r="S4" s="404"/>
    </row>
    <row r="5" spans="1:19" ht="13.5" customHeight="1" x14ac:dyDescent="0.15">
      <c r="H5" s="3">
        <v>26</v>
      </c>
      <c r="I5" s="161" t="s">
        <v>30</v>
      </c>
      <c r="J5" s="13">
        <v>141140</v>
      </c>
      <c r="K5" s="198">
        <v>3</v>
      </c>
      <c r="L5" s="3">
        <f t="shared" si="0"/>
        <v>26</v>
      </c>
      <c r="M5" s="161" t="s">
        <v>30</v>
      </c>
      <c r="N5" s="13">
        <f t="shared" si="1"/>
        <v>141140</v>
      </c>
      <c r="O5" s="3">
        <f t="shared" si="2"/>
        <v>26</v>
      </c>
      <c r="P5" s="161" t="s">
        <v>30</v>
      </c>
      <c r="Q5" s="86">
        <v>142335</v>
      </c>
    </row>
    <row r="6" spans="1:19" ht="13.5" customHeight="1" x14ac:dyDescent="0.15">
      <c r="H6" s="3">
        <v>31</v>
      </c>
      <c r="I6" s="161" t="s">
        <v>64</v>
      </c>
      <c r="J6" s="220">
        <v>85913</v>
      </c>
      <c r="K6" s="198">
        <v>4</v>
      </c>
      <c r="L6" s="3">
        <f t="shared" si="0"/>
        <v>31</v>
      </c>
      <c r="M6" s="161" t="s">
        <v>64</v>
      </c>
      <c r="N6" s="13">
        <f t="shared" si="1"/>
        <v>85913</v>
      </c>
      <c r="O6" s="3">
        <f t="shared" si="2"/>
        <v>31</v>
      </c>
      <c r="P6" s="161" t="s">
        <v>64</v>
      </c>
      <c r="Q6" s="86">
        <v>75496</v>
      </c>
    </row>
    <row r="7" spans="1:19" ht="13.5" customHeight="1" x14ac:dyDescent="0.15">
      <c r="H7" s="3">
        <v>33</v>
      </c>
      <c r="I7" s="161" t="s">
        <v>0</v>
      </c>
      <c r="J7" s="220">
        <v>79573</v>
      </c>
      <c r="K7" s="198">
        <v>5</v>
      </c>
      <c r="L7" s="3">
        <f t="shared" si="0"/>
        <v>33</v>
      </c>
      <c r="M7" s="161" t="s">
        <v>0</v>
      </c>
      <c r="N7" s="13">
        <f t="shared" si="1"/>
        <v>79573</v>
      </c>
      <c r="O7" s="3">
        <f t="shared" si="2"/>
        <v>33</v>
      </c>
      <c r="P7" s="161" t="s">
        <v>0</v>
      </c>
      <c r="Q7" s="86">
        <v>75182</v>
      </c>
    </row>
    <row r="8" spans="1:19" ht="13.5" customHeight="1" x14ac:dyDescent="0.15">
      <c r="H8" s="33">
        <v>40</v>
      </c>
      <c r="I8" s="161" t="s">
        <v>2</v>
      </c>
      <c r="J8" s="13">
        <v>70611</v>
      </c>
      <c r="K8" s="198">
        <v>6</v>
      </c>
      <c r="L8" s="3">
        <f t="shared" si="0"/>
        <v>40</v>
      </c>
      <c r="M8" s="161" t="s">
        <v>2</v>
      </c>
      <c r="N8" s="13">
        <f t="shared" si="1"/>
        <v>70611</v>
      </c>
      <c r="O8" s="3">
        <f t="shared" si="2"/>
        <v>40</v>
      </c>
      <c r="P8" s="161" t="s">
        <v>2</v>
      </c>
      <c r="Q8" s="86">
        <v>58506</v>
      </c>
    </row>
    <row r="9" spans="1:19" ht="13.5" customHeight="1" x14ac:dyDescent="0.15">
      <c r="H9" s="14">
        <v>34</v>
      </c>
      <c r="I9" s="163" t="s">
        <v>1</v>
      </c>
      <c r="J9" s="13">
        <v>65166</v>
      </c>
      <c r="K9" s="198">
        <v>7</v>
      </c>
      <c r="L9" s="3">
        <f t="shared" si="0"/>
        <v>34</v>
      </c>
      <c r="M9" s="163" t="s">
        <v>1</v>
      </c>
      <c r="N9" s="13">
        <f t="shared" si="1"/>
        <v>65166</v>
      </c>
      <c r="O9" s="3">
        <f t="shared" si="2"/>
        <v>34</v>
      </c>
      <c r="P9" s="163" t="s">
        <v>1</v>
      </c>
      <c r="Q9" s="86">
        <v>62175</v>
      </c>
    </row>
    <row r="10" spans="1:19" ht="13.5" customHeight="1" x14ac:dyDescent="0.15">
      <c r="H10" s="3">
        <v>16</v>
      </c>
      <c r="I10" s="161" t="s">
        <v>3</v>
      </c>
      <c r="J10" s="13">
        <v>61272</v>
      </c>
      <c r="K10" s="198">
        <v>8</v>
      </c>
      <c r="L10" s="3">
        <f t="shared" si="0"/>
        <v>16</v>
      </c>
      <c r="M10" s="161" t="s">
        <v>3</v>
      </c>
      <c r="N10" s="13">
        <f t="shared" si="1"/>
        <v>61272</v>
      </c>
      <c r="O10" s="3">
        <f t="shared" si="2"/>
        <v>16</v>
      </c>
      <c r="P10" s="161" t="s">
        <v>3</v>
      </c>
      <c r="Q10" s="86">
        <v>69678</v>
      </c>
    </row>
    <row r="11" spans="1:19" ht="13.5" customHeight="1" x14ac:dyDescent="0.15">
      <c r="H11" s="14">
        <v>2</v>
      </c>
      <c r="I11" s="163" t="s">
        <v>6</v>
      </c>
      <c r="J11" s="13">
        <v>55724</v>
      </c>
      <c r="K11" s="198">
        <v>9</v>
      </c>
      <c r="L11" s="3">
        <f t="shared" si="0"/>
        <v>2</v>
      </c>
      <c r="M11" s="163" t="s">
        <v>6</v>
      </c>
      <c r="N11" s="13">
        <f t="shared" si="1"/>
        <v>55724</v>
      </c>
      <c r="O11" s="3">
        <f t="shared" si="2"/>
        <v>2</v>
      </c>
      <c r="P11" s="163" t="s">
        <v>6</v>
      </c>
      <c r="Q11" s="86">
        <v>51079</v>
      </c>
    </row>
    <row r="12" spans="1:19" ht="13.5" customHeight="1" thickBot="1" x14ac:dyDescent="0.2">
      <c r="H12" s="274">
        <v>13</v>
      </c>
      <c r="I12" s="380" t="s">
        <v>7</v>
      </c>
      <c r="J12" s="423">
        <v>51135</v>
      </c>
      <c r="K12" s="197">
        <v>10</v>
      </c>
      <c r="L12" s="3">
        <f t="shared" si="0"/>
        <v>13</v>
      </c>
      <c r="M12" s="380" t="s">
        <v>7</v>
      </c>
      <c r="N12" s="114">
        <f t="shared" si="1"/>
        <v>51135</v>
      </c>
      <c r="O12" s="14">
        <f t="shared" si="2"/>
        <v>13</v>
      </c>
      <c r="P12" s="380" t="s">
        <v>7</v>
      </c>
      <c r="Q12" s="200">
        <v>54777</v>
      </c>
    </row>
    <row r="13" spans="1:19" ht="13.5" customHeight="1" thickTop="1" thickBot="1" x14ac:dyDescent="0.2">
      <c r="H13" s="122">
        <v>25</v>
      </c>
      <c r="I13" s="175" t="s">
        <v>29</v>
      </c>
      <c r="J13" s="425">
        <v>50642</v>
      </c>
      <c r="K13" s="104"/>
      <c r="L13" s="78"/>
      <c r="M13" s="164"/>
      <c r="N13" s="339">
        <f>SUM(J43)</f>
        <v>1579497</v>
      </c>
      <c r="O13" s="3"/>
      <c r="P13" s="273" t="s">
        <v>8</v>
      </c>
      <c r="Q13" s="201">
        <v>1382717</v>
      </c>
    </row>
    <row r="14" spans="1:19" ht="13.5" customHeight="1" x14ac:dyDescent="0.15">
      <c r="B14" s="19"/>
      <c r="H14" s="3">
        <v>38</v>
      </c>
      <c r="I14" s="161" t="s">
        <v>38</v>
      </c>
      <c r="J14" s="220">
        <v>41884</v>
      </c>
      <c r="K14" s="104"/>
      <c r="L14" s="26"/>
      <c r="N14" t="s">
        <v>59</v>
      </c>
      <c r="O14"/>
    </row>
    <row r="15" spans="1:19" ht="13.5" customHeight="1" x14ac:dyDescent="0.15">
      <c r="H15" s="3">
        <v>24</v>
      </c>
      <c r="I15" s="161" t="s">
        <v>28</v>
      </c>
      <c r="J15" s="13">
        <v>38940</v>
      </c>
      <c r="K15" s="104"/>
      <c r="L15" s="26"/>
      <c r="M15" t="s">
        <v>196</v>
      </c>
      <c r="N15" s="15"/>
      <c r="O15"/>
      <c r="P15" t="s">
        <v>197</v>
      </c>
      <c r="Q15" s="85" t="s">
        <v>184</v>
      </c>
    </row>
    <row r="16" spans="1:19" ht="13.5" customHeight="1" x14ac:dyDescent="0.15">
      <c r="C16" s="15"/>
      <c r="E16" s="17"/>
      <c r="H16" s="3">
        <v>3</v>
      </c>
      <c r="I16" s="161" t="s">
        <v>10</v>
      </c>
      <c r="J16" s="13">
        <v>33418</v>
      </c>
      <c r="K16" s="104"/>
      <c r="L16" s="3">
        <f>SUM(L3)</f>
        <v>17</v>
      </c>
      <c r="M16" s="13">
        <f>SUM(N3)</f>
        <v>470782</v>
      </c>
      <c r="N16" s="161" t="s">
        <v>21</v>
      </c>
      <c r="O16" s="3">
        <f>SUM(O3)</f>
        <v>17</v>
      </c>
      <c r="P16" s="13">
        <f>SUM(M16)</f>
        <v>470782</v>
      </c>
      <c r="Q16" s="278">
        <v>453523</v>
      </c>
      <c r="R16" s="79"/>
    </row>
    <row r="17" spans="2:20" ht="13.5" customHeight="1" x14ac:dyDescent="0.15">
      <c r="C17" s="15"/>
      <c r="E17" s="17"/>
      <c r="H17" s="3">
        <v>37</v>
      </c>
      <c r="I17" s="161" t="s">
        <v>37</v>
      </c>
      <c r="J17" s="137">
        <v>29291</v>
      </c>
      <c r="K17" s="104"/>
      <c r="L17" s="3">
        <f t="shared" ref="L17:L25" si="3">SUM(L4)</f>
        <v>36</v>
      </c>
      <c r="M17" s="13">
        <f t="shared" ref="M17:M25" si="4">SUM(N4)</f>
        <v>146783</v>
      </c>
      <c r="N17" s="161" t="s">
        <v>5</v>
      </c>
      <c r="O17" s="3">
        <f t="shared" ref="O17:O25" si="5">SUM(O4)</f>
        <v>36</v>
      </c>
      <c r="P17" s="13">
        <f t="shared" ref="P17:P25" si="6">SUM(M17)</f>
        <v>146783</v>
      </c>
      <c r="Q17" s="279">
        <v>119554</v>
      </c>
      <c r="R17" s="79"/>
      <c r="S17" s="42"/>
    </row>
    <row r="18" spans="2:20" ht="13.5" customHeight="1" x14ac:dyDescent="0.15">
      <c r="C18" s="15"/>
      <c r="E18" s="17"/>
      <c r="H18" s="3">
        <v>1</v>
      </c>
      <c r="I18" s="161" t="s">
        <v>4</v>
      </c>
      <c r="J18" s="13">
        <v>26524</v>
      </c>
      <c r="K18" s="104"/>
      <c r="L18" s="3">
        <f t="shared" si="3"/>
        <v>26</v>
      </c>
      <c r="M18" s="13">
        <f t="shared" si="4"/>
        <v>141140</v>
      </c>
      <c r="N18" s="161" t="s">
        <v>30</v>
      </c>
      <c r="O18" s="3">
        <f t="shared" si="5"/>
        <v>26</v>
      </c>
      <c r="P18" s="13">
        <f t="shared" si="6"/>
        <v>141140</v>
      </c>
      <c r="Q18" s="279">
        <v>147491</v>
      </c>
      <c r="R18" s="79"/>
      <c r="S18" s="112"/>
    </row>
    <row r="19" spans="2:20" ht="13.5" customHeight="1" x14ac:dyDescent="0.15">
      <c r="C19" s="15"/>
      <c r="E19" s="17"/>
      <c r="H19" s="3">
        <v>9</v>
      </c>
      <c r="I19" s="3" t="s">
        <v>164</v>
      </c>
      <c r="J19" s="137">
        <v>19448</v>
      </c>
      <c r="L19" s="3">
        <f t="shared" si="3"/>
        <v>31</v>
      </c>
      <c r="M19" s="13">
        <f t="shared" si="4"/>
        <v>85913</v>
      </c>
      <c r="N19" s="161" t="s">
        <v>64</v>
      </c>
      <c r="O19" s="3">
        <f t="shared" si="5"/>
        <v>31</v>
      </c>
      <c r="P19" s="13">
        <f t="shared" si="6"/>
        <v>85913</v>
      </c>
      <c r="Q19" s="279">
        <v>92314</v>
      </c>
      <c r="R19" s="79"/>
      <c r="S19" s="125"/>
    </row>
    <row r="20" spans="2:20" ht="13.5" customHeight="1" x14ac:dyDescent="0.15">
      <c r="B20" s="18"/>
      <c r="C20" s="15"/>
      <c r="E20" s="17"/>
      <c r="H20" s="3">
        <v>14</v>
      </c>
      <c r="I20" s="161" t="s">
        <v>19</v>
      </c>
      <c r="J20" s="13">
        <v>16830</v>
      </c>
      <c r="L20" s="3">
        <f t="shared" si="3"/>
        <v>33</v>
      </c>
      <c r="M20" s="13">
        <f t="shared" si="4"/>
        <v>79573</v>
      </c>
      <c r="N20" s="161" t="s">
        <v>0</v>
      </c>
      <c r="O20" s="3">
        <f t="shared" si="5"/>
        <v>33</v>
      </c>
      <c r="P20" s="13">
        <f t="shared" si="6"/>
        <v>79573</v>
      </c>
      <c r="Q20" s="279">
        <v>72292</v>
      </c>
      <c r="R20" s="79"/>
      <c r="S20" s="125"/>
    </row>
    <row r="21" spans="2:20" ht="13.5" customHeight="1" x14ac:dyDescent="0.15">
      <c r="B21" s="18"/>
      <c r="C21" s="15"/>
      <c r="E21" s="17"/>
      <c r="H21" s="3">
        <v>22</v>
      </c>
      <c r="I21" s="161" t="s">
        <v>26</v>
      </c>
      <c r="J21" s="13">
        <v>16706</v>
      </c>
      <c r="L21" s="3">
        <f t="shared" si="3"/>
        <v>40</v>
      </c>
      <c r="M21" s="13">
        <f t="shared" si="4"/>
        <v>70611</v>
      </c>
      <c r="N21" s="161" t="s">
        <v>2</v>
      </c>
      <c r="O21" s="3">
        <f t="shared" si="5"/>
        <v>40</v>
      </c>
      <c r="P21" s="13">
        <f t="shared" si="6"/>
        <v>70611</v>
      </c>
      <c r="Q21" s="279">
        <v>68381</v>
      </c>
      <c r="R21" s="79"/>
      <c r="S21" s="28"/>
    </row>
    <row r="22" spans="2:20" ht="13.5" customHeight="1" x14ac:dyDescent="0.15">
      <c r="C22" s="15"/>
      <c r="E22" s="17"/>
      <c r="H22" s="3">
        <v>21</v>
      </c>
      <c r="I22" s="3" t="s">
        <v>157</v>
      </c>
      <c r="J22" s="220">
        <v>13053</v>
      </c>
      <c r="K22" s="15"/>
      <c r="L22" s="3">
        <f t="shared" si="3"/>
        <v>34</v>
      </c>
      <c r="M22" s="13">
        <f t="shared" si="4"/>
        <v>65166</v>
      </c>
      <c r="N22" s="163" t="s">
        <v>1</v>
      </c>
      <c r="O22" s="3">
        <f t="shared" si="5"/>
        <v>34</v>
      </c>
      <c r="P22" s="13">
        <f t="shared" si="6"/>
        <v>65166</v>
      </c>
      <c r="Q22" s="279">
        <v>71179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415">
        <v>10331</v>
      </c>
      <c r="K23" s="15"/>
      <c r="L23" s="3">
        <f t="shared" si="3"/>
        <v>16</v>
      </c>
      <c r="M23" s="13">
        <f t="shared" si="4"/>
        <v>61272</v>
      </c>
      <c r="N23" s="161" t="s">
        <v>3</v>
      </c>
      <c r="O23" s="3">
        <f t="shared" si="5"/>
        <v>16</v>
      </c>
      <c r="P23" s="13">
        <f t="shared" si="6"/>
        <v>61272</v>
      </c>
      <c r="Q23" s="279">
        <v>61237</v>
      </c>
      <c r="R23" s="79"/>
      <c r="S23" s="42"/>
    </row>
    <row r="24" spans="2:20" ht="13.5" customHeight="1" x14ac:dyDescent="0.15">
      <c r="C24" s="15"/>
      <c r="E24" s="17"/>
      <c r="H24" s="3">
        <v>15</v>
      </c>
      <c r="I24" s="161" t="s">
        <v>20</v>
      </c>
      <c r="J24" s="13">
        <v>9649</v>
      </c>
      <c r="K24" s="15"/>
      <c r="L24" s="3">
        <f t="shared" si="3"/>
        <v>2</v>
      </c>
      <c r="M24" s="13">
        <f t="shared" si="4"/>
        <v>55724</v>
      </c>
      <c r="N24" s="163" t="s">
        <v>6</v>
      </c>
      <c r="O24" s="3">
        <f t="shared" si="5"/>
        <v>2</v>
      </c>
      <c r="P24" s="13">
        <f t="shared" si="6"/>
        <v>55724</v>
      </c>
      <c r="Q24" s="279">
        <v>54111</v>
      </c>
      <c r="R24" s="79"/>
      <c r="S24" s="112"/>
    </row>
    <row r="25" spans="2:20" ht="13.5" customHeight="1" thickBot="1" x14ac:dyDescent="0.2">
      <c r="C25" s="15"/>
      <c r="E25" s="17"/>
      <c r="H25" s="3">
        <v>30</v>
      </c>
      <c r="I25" s="161" t="s">
        <v>33</v>
      </c>
      <c r="J25" s="87">
        <v>7739</v>
      </c>
      <c r="K25" s="15"/>
      <c r="L25" s="14">
        <f t="shared" si="3"/>
        <v>13</v>
      </c>
      <c r="M25" s="114">
        <f t="shared" si="4"/>
        <v>51135</v>
      </c>
      <c r="N25" s="380" t="s">
        <v>7</v>
      </c>
      <c r="O25" s="14">
        <f t="shared" si="5"/>
        <v>13</v>
      </c>
      <c r="P25" s="114">
        <f t="shared" si="6"/>
        <v>51135</v>
      </c>
      <c r="Q25" s="280">
        <v>50454</v>
      </c>
      <c r="R25" s="127" t="s">
        <v>73</v>
      </c>
      <c r="S25" s="28"/>
      <c r="T25" s="28"/>
    </row>
    <row r="26" spans="2:20" ht="13.5" customHeight="1" thickTop="1" x14ac:dyDescent="0.15">
      <c r="H26" s="3">
        <v>35</v>
      </c>
      <c r="I26" s="161" t="s">
        <v>36</v>
      </c>
      <c r="J26" s="13">
        <v>7107</v>
      </c>
      <c r="K26" s="15"/>
      <c r="L26" s="115"/>
      <c r="M26" s="162">
        <f>SUM(J43-(M16+M17+M18+M19+M20+M21+M22+M23+M24+M25))</f>
        <v>351398</v>
      </c>
      <c r="N26" s="221" t="s">
        <v>45</v>
      </c>
      <c r="O26" s="116"/>
      <c r="P26" s="162">
        <f>SUM(M26)</f>
        <v>351398</v>
      </c>
      <c r="Q26" s="162"/>
      <c r="R26" s="176">
        <v>1534189</v>
      </c>
      <c r="T26" s="28"/>
    </row>
    <row r="27" spans="2:20" ht="13.5" customHeight="1" x14ac:dyDescent="0.15">
      <c r="H27" s="3">
        <v>27</v>
      </c>
      <c r="I27" s="161" t="s">
        <v>31</v>
      </c>
      <c r="J27" s="137">
        <v>6016</v>
      </c>
      <c r="K27" s="15"/>
      <c r="M27" t="s">
        <v>188</v>
      </c>
      <c r="O27" s="111"/>
      <c r="P27" s="28" t="s">
        <v>189</v>
      </c>
    </row>
    <row r="28" spans="2:20" ht="13.5" customHeight="1" x14ac:dyDescent="0.15">
      <c r="G28" s="17"/>
      <c r="H28" s="3">
        <v>12</v>
      </c>
      <c r="I28" s="161" t="s">
        <v>18</v>
      </c>
      <c r="J28" s="13">
        <v>4754</v>
      </c>
      <c r="K28" s="15"/>
      <c r="M28" s="86">
        <f t="shared" ref="M28:M37" si="7">SUM(Q3)</f>
        <v>299128</v>
      </c>
      <c r="N28" s="161" t="s">
        <v>21</v>
      </c>
      <c r="O28" s="3">
        <f>SUM(L3)</f>
        <v>17</v>
      </c>
      <c r="P28" s="86">
        <f t="shared" ref="P28:P37" si="8">SUM(Q3)</f>
        <v>299128</v>
      </c>
    </row>
    <row r="29" spans="2:20" ht="13.5" customHeight="1" x14ac:dyDescent="0.15">
      <c r="H29" s="3">
        <v>29</v>
      </c>
      <c r="I29" s="161" t="s">
        <v>54</v>
      </c>
      <c r="J29" s="13">
        <v>4626</v>
      </c>
      <c r="K29" s="15"/>
      <c r="M29" s="86">
        <f t="shared" si="7"/>
        <v>134827</v>
      </c>
      <c r="N29" s="161" t="s">
        <v>5</v>
      </c>
      <c r="O29" s="3">
        <f t="shared" ref="O29:O37" si="9">SUM(L4)</f>
        <v>36</v>
      </c>
      <c r="P29" s="86">
        <f t="shared" si="8"/>
        <v>134827</v>
      </c>
    </row>
    <row r="30" spans="2:20" ht="13.5" customHeight="1" x14ac:dyDescent="0.15">
      <c r="H30" s="3">
        <v>10</v>
      </c>
      <c r="I30" s="161" t="s">
        <v>16</v>
      </c>
      <c r="J30" s="13">
        <v>2850</v>
      </c>
      <c r="K30" s="15"/>
      <c r="M30" s="86">
        <f t="shared" si="7"/>
        <v>142335</v>
      </c>
      <c r="N30" s="161" t="s">
        <v>30</v>
      </c>
      <c r="O30" s="3">
        <f t="shared" si="9"/>
        <v>26</v>
      </c>
      <c r="P30" s="86">
        <f t="shared" si="8"/>
        <v>142335</v>
      </c>
    </row>
    <row r="31" spans="2:20" ht="13.5" customHeight="1" x14ac:dyDescent="0.15">
      <c r="H31" s="3">
        <v>20</v>
      </c>
      <c r="I31" s="161" t="s">
        <v>24</v>
      </c>
      <c r="J31" s="13">
        <v>2531</v>
      </c>
      <c r="K31" s="15"/>
      <c r="M31" s="86">
        <f t="shared" si="7"/>
        <v>75496</v>
      </c>
      <c r="N31" s="161" t="s">
        <v>64</v>
      </c>
      <c r="O31" s="3">
        <f t="shared" si="9"/>
        <v>31</v>
      </c>
      <c r="P31" s="86">
        <f t="shared" si="8"/>
        <v>75496</v>
      </c>
    </row>
    <row r="32" spans="2:20" ht="13.5" customHeight="1" x14ac:dyDescent="0.15">
      <c r="H32" s="3">
        <v>39</v>
      </c>
      <c r="I32" s="161" t="s">
        <v>39</v>
      </c>
      <c r="J32" s="13">
        <v>2498</v>
      </c>
      <c r="K32" s="15"/>
      <c r="M32" s="86">
        <f t="shared" si="7"/>
        <v>75182</v>
      </c>
      <c r="N32" s="161" t="s">
        <v>0</v>
      </c>
      <c r="O32" s="3">
        <f t="shared" si="9"/>
        <v>33</v>
      </c>
      <c r="P32" s="86">
        <f t="shared" si="8"/>
        <v>75182</v>
      </c>
      <c r="S32" s="10"/>
    </row>
    <row r="33" spans="8:21" ht="13.5" customHeight="1" x14ac:dyDescent="0.15">
      <c r="H33" s="3">
        <v>23</v>
      </c>
      <c r="I33" s="161" t="s">
        <v>27</v>
      </c>
      <c r="J33" s="137">
        <v>1345</v>
      </c>
      <c r="K33" s="15"/>
      <c r="M33" s="86">
        <f t="shared" si="7"/>
        <v>58506</v>
      </c>
      <c r="N33" s="161" t="s">
        <v>2</v>
      </c>
      <c r="O33" s="3">
        <f t="shared" si="9"/>
        <v>40</v>
      </c>
      <c r="P33" s="86">
        <f t="shared" si="8"/>
        <v>58506</v>
      </c>
      <c r="S33" s="28"/>
      <c r="T33" s="28"/>
    </row>
    <row r="34" spans="8:21" ht="13.5" customHeight="1" x14ac:dyDescent="0.15">
      <c r="H34" s="3">
        <v>6</v>
      </c>
      <c r="I34" s="161" t="s">
        <v>13</v>
      </c>
      <c r="J34" s="13">
        <v>1262</v>
      </c>
      <c r="K34" s="15"/>
      <c r="M34" s="86">
        <f t="shared" si="7"/>
        <v>62175</v>
      </c>
      <c r="N34" s="163" t="s">
        <v>1</v>
      </c>
      <c r="O34" s="3">
        <f t="shared" si="9"/>
        <v>34</v>
      </c>
      <c r="P34" s="86">
        <f t="shared" si="8"/>
        <v>62175</v>
      </c>
      <c r="S34" s="28"/>
      <c r="T34" s="28"/>
    </row>
    <row r="35" spans="8:21" ht="13.5" customHeight="1" x14ac:dyDescent="0.15">
      <c r="H35" s="3">
        <v>4</v>
      </c>
      <c r="I35" s="161" t="s">
        <v>11</v>
      </c>
      <c r="J35" s="13">
        <v>1177</v>
      </c>
      <c r="K35" s="15"/>
      <c r="M35" s="86">
        <f t="shared" si="7"/>
        <v>69678</v>
      </c>
      <c r="N35" s="161" t="s">
        <v>3</v>
      </c>
      <c r="O35" s="3">
        <f t="shared" si="9"/>
        <v>16</v>
      </c>
      <c r="P35" s="86">
        <f t="shared" si="8"/>
        <v>69678</v>
      </c>
      <c r="S35" s="28"/>
    </row>
    <row r="36" spans="8:21" ht="13.5" customHeight="1" x14ac:dyDescent="0.15">
      <c r="H36" s="3">
        <v>32</v>
      </c>
      <c r="I36" s="161" t="s">
        <v>35</v>
      </c>
      <c r="J36" s="13">
        <v>705</v>
      </c>
      <c r="K36" s="15"/>
      <c r="M36" s="86">
        <f t="shared" si="7"/>
        <v>51079</v>
      </c>
      <c r="N36" s="163" t="s">
        <v>6</v>
      </c>
      <c r="O36" s="3">
        <f t="shared" si="9"/>
        <v>2</v>
      </c>
      <c r="P36" s="86">
        <f t="shared" si="8"/>
        <v>51079</v>
      </c>
      <c r="S36" s="28"/>
    </row>
    <row r="37" spans="8:21" ht="13.5" customHeight="1" thickBot="1" x14ac:dyDescent="0.2">
      <c r="H37" s="3">
        <v>18</v>
      </c>
      <c r="I37" s="161" t="s">
        <v>22</v>
      </c>
      <c r="J37" s="220">
        <v>682</v>
      </c>
      <c r="K37" s="15"/>
      <c r="M37" s="113">
        <f t="shared" si="7"/>
        <v>54777</v>
      </c>
      <c r="N37" s="380" t="s">
        <v>7</v>
      </c>
      <c r="O37" s="14">
        <f t="shared" si="9"/>
        <v>13</v>
      </c>
      <c r="P37" s="113">
        <f t="shared" si="8"/>
        <v>54777</v>
      </c>
      <c r="S37" s="28"/>
    </row>
    <row r="38" spans="8:21" ht="13.5" customHeight="1" thickTop="1" x14ac:dyDescent="0.15">
      <c r="H38" s="3">
        <v>19</v>
      </c>
      <c r="I38" s="161" t="s">
        <v>23</v>
      </c>
      <c r="J38" s="13">
        <v>475</v>
      </c>
      <c r="K38" s="15"/>
      <c r="M38" s="345">
        <f>SUM(Q13-(Q3+Q4+Q5+Q6+Q7+Q8+Q9+Q10+Q11+Q12))</f>
        <v>359534</v>
      </c>
      <c r="N38" s="414" t="s">
        <v>191</v>
      </c>
      <c r="O38" s="347"/>
      <c r="P38" s="348">
        <f>SUM(M38)</f>
        <v>359534</v>
      </c>
      <c r="U38" s="28"/>
    </row>
    <row r="39" spans="8:21" ht="13.5" customHeight="1" x14ac:dyDescent="0.15">
      <c r="H39" s="3">
        <v>7</v>
      </c>
      <c r="I39" s="161" t="s">
        <v>14</v>
      </c>
      <c r="J39" s="13">
        <v>406</v>
      </c>
      <c r="K39" s="15"/>
      <c r="P39" s="28"/>
    </row>
    <row r="40" spans="8:21" ht="13.5" customHeight="1" x14ac:dyDescent="0.15">
      <c r="H40" s="3">
        <v>5</v>
      </c>
      <c r="I40" s="161" t="s">
        <v>12</v>
      </c>
      <c r="J40" s="87">
        <v>282</v>
      </c>
      <c r="K40" s="15"/>
    </row>
    <row r="41" spans="8:21" ht="13.5" customHeight="1" x14ac:dyDescent="0.15">
      <c r="H41" s="3">
        <v>28</v>
      </c>
      <c r="I41" s="161" t="s">
        <v>32</v>
      </c>
      <c r="J41" s="220">
        <v>227</v>
      </c>
      <c r="K41" s="15"/>
    </row>
    <row r="42" spans="8:21" ht="13.5" customHeight="1" thickBot="1" x14ac:dyDescent="0.2">
      <c r="H42" s="14">
        <v>8</v>
      </c>
      <c r="I42" s="163" t="s">
        <v>15</v>
      </c>
      <c r="J42" s="416">
        <v>0</v>
      </c>
      <c r="K42" s="15"/>
    </row>
    <row r="43" spans="8:21" ht="13.5" customHeight="1" thickTop="1" x14ac:dyDescent="0.15">
      <c r="H43" s="115"/>
      <c r="I43" s="294" t="s">
        <v>8</v>
      </c>
      <c r="J43" s="295">
        <f>SUM(J3:J42)</f>
        <v>1579497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2"/>
      <c r="J49" s="160"/>
    </row>
    <row r="50" spans="1:19" ht="13.5" customHeight="1" x14ac:dyDescent="0.15">
      <c r="I50" s="42"/>
      <c r="J50" s="160"/>
    </row>
    <row r="51" spans="1:19" ht="13.5" customHeight="1" x14ac:dyDescent="0.15">
      <c r="I51" s="42"/>
      <c r="J51" s="225"/>
      <c r="M51" s="42"/>
      <c r="N51" s="160"/>
    </row>
    <row r="52" spans="1:19" ht="13.5" customHeight="1" x14ac:dyDescent="0.15">
      <c r="A52" s="33" t="s">
        <v>46</v>
      </c>
      <c r="B52" s="22" t="s">
        <v>9</v>
      </c>
      <c r="C52" s="8" t="s">
        <v>205</v>
      </c>
      <c r="D52" s="8" t="s">
        <v>206</v>
      </c>
      <c r="E52" s="24" t="s">
        <v>43</v>
      </c>
      <c r="F52" s="23" t="s">
        <v>42</v>
      </c>
      <c r="G52" s="8" t="s">
        <v>176</v>
      </c>
      <c r="I52" s="42"/>
      <c r="J52" s="160"/>
      <c r="N52" s="30"/>
      <c r="S52" s="389"/>
    </row>
    <row r="53" spans="1:19" ht="13.5" customHeight="1" x14ac:dyDescent="0.15">
      <c r="A53" s="9">
        <v>1</v>
      </c>
      <c r="B53" s="161" t="s">
        <v>21</v>
      </c>
      <c r="C53" s="417">
        <f>SUM(J3)</f>
        <v>470782</v>
      </c>
      <c r="D53" s="87">
        <f t="shared" ref="D53:D63" si="10">SUM(Q3)</f>
        <v>299128</v>
      </c>
      <c r="E53" s="80">
        <f t="shared" ref="E53:E62" si="11">SUM(P16/Q16*100)</f>
        <v>103.80554018208559</v>
      </c>
      <c r="F53" s="20">
        <f t="shared" ref="F53:F63" si="12">SUM(C53/D53*100)</f>
        <v>157.38479848091785</v>
      </c>
      <c r="G53" s="21"/>
      <c r="I53" s="42"/>
      <c r="J53" s="160"/>
    </row>
    <row r="54" spans="1:19" ht="13.5" customHeight="1" x14ac:dyDescent="0.15">
      <c r="A54" s="9">
        <v>2</v>
      </c>
      <c r="B54" s="161" t="s">
        <v>5</v>
      </c>
      <c r="C54" s="417">
        <f t="shared" ref="C54:C62" si="13">SUM(J4)</f>
        <v>146783</v>
      </c>
      <c r="D54" s="87">
        <f t="shared" si="10"/>
        <v>134827</v>
      </c>
      <c r="E54" s="80">
        <f t="shared" si="11"/>
        <v>122.77548220887633</v>
      </c>
      <c r="F54" s="400">
        <f t="shared" si="12"/>
        <v>108.86766003841961</v>
      </c>
      <c r="G54" s="21"/>
      <c r="M54" s="388"/>
      <c r="N54" s="17"/>
    </row>
    <row r="55" spans="1:19" ht="13.5" customHeight="1" x14ac:dyDescent="0.15">
      <c r="A55" s="9">
        <v>3</v>
      </c>
      <c r="B55" s="161" t="s">
        <v>30</v>
      </c>
      <c r="C55" s="417">
        <f t="shared" si="13"/>
        <v>141140</v>
      </c>
      <c r="D55" s="87">
        <f t="shared" si="10"/>
        <v>142335</v>
      </c>
      <c r="E55" s="80">
        <f t="shared" si="11"/>
        <v>95.69397454759951</v>
      </c>
      <c r="F55" s="20">
        <f t="shared" si="12"/>
        <v>99.160431376681771</v>
      </c>
      <c r="G55" s="21"/>
      <c r="I55" s="465"/>
      <c r="J55" s="466"/>
    </row>
    <row r="56" spans="1:19" ht="13.5" customHeight="1" x14ac:dyDescent="0.15">
      <c r="A56" s="9">
        <v>4</v>
      </c>
      <c r="B56" s="161" t="s">
        <v>64</v>
      </c>
      <c r="C56" s="417">
        <f t="shared" si="13"/>
        <v>85913</v>
      </c>
      <c r="D56" s="87">
        <f t="shared" si="10"/>
        <v>75496</v>
      </c>
      <c r="E56" s="80">
        <f t="shared" si="11"/>
        <v>93.066057152761232</v>
      </c>
      <c r="F56" s="20">
        <f t="shared" si="12"/>
        <v>113.79808201759035</v>
      </c>
      <c r="G56" s="21"/>
      <c r="I56" s="465"/>
      <c r="J56" s="466"/>
    </row>
    <row r="57" spans="1:19" ht="13.5" customHeight="1" x14ac:dyDescent="0.15">
      <c r="A57" s="9">
        <v>5</v>
      </c>
      <c r="B57" s="161" t="s">
        <v>0</v>
      </c>
      <c r="C57" s="417">
        <f t="shared" si="13"/>
        <v>79573</v>
      </c>
      <c r="D57" s="87">
        <f t="shared" si="10"/>
        <v>75182</v>
      </c>
      <c r="E57" s="80">
        <f t="shared" si="11"/>
        <v>110.07165384828197</v>
      </c>
      <c r="F57" s="20">
        <f t="shared" si="12"/>
        <v>105.84049373520257</v>
      </c>
      <c r="G57" s="21"/>
      <c r="I57" s="160"/>
      <c r="P57" s="28"/>
    </row>
    <row r="58" spans="1:19" ht="13.5" customHeight="1" x14ac:dyDescent="0.15">
      <c r="A58" s="9">
        <v>6</v>
      </c>
      <c r="B58" s="161" t="s">
        <v>2</v>
      </c>
      <c r="C58" s="417">
        <f t="shared" si="13"/>
        <v>70611</v>
      </c>
      <c r="D58" s="87">
        <f t="shared" si="10"/>
        <v>58506</v>
      </c>
      <c r="E58" s="80">
        <f t="shared" si="11"/>
        <v>103.26113979029263</v>
      </c>
      <c r="F58" s="20">
        <f t="shared" si="12"/>
        <v>120.69018562198748</v>
      </c>
      <c r="G58" s="21"/>
    </row>
    <row r="59" spans="1:19" ht="13.5" customHeight="1" x14ac:dyDescent="0.15">
      <c r="A59" s="9">
        <v>7</v>
      </c>
      <c r="B59" s="163" t="s">
        <v>1</v>
      </c>
      <c r="C59" s="417">
        <f t="shared" si="13"/>
        <v>65166</v>
      </c>
      <c r="D59" s="87">
        <f t="shared" si="10"/>
        <v>62175</v>
      </c>
      <c r="E59" s="80">
        <f t="shared" si="11"/>
        <v>91.552283679175034</v>
      </c>
      <c r="F59" s="20">
        <f t="shared" si="12"/>
        <v>104.81061519903498</v>
      </c>
      <c r="G59" s="21"/>
    </row>
    <row r="60" spans="1:19" ht="13.5" customHeight="1" x14ac:dyDescent="0.15">
      <c r="A60" s="9">
        <v>8</v>
      </c>
      <c r="B60" s="161" t="s">
        <v>3</v>
      </c>
      <c r="C60" s="417">
        <f t="shared" si="13"/>
        <v>61272</v>
      </c>
      <c r="D60" s="87">
        <f t="shared" si="10"/>
        <v>69678</v>
      </c>
      <c r="E60" s="80">
        <f t="shared" si="11"/>
        <v>100.05715498799745</v>
      </c>
      <c r="F60" s="20">
        <f t="shared" si="12"/>
        <v>87.93593386721777</v>
      </c>
      <c r="G60" s="21"/>
    </row>
    <row r="61" spans="1:19" ht="13.5" customHeight="1" x14ac:dyDescent="0.15">
      <c r="A61" s="9">
        <v>9</v>
      </c>
      <c r="B61" s="163" t="s">
        <v>6</v>
      </c>
      <c r="C61" s="417">
        <f t="shared" si="13"/>
        <v>55724</v>
      </c>
      <c r="D61" s="87">
        <f t="shared" si="10"/>
        <v>51079</v>
      </c>
      <c r="E61" s="80">
        <f t="shared" si="11"/>
        <v>102.98090961172406</v>
      </c>
      <c r="F61" s="20">
        <f t="shared" si="12"/>
        <v>109.09375672977153</v>
      </c>
      <c r="G61" s="21"/>
    </row>
    <row r="62" spans="1:19" ht="13.5" customHeight="1" thickBot="1" x14ac:dyDescent="0.2">
      <c r="A62" s="128">
        <v>10</v>
      </c>
      <c r="B62" s="380" t="s">
        <v>7</v>
      </c>
      <c r="C62" s="417">
        <f t="shared" si="13"/>
        <v>51135</v>
      </c>
      <c r="D62" s="129">
        <f t="shared" si="10"/>
        <v>54777</v>
      </c>
      <c r="E62" s="130">
        <f t="shared" si="11"/>
        <v>101.34974432156024</v>
      </c>
      <c r="F62" s="131">
        <f t="shared" si="12"/>
        <v>93.351224053891229</v>
      </c>
      <c r="G62" s="132"/>
    </row>
    <row r="63" spans="1:19" ht="13.5" customHeight="1" thickTop="1" x14ac:dyDescent="0.15">
      <c r="A63" s="115"/>
      <c r="B63" s="133" t="s">
        <v>74</v>
      </c>
      <c r="C63" s="134">
        <f>SUM(J43)</f>
        <v>1579497</v>
      </c>
      <c r="D63" s="134">
        <f t="shared" si="10"/>
        <v>1382717</v>
      </c>
      <c r="E63" s="135">
        <f>SUM(C63/R26*100)</f>
        <v>102.95322153919759</v>
      </c>
      <c r="F63" s="136">
        <f t="shared" si="12"/>
        <v>114.23140093019757</v>
      </c>
      <c r="G63" s="141">
        <v>74.900000000000006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8・保管高</vt:lpstr>
      <vt:lpstr>9・東部・富士</vt:lpstr>
      <vt:lpstr>10・清水・静岡</vt:lpstr>
      <vt:lpstr>11・駿遠・西部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'1・面積、会員数'!Print_Area</vt:lpstr>
      <vt:lpstr>'10・清水・静岡'!Print_Area</vt:lpstr>
      <vt:lpstr>'11・駿遠・西部'!Print_Area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'8・保管高'!Print_Area</vt:lpstr>
      <vt:lpstr>'9・東部・富士'!Print_Area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2023-12-06T07:02:45Z</cp:lastPrinted>
  <dcterms:created xsi:type="dcterms:W3CDTF">2004-08-12T01:21:30Z</dcterms:created>
  <dcterms:modified xsi:type="dcterms:W3CDTF">2023-12-11T05:35:54Z</dcterms:modified>
</cp:coreProperties>
</file>