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4245F426-7D37-4A5B-9F23-EF5869A5086C}" xr6:coauthVersionLast="36" xr6:coauthVersionMax="36" xr10:uidLastSave="{00000000-0000-0000-0000-000000000000}"/>
  <bookViews>
    <workbookView xWindow="0" yWindow="0" windowWidth="28800" windowHeight="12135" tabRatio="597" firstSheet="1" xr2:uid="{00000000-000D-0000-FFFF-FFFF00000000}"/>
  </bookViews>
  <sheets>
    <sheet name="貨物動向目次" sheetId="52" r:id="rId1"/>
    <sheet name="1・面積、会員数" sheetId="61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62" r:id="rId8"/>
    <sheet name="8・保管高" sheetId="57" r:id="rId9"/>
    <sheet name="9・東部・富士" sheetId="58" r:id="rId10"/>
    <sheet name="10・清水・静岡" sheetId="59" r:id="rId11"/>
    <sheet name="11・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'1・面積、会員数'!$A$1:$M$38</definedName>
    <definedName name="_xlnm.Print_Area" localSheetId="10">'10・清水・静岡'!$A$1:$G$64</definedName>
    <definedName name="_xlnm.Print_Area" localSheetId="11">'11・駿遠・西部'!$A$1:$G$65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'8・保管高'!$A$1:$G$64</definedName>
    <definedName name="_xlnm.Print_Area" localSheetId="9">'9・東部・富士'!$A$1:$G$64</definedName>
  </definedNames>
  <calcPr calcId="191029"/>
</workbook>
</file>

<file path=xl/calcChain.xml><?xml version="1.0" encoding="utf-8"?>
<calcChain xmlns="http://schemas.openxmlformats.org/spreadsheetml/2006/main">
  <c r="O88" i="51" l="1"/>
  <c r="N88" i="51"/>
  <c r="O58" i="51"/>
  <c r="N58" i="51"/>
  <c r="O29" i="51"/>
  <c r="N29" i="51"/>
  <c r="O88" i="56"/>
  <c r="N88" i="56"/>
  <c r="O58" i="56"/>
  <c r="N58" i="56"/>
  <c r="O29" i="56"/>
  <c r="N29" i="56"/>
  <c r="O88" i="49"/>
  <c r="N88" i="49"/>
  <c r="O58" i="49"/>
  <c r="N58" i="49"/>
  <c r="O29" i="49"/>
  <c r="N29" i="49"/>
  <c r="O88" i="48"/>
  <c r="N88" i="48"/>
  <c r="N58" i="48"/>
  <c r="O29" i="48"/>
  <c r="N29" i="48"/>
  <c r="O75" i="47"/>
  <c r="N75" i="47"/>
  <c r="N47" i="47"/>
  <c r="O23" i="47"/>
  <c r="N23" i="47"/>
  <c r="O70" i="46"/>
  <c r="N70" i="46"/>
  <c r="O46" i="46"/>
  <c r="N46" i="46"/>
  <c r="O21" i="46"/>
  <c r="N21" i="46"/>
  <c r="H44" i="15"/>
  <c r="H44" i="60"/>
  <c r="N30" i="60" s="1"/>
  <c r="E32" i="60" s="1"/>
  <c r="H90" i="62"/>
  <c r="N76" i="62" s="1"/>
  <c r="E65" i="62" s="1"/>
  <c r="N75" i="62"/>
  <c r="E64" i="62" s="1"/>
  <c r="K75" i="62"/>
  <c r="N74" i="62"/>
  <c r="E63" i="62" s="1"/>
  <c r="K74" i="62"/>
  <c r="N73" i="62"/>
  <c r="E62" i="62" s="1"/>
  <c r="K73" i="62"/>
  <c r="N72" i="62"/>
  <c r="E61" i="62" s="1"/>
  <c r="K72" i="62"/>
  <c r="N71" i="62"/>
  <c r="E60" i="62" s="1"/>
  <c r="K71" i="62"/>
  <c r="N70" i="62"/>
  <c r="E59" i="62" s="1"/>
  <c r="K70" i="62"/>
  <c r="N69" i="62"/>
  <c r="E58" i="62" s="1"/>
  <c r="K69" i="62"/>
  <c r="N68" i="62"/>
  <c r="E57" i="62" s="1"/>
  <c r="K68" i="62"/>
  <c r="N67" i="62"/>
  <c r="E56" i="62" s="1"/>
  <c r="K67" i="62"/>
  <c r="N66" i="62"/>
  <c r="E55" i="62" s="1"/>
  <c r="K66" i="62"/>
  <c r="D65" i="62"/>
  <c r="D64" i="62"/>
  <c r="C64" i="62"/>
  <c r="D63" i="62"/>
  <c r="C63" i="62"/>
  <c r="D62" i="62"/>
  <c r="C62" i="62"/>
  <c r="D61" i="62"/>
  <c r="C61" i="62"/>
  <c r="D60" i="62"/>
  <c r="C60" i="62"/>
  <c r="K59" i="62"/>
  <c r="D59" i="62"/>
  <c r="C59" i="62"/>
  <c r="K58" i="62"/>
  <c r="D58" i="62"/>
  <c r="C58" i="62"/>
  <c r="K57" i="62"/>
  <c r="D57" i="62"/>
  <c r="C57" i="62"/>
  <c r="K56" i="62"/>
  <c r="D56" i="62"/>
  <c r="C56" i="62"/>
  <c r="K55" i="62"/>
  <c r="D55" i="62"/>
  <c r="C55" i="62"/>
  <c r="K54" i="62"/>
  <c r="K53" i="62"/>
  <c r="K52" i="62"/>
  <c r="K51" i="62"/>
  <c r="K50" i="62"/>
  <c r="H44" i="62"/>
  <c r="C32" i="62" s="1"/>
  <c r="D32" i="62"/>
  <c r="D31" i="62"/>
  <c r="C31" i="62"/>
  <c r="D30" i="62"/>
  <c r="C30" i="62"/>
  <c r="N29" i="62"/>
  <c r="E31" i="62" s="1"/>
  <c r="K29" i="62"/>
  <c r="D29" i="62"/>
  <c r="C29" i="62"/>
  <c r="N28" i="62"/>
  <c r="E30" i="62" s="1"/>
  <c r="K28" i="62"/>
  <c r="D28" i="62"/>
  <c r="C28" i="62"/>
  <c r="N27" i="62"/>
  <c r="E29" i="62" s="1"/>
  <c r="K27" i="62"/>
  <c r="D27" i="62"/>
  <c r="C27" i="62"/>
  <c r="N26" i="62"/>
  <c r="E28" i="62" s="1"/>
  <c r="K26" i="62"/>
  <c r="D26" i="62"/>
  <c r="C26" i="62"/>
  <c r="N25" i="62"/>
  <c r="E27" i="62" s="1"/>
  <c r="K25" i="62"/>
  <c r="D25" i="62"/>
  <c r="C25" i="62"/>
  <c r="N24" i="62"/>
  <c r="E26" i="62" s="1"/>
  <c r="K24" i="62"/>
  <c r="D24" i="62"/>
  <c r="C24" i="62"/>
  <c r="N23" i="62"/>
  <c r="E25" i="62" s="1"/>
  <c r="K23" i="62"/>
  <c r="D23" i="62"/>
  <c r="C23" i="62"/>
  <c r="N22" i="62"/>
  <c r="E24" i="62" s="1"/>
  <c r="K22" i="62"/>
  <c r="D22" i="62"/>
  <c r="C22" i="62"/>
  <c r="N21" i="62"/>
  <c r="E23" i="62" s="1"/>
  <c r="K21" i="62"/>
  <c r="N20" i="62"/>
  <c r="E22" i="62" s="1"/>
  <c r="K20" i="62"/>
  <c r="K13" i="62"/>
  <c r="K12" i="62"/>
  <c r="K11" i="62"/>
  <c r="K10" i="62"/>
  <c r="K9" i="62"/>
  <c r="K8" i="62"/>
  <c r="K7" i="62"/>
  <c r="K6" i="62"/>
  <c r="K5" i="62"/>
  <c r="K4" i="62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O55" i="56" s="1"/>
  <c r="N54" i="56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N87" i="48"/>
  <c r="O87" i="48" s="1"/>
  <c r="N86" i="48"/>
  <c r="O86" i="48" s="1"/>
  <c r="N85" i="48"/>
  <c r="N84" i="48"/>
  <c r="N57" i="48"/>
  <c r="O57" i="48" s="1"/>
  <c r="N56" i="48"/>
  <c r="O56" i="48" s="1"/>
  <c r="N55" i="48"/>
  <c r="O55" i="48" s="1"/>
  <c r="N54" i="48"/>
  <c r="N28" i="48"/>
  <c r="O28" i="48" s="1"/>
  <c r="N27" i="48"/>
  <c r="O27" i="48" s="1"/>
  <c r="N26" i="48"/>
  <c r="N25" i="48"/>
  <c r="O26" i="48" s="1"/>
  <c r="N74" i="47"/>
  <c r="O74" i="47" s="1"/>
  <c r="N73" i="47"/>
  <c r="O73" i="47" s="1"/>
  <c r="N72" i="47"/>
  <c r="O72" i="47" s="1"/>
  <c r="N71" i="47"/>
  <c r="N46" i="47"/>
  <c r="O46" i="47" s="1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N69" i="46"/>
  <c r="O69" i="46" s="1"/>
  <c r="N68" i="46"/>
  <c r="O68" i="46" s="1"/>
  <c r="N67" i="46"/>
  <c r="O67" i="46" s="1"/>
  <c r="N66" i="46"/>
  <c r="N45" i="46"/>
  <c r="O45" i="46" s="1"/>
  <c r="N44" i="46"/>
  <c r="O44" i="46" s="1"/>
  <c r="N43" i="46"/>
  <c r="O43" i="46" s="1"/>
  <c r="N42" i="46"/>
  <c r="N20" i="46"/>
  <c r="O20" i="46" s="1"/>
  <c r="N19" i="46"/>
  <c r="O19" i="46" s="1"/>
  <c r="N18" i="46"/>
  <c r="O18" i="46" s="1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N29" i="54"/>
  <c r="O29" i="54" s="1"/>
  <c r="N28" i="54"/>
  <c r="O28" i="54" s="1"/>
  <c r="O27" i="54"/>
  <c r="N27" i="54"/>
  <c r="N26" i="54"/>
  <c r="N4" i="7"/>
  <c r="N5" i="7"/>
  <c r="N6" i="7"/>
  <c r="N7" i="7"/>
  <c r="N8" i="7"/>
  <c r="N9" i="7"/>
  <c r="N10" i="7"/>
  <c r="N11" i="7"/>
  <c r="N12" i="7"/>
  <c r="N3" i="7"/>
  <c r="N90" i="54"/>
  <c r="O90" i="54" s="1"/>
  <c r="N60" i="54"/>
  <c r="O60" i="54" s="1"/>
  <c r="N30" i="54"/>
  <c r="D30" i="15"/>
  <c r="D22" i="15"/>
  <c r="D23" i="15"/>
  <c r="D24" i="15"/>
  <c r="D25" i="15"/>
  <c r="D26" i="15"/>
  <c r="D27" i="15"/>
  <c r="D28" i="15"/>
  <c r="D29" i="15"/>
  <c r="D21" i="15"/>
  <c r="J43" i="57"/>
  <c r="C63" i="57" s="1"/>
  <c r="C54" i="57"/>
  <c r="C55" i="57"/>
  <c r="C56" i="57"/>
  <c r="C57" i="57"/>
  <c r="C58" i="57"/>
  <c r="C59" i="57"/>
  <c r="C60" i="57"/>
  <c r="C61" i="57"/>
  <c r="C62" i="57"/>
  <c r="C53" i="57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F31" i="62" l="1"/>
  <c r="F62" i="62"/>
  <c r="F60" i="62"/>
  <c r="F29" i="62"/>
  <c r="F23" i="62"/>
  <c r="F59" i="62"/>
  <c r="F63" i="62"/>
  <c r="F61" i="62"/>
  <c r="F56" i="62"/>
  <c r="F55" i="62"/>
  <c r="F57" i="62"/>
  <c r="F58" i="62"/>
  <c r="F64" i="62"/>
  <c r="F25" i="62"/>
  <c r="F32" i="62"/>
  <c r="F27" i="62"/>
  <c r="F22" i="62"/>
  <c r="F26" i="62"/>
  <c r="F28" i="62"/>
  <c r="F24" i="62"/>
  <c r="F30" i="62"/>
  <c r="N30" i="62"/>
  <c r="E32" i="62" s="1"/>
  <c r="C65" i="62"/>
  <c r="F65" i="62" s="1"/>
  <c r="O30" i="54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N13" i="7" s="1"/>
  <c r="H44" i="8" l="1"/>
  <c r="D63" i="7" l="1"/>
  <c r="L11" i="41" l="1"/>
  <c r="L12" i="41"/>
  <c r="L13" i="41"/>
  <c r="L14" i="41"/>
  <c r="L15" i="41"/>
  <c r="L16" i="41"/>
  <c r="D23" i="8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D61" i="15"/>
  <c r="C27" i="8" l="1"/>
  <c r="D27" i="8"/>
  <c r="N21" i="8"/>
  <c r="E27" i="8" s="1"/>
  <c r="C30" i="8"/>
  <c r="D30" i="8"/>
  <c r="N26" i="8"/>
  <c r="E32" i="8" s="1"/>
  <c r="C31" i="8"/>
  <c r="D31" i="8"/>
  <c r="N25" i="8"/>
  <c r="E31" i="8" s="1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E63" i="8"/>
  <c r="C63" i="8"/>
  <c r="D63" i="8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F26" i="15" s="1"/>
  <c r="C27" i="15"/>
  <c r="C28" i="15"/>
  <c r="C29" i="15"/>
  <c r="C30" i="15"/>
  <c r="C21" i="15"/>
  <c r="N20" i="15"/>
  <c r="E22" i="15" s="1"/>
  <c r="D32" i="8"/>
  <c r="C61" i="15"/>
  <c r="F61" i="15" s="1"/>
  <c r="E61" i="15"/>
  <c r="K19" i="15"/>
  <c r="N19" i="15"/>
  <c r="E21" i="15" s="1"/>
  <c r="K20" i="15"/>
  <c r="K21" i="15"/>
  <c r="N21" i="15"/>
  <c r="E23" i="15" s="1"/>
  <c r="K22" i="15"/>
  <c r="N22" i="15"/>
  <c r="E24" i="15" s="1"/>
  <c r="K23" i="15"/>
  <c r="N23" i="15"/>
  <c r="E25" i="15" s="1"/>
  <c r="K24" i="15"/>
  <c r="N24" i="15"/>
  <c r="E26" i="15" s="1"/>
  <c r="K25" i="15"/>
  <c r="N25" i="15"/>
  <c r="E27" i="15" s="1"/>
  <c r="K26" i="15"/>
  <c r="N26" i="15"/>
  <c r="E28" i="15" s="1"/>
  <c r="K27" i="15"/>
  <c r="N27" i="15"/>
  <c r="E29" i="15" s="1"/>
  <c r="K28" i="15"/>
  <c r="N28" i="15"/>
  <c r="E30" i="15" s="1"/>
  <c r="N29" i="15"/>
  <c r="E31" i="15" s="1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M16" i="7"/>
  <c r="O3" i="7"/>
  <c r="O16" i="7" s="1"/>
  <c r="L4" i="7"/>
  <c r="O29" i="7" s="1"/>
  <c r="M17" i="7"/>
  <c r="P17" i="7" s="1"/>
  <c r="E54" i="7" s="1"/>
  <c r="O4" i="7"/>
  <c r="O17" i="7" s="1"/>
  <c r="L5" i="7"/>
  <c r="O30" i="7" s="1"/>
  <c r="M18" i="7"/>
  <c r="P18" i="7" s="1"/>
  <c r="E55" i="7" s="1"/>
  <c r="O5" i="7"/>
  <c r="O18" i="7" s="1"/>
  <c r="L6" i="7"/>
  <c r="O31" i="7" s="1"/>
  <c r="M19" i="7"/>
  <c r="P19" i="7" s="1"/>
  <c r="E56" i="7" s="1"/>
  <c r="O6" i="7"/>
  <c r="O19" i="7" s="1"/>
  <c r="L7" i="7"/>
  <c r="O32" i="7" s="1"/>
  <c r="M20" i="7"/>
  <c r="P20" i="7" s="1"/>
  <c r="E57" i="7" s="1"/>
  <c r="O7" i="7"/>
  <c r="O20" i="7" s="1"/>
  <c r="L8" i="7"/>
  <c r="L21" i="7" s="1"/>
  <c r="M21" i="7"/>
  <c r="P21" i="7" s="1"/>
  <c r="E58" i="7" s="1"/>
  <c r="O8" i="7"/>
  <c r="O21" i="7" s="1"/>
  <c r="L9" i="7"/>
  <c r="O34" i="7" s="1"/>
  <c r="M22" i="7"/>
  <c r="P22" i="7" s="1"/>
  <c r="E59" i="7" s="1"/>
  <c r="O9" i="7"/>
  <c r="O22" i="7" s="1"/>
  <c r="L10" i="7"/>
  <c r="O35" i="7" s="1"/>
  <c r="M23" i="7"/>
  <c r="P23" i="7" s="1"/>
  <c r="E60" i="7" s="1"/>
  <c r="O10" i="7"/>
  <c r="O23" i="7" s="1"/>
  <c r="L11" i="7"/>
  <c r="O36" i="7" s="1"/>
  <c r="M24" i="7"/>
  <c r="P24" i="7" s="1"/>
  <c r="E61" i="7" s="1"/>
  <c r="O11" i="7"/>
  <c r="O24" i="7" s="1"/>
  <c r="L12" i="7"/>
  <c r="L25" i="7" s="1"/>
  <c r="M25" i="7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F25" i="8"/>
  <c r="F60" i="8"/>
  <c r="L23" i="7"/>
  <c r="L19" i="7"/>
  <c r="F63" i="8"/>
  <c r="F26" i="8"/>
  <c r="F28" i="8"/>
  <c r="F21" i="15"/>
  <c r="C64" i="15"/>
  <c r="F64" i="15" s="1"/>
  <c r="N77" i="15"/>
  <c r="E64" i="15" s="1"/>
  <c r="F23" i="15"/>
  <c r="F29" i="15"/>
  <c r="F27" i="15"/>
  <c r="F25" i="15"/>
  <c r="F56" i="8"/>
  <c r="C32" i="8"/>
  <c r="F32" i="8" s="1"/>
  <c r="L20" i="7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2" i="15"/>
  <c r="F59" i="15"/>
  <c r="F58" i="15"/>
  <c r="F57" i="15"/>
  <c r="F56" i="15"/>
  <c r="F55" i="15"/>
  <c r="F54" i="15"/>
  <c r="F30" i="15"/>
  <c r="F28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<sst xmlns="http://schemas.openxmlformats.org/spreadsheetml/2006/main" count="1667" uniqueCount="212">
  <si>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</si>
  <si>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</si>
  <si>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</si>
  <si>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</si>
  <si>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</si>
  <si>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</si>
  <si>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</si>
  <si>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</si>
  <si>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</si>
  <si>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</si>
  <si>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</si>
  <si>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</si>
  <si>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</si>
  <si>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</si>
  <si>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</si>
  <si>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</si>
  <si>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</si>
  <si>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</si>
  <si>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</si>
  <si>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</si>
  <si>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</si>
  <si>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</si>
  <si>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</si>
  <si>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</si>
  <si>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</si>
  <si>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</si>
  <si>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</si>
  <si>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</si>
  <si>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</si>
  <si>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</si>
  <si>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</si>
  <si>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</si>
  <si>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</si>
  <si>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</si>
  <si>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</si>
  <si>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</si>
  <si>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</si>
  <si>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</si>
  <si>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</si>
  <si>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</si>
  <si>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</si>
  <si>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</si>
  <si>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</si>
  <si>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</si>
  <si>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</si>
  <si>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</si>
  <si>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</si>
  <si>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</si>
  <si>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</si>
  <si>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</si>
  <si>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</si>
  <si>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</si>
  <si>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</si>
  <si>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</si>
  <si>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</si>
  <si>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</si>
  <si>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</si>
  <si>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</si>
  <si>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</si>
  <si>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</si>
  <si>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</si>
  <si>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</si>
  <si>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</si>
  <si>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</si>
  <si>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</si>
  <si>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</si>
  <si>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</si>
  <si>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</si>
  <si>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</si>
  <si>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</si>
  <si>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</si>
  <si>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</si>
  <si>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</si>
  <si>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</si>
  <si>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</si>
  <si>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</si>
  <si>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</si>
  <si>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</si>
  <si>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</si>
  <si>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</si>
  <si>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</si>
  <si>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</si>
  <si>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</si>
  <si>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</si>
  <si>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</si>
  <si>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</si>
  <si>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</si>
  <si>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</si>
  <si>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</si>
  <si>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</si>
  <si>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</si>
  <si>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</si>
  <si>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</si>
  <si>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</si>
  <si>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</si>
  <si>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</si>
  <si>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</si>
  <si>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</si>
  <si>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</si>
  <si>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</si>
  <si>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</si>
  <si>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</si>
  <si>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</si>
  <si>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</si>
  <si>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</si>
  <si>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</si>
  <si>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</si>
  <si>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</si>
  <si>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</si>
  <si>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</si>
  <si>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</si>
  <si>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</si>
  <si>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</si>
  <si>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</si>
  <si>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</si>
  <si>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</si>
  <si>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</si>
  <si>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</si>
  <si>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</si>
  <si>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</si>
  <si>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</si>
  <si>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</si>
  <si>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</si>
  <si>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</si>
  <si>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</si>
  <si>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</si>
  <si>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</si>
  <si>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</si>
  <si>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</si>
  <si>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</si>
  <si>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</si>
  <si>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</si>
  <si>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</si>
  <si>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</si>
  <si>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</si>
  <si>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</si>
  <si>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</si>
  <si>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</si>
  <si>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</si>
  <si>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</si>
  <si>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</si>
  <si>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</si>
  <si>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</si>
  <si>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</si>
  <si>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</si>
  <si>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</si>
  <si>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</si>
  <si>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</si>
  <si>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</si>
  <si>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</si>
  <si>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</si>
  <si>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</si>
  <si>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</si>
  <si>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</si>
  <si>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</si>
  <si>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</si>
  <si>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</si>
  <si>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</si>
  <si>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</si>
  <si>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</si>
  <si>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</si>
  <si>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</si>
  <si>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</si>
  <si>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</si>
  <si>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</si>
  <si>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</si>
  <si>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</si>
  <si>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</si>
  <si>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</si>
  <si>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</si>
  <si>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</si>
  <si>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</si>
  <si>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</si>
  <si>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</si>
  <si>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</si>
  <si>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回転率（％）</t>
    <rPh sb="0" eb="3">
      <t>カイテンリツ</t>
    </rPh>
    <phoneticPr fontId="2"/>
  </si>
  <si>
    <t>合計</t>
    <rPh sb="0" eb="2">
      <t>ゴウケイ</t>
    </rPh>
    <phoneticPr fontId="2"/>
  </si>
  <si>
    <t>前月保管残高</t>
    <rPh sb="0" eb="2">
      <t>ゼンゲツ</t>
    </rPh>
    <rPh sb="2" eb="6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</si>
  <si>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</si>
  <si>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</si>
  <si>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4年（値）</t>
    <rPh sb="1" eb="2">
      <t>ネン</t>
    </rPh>
    <rPh sb="3" eb="4">
      <t>アタイ</t>
    </rPh>
    <phoneticPr fontId="2"/>
  </si>
  <si>
    <t>4年（％）</t>
    <rPh sb="1" eb="2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</si>
  <si>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13"/>
  </si>
  <si>
    <t>その他</t>
    <rPh sb="2" eb="3">
      <t>タ</t>
    </rPh>
    <phoneticPr fontId="2"/>
  </si>
  <si>
    <t>令和3年</t>
    <phoneticPr fontId="2"/>
  </si>
  <si>
    <t>前月</t>
    <rPh sb="0" eb="2">
      <t>ゼンゲツ</t>
    </rPh>
    <phoneticPr fontId="2"/>
  </si>
  <si>
    <t>駿遠支部</t>
    <rPh sb="0" eb="2">
      <t>スンエン</t>
    </rPh>
    <rPh sb="2" eb="4">
      <t>シブ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</si>
  <si>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</si>
  <si>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5年（値）</t>
    <rPh sb="1" eb="2">
      <t>ネン</t>
    </rPh>
    <rPh sb="3" eb="4">
      <t>アタイ</t>
    </rPh>
    <phoneticPr fontId="2"/>
  </si>
  <si>
    <t>5年（％）</t>
    <rPh sb="1" eb="2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</si>
  <si>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</si>
  <si>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</si>
  <si>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</si>
  <si>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</si>
  <si>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1">
      <t>レイ</t>
    </rPh>
    <rPh sb="1" eb="2">
      <t>ワ</t>
    </rPh>
    <rPh sb="3" eb="4">
      <t>ネン</t>
    </rPh>
    <phoneticPr fontId="13"/>
  </si>
  <si>
    <t>令和４年</t>
    <rPh sb="0" eb="2">
      <t>レイワ</t>
    </rPh>
    <rPh sb="3" eb="4">
      <t>ネン</t>
    </rPh>
    <phoneticPr fontId="13"/>
  </si>
  <si>
    <t>令和５年</t>
    <rPh sb="0" eb="2">
      <t>レイワ</t>
    </rPh>
    <rPh sb="3" eb="4">
      <t>ネン</t>
    </rPh>
    <phoneticPr fontId="13"/>
  </si>
  <si>
    <t>令和 5年</t>
    <rPh sb="0" eb="1">
      <t>レイ</t>
    </rPh>
    <rPh sb="1" eb="2">
      <t>ワ</t>
    </rPh>
    <rPh sb="4" eb="5">
      <t>ネン</t>
    </rPh>
    <phoneticPr fontId="2"/>
  </si>
  <si>
    <t>令和 4年</t>
    <rPh sb="0" eb="1">
      <t>レイ</t>
    </rPh>
    <rPh sb="1" eb="2">
      <t>ワ</t>
    </rPh>
    <rPh sb="4" eb="5">
      <t>ネン</t>
    </rPh>
    <phoneticPr fontId="2"/>
  </si>
  <si>
    <t>前月</t>
    <rPh sb="0" eb="2">
      <t>ゼンゲツ</t>
    </rPh>
    <phoneticPr fontId="2"/>
  </si>
  <si>
    <t>令和4年</t>
    <phoneticPr fontId="2"/>
  </si>
  <si>
    <r>
      <t xml:space="preserve">所管面積　     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11" eb="12">
      <t>マン</t>
    </rPh>
    <phoneticPr fontId="2"/>
  </si>
  <si>
    <t>23，394 ㎡</t>
    <phoneticPr fontId="2"/>
  </si>
  <si>
    <t>18，609 ㎡</t>
    <phoneticPr fontId="2"/>
  </si>
  <si>
    <r>
      <t>99，994  m</t>
    </r>
    <r>
      <rPr>
        <sz val="8"/>
        <rFont val="ＭＳ Ｐゴシック"/>
        <family val="3"/>
        <charset val="128"/>
      </rPr>
      <t>3</t>
    </r>
    <phoneticPr fontId="2"/>
  </si>
  <si>
    <t xml:space="preserve"> </t>
    <phoneticPr fontId="2"/>
  </si>
  <si>
    <t>令和5年12月</t>
    <rPh sb="6" eb="7">
      <t>ガツ</t>
    </rPh>
    <phoneticPr fontId="2"/>
  </si>
  <si>
    <t>3，475　㎡</t>
    <phoneticPr fontId="2"/>
  </si>
  <si>
    <t>15，226　㎡</t>
    <phoneticPr fontId="2"/>
  </si>
  <si>
    <t xml:space="preserve">                       令和5年12月所管面（1～3類）</t>
    <rPh sb="23" eb="24">
      <t>レイ</t>
    </rPh>
    <rPh sb="24" eb="25">
      <t>ワ</t>
    </rPh>
    <rPh sb="26" eb="27">
      <t>ネン</t>
    </rPh>
    <rPh sb="29" eb="30">
      <t>ガツ</t>
    </rPh>
    <rPh sb="30" eb="32">
      <t>ショカン</t>
    </rPh>
    <rPh sb="32" eb="33">
      <t>メン</t>
    </rPh>
    <rPh sb="37" eb="38">
      <t>ルイ</t>
    </rPh>
    <phoneticPr fontId="2"/>
  </si>
  <si>
    <t>　　　　　　　　　　　　　　　　令和5年12月末上位10品目入庫高(県合計）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</si>
  <si>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　　　　　　　　　　　　　　　　令和5年12月末上位10品目保管残高(県合計）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30" eb="34">
      <t>ホカンザンダカ</t>
    </rPh>
    <rPh sb="35" eb="36">
      <t>ケン</t>
    </rPh>
    <rPh sb="36" eb="38">
      <t>ゴウケイ</t>
    </rPh>
    <rPh sb="53" eb="56">
      <t>シズオカケン</t>
    </rPh>
    <rPh sb="56" eb="58">
      <t>ソウコ</t>
    </rPh>
    <rPh sb="58" eb="59">
      <t>キョウ</t>
    </rPh>
    <rPh sb="59" eb="60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</si>
</sst>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467">
    <xf numFmtId="0" fontId="0" fillId="0" borderId="0" xfId="0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38" fontId="0" fillId="0" borderId="0" xfId="0" applyNumberFormat="1"/>
    <xf numFmtId="0" fontId="9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3" xfId="0" applyBorder="1"/>
    <xf numFmtId="0" fontId="14" fillId="0" borderId="0" xfId="0" applyFont="1"/>
    <xf numFmtId="0" fontId="1" fillId="0" borderId="0" xfId="0" applyFont="1" applyAlignment="1">
      <alignment horizontal="distributed"/>
    </xf>
    <xf numFmtId="177" fontId="0" fillId="0" borderId="1" xfId="0" applyNumberForma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177" fontId="3" fillId="0" borderId="1" xfId="0" applyNumberFormat="1" applyFont="1" applyBorder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  <xf numFmtId="0" fontId="18" fillId="0" borderId="0" xfId="0" applyFont="1"/>
    <xf numFmtId="0" fontId="14" fillId="0" borderId="26" xfId="0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38" fontId="1" fillId="0" borderId="0" xfId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Alignment="1">
      <alignment horizontal="center" vertical="center" textRotation="255"/>
    </xf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Border="1"/>
    <xf numFmtId="0" fontId="0" fillId="0" borderId="1" xfId="0" applyBorder="1" applyAlignment="1">
      <alignment horizontal="distributed"/>
    </xf>
    <xf numFmtId="0" fontId="0" fillId="0" borderId="3" xfId="0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/>
    <xf numFmtId="0" fontId="8" fillId="7" borderId="0" xfId="0" applyFont="1" applyFill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Border="1" applyAlignment="1">
      <alignment horizontal="distributed" wrapText="1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/>
    <xf numFmtId="180" fontId="0" fillId="0" borderId="0" xfId="0" applyNumberFormat="1"/>
    <xf numFmtId="178" fontId="4" fillId="0" borderId="0" xfId="1" applyNumberFormat="1" applyFont="1" applyBorder="1"/>
    <xf numFmtId="177" fontId="5" fillId="0" borderId="1" xfId="0" applyNumberFormat="1" applyFont="1" applyBorder="1"/>
    <xf numFmtId="177" fontId="4" fillId="0" borderId="0" xfId="0" applyNumberFormat="1" applyFont="1" applyAlignment="1">
      <alignment horizontal="center"/>
    </xf>
    <xf numFmtId="0" fontId="10" fillId="0" borderId="4" xfId="0" applyFont="1" applyBorder="1"/>
    <xf numFmtId="56" fontId="0" fillId="0" borderId="0" xfId="0" applyNumberFormat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0" fillId="0" borderId="34" xfId="0" applyBorder="1"/>
    <xf numFmtId="0" fontId="10" fillId="0" borderId="34" xfId="0" applyFont="1" applyBorder="1"/>
    <xf numFmtId="0" fontId="0" fillId="0" borderId="9" xfId="0" applyBorder="1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9" fillId="0" borderId="32" xfId="0" applyFont="1" applyBorder="1"/>
    <xf numFmtId="0" fontId="31" fillId="0" borderId="12" xfId="0" applyFont="1" applyBorder="1"/>
    <xf numFmtId="0" fontId="0" fillId="0" borderId="32" xfId="0" applyBorder="1"/>
    <xf numFmtId="0" fontId="9" fillId="0" borderId="12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33" fillId="0" borderId="0" xfId="0" applyFont="1"/>
    <xf numFmtId="0" fontId="33" fillId="0" borderId="12" xfId="0" applyFont="1" applyBorder="1"/>
    <xf numFmtId="0" fontId="33" fillId="7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distributed"/>
    </xf>
    <xf numFmtId="0" fontId="33" fillId="0" borderId="32" xfId="0" applyFont="1" applyBorder="1"/>
    <xf numFmtId="0" fontId="33" fillId="0" borderId="0" xfId="0" applyFont="1" applyAlignment="1">
      <alignment horizontal="center"/>
    </xf>
    <xf numFmtId="0" fontId="33" fillId="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33" fillId="10" borderId="0" xfId="0" applyFont="1" applyFill="1" applyAlignment="1">
      <alignment horizontal="center"/>
    </xf>
    <xf numFmtId="0" fontId="33" fillId="13" borderId="0" xfId="0" applyFont="1" applyFill="1" applyAlignment="1">
      <alignment horizontal="center"/>
    </xf>
    <xf numFmtId="0" fontId="33" fillId="1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3" fillId="15" borderId="0" xfId="0" applyFont="1" applyFill="1" applyAlignment="1">
      <alignment horizontal="center"/>
    </xf>
    <xf numFmtId="58" fontId="35" fillId="0" borderId="12" xfId="0" applyNumberFormat="1" applyFont="1" applyBorder="1"/>
    <xf numFmtId="58" fontId="35" fillId="0" borderId="0" xfId="0" applyNumberFormat="1" applyFont="1" applyAlignment="1">
      <alignment horizontal="center"/>
    </xf>
    <xf numFmtId="58" fontId="35" fillId="0" borderId="0" xfId="0" applyNumberFormat="1" applyFont="1"/>
    <xf numFmtId="58" fontId="35" fillId="0" borderId="32" xfId="0" applyNumberFormat="1" applyFont="1" applyBorder="1"/>
    <xf numFmtId="0" fontId="34" fillId="0" borderId="0" xfId="0" applyFont="1" applyAlignment="1">
      <alignment horizontal="left"/>
    </xf>
    <xf numFmtId="0" fontId="35" fillId="0" borderId="12" xfId="0" applyFont="1" applyBorder="1"/>
    <xf numFmtId="0" fontId="35" fillId="0" borderId="0" xfId="0" applyFont="1"/>
    <xf numFmtId="0" fontId="35" fillId="0" borderId="32" xfId="0" applyFont="1" applyBorder="1"/>
    <xf numFmtId="0" fontId="35" fillId="0" borderId="0" xfId="0" applyFont="1" applyAlignment="1">
      <alignment horizontal="center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/>
    <xf numFmtId="0" fontId="33" fillId="1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177" fontId="5" fillId="0" borderId="0" xfId="0" applyNumberFormat="1" applyFont="1" applyAlignment="1">
      <alignment horizontal="center"/>
    </xf>
    <xf numFmtId="38" fontId="0" fillId="0" borderId="0" xfId="1" applyFont="1" applyFill="1"/>
    <xf numFmtId="0" fontId="0" fillId="7" borderId="3" xfId="0" applyFill="1" applyBorder="1"/>
    <xf numFmtId="180" fontId="5" fillId="0" borderId="0" xfId="1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Alignment="1">
      <alignment horizontal="center"/>
    </xf>
    <xf numFmtId="179" fontId="0" fillId="17" borderId="27" xfId="0" applyNumberFormat="1" applyFill="1" applyBorder="1"/>
    <xf numFmtId="0" fontId="0" fillId="17" borderId="27" xfId="0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180" fontId="0" fillId="0" borderId="0" xfId="0" applyNumberFormat="1" applyAlignment="1">
      <alignment horizontal="center"/>
    </xf>
    <xf numFmtId="177" fontId="4" fillId="0" borderId="0" xfId="0" applyNumberFormat="1" applyFont="1"/>
    <xf numFmtId="176" fontId="5" fillId="0" borderId="0" xfId="1" applyNumberFormat="1" applyFont="1" applyBorder="1"/>
    <xf numFmtId="184" fontId="0" fillId="0" borderId="0" xfId="0" applyNumberFormat="1"/>
    <xf numFmtId="176" fontId="5" fillId="0" borderId="1" xfId="1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Border="1"/>
    <xf numFmtId="0" fontId="19" fillId="0" borderId="27" xfId="0" applyFont="1" applyBorder="1"/>
    <xf numFmtId="0" fontId="5" fillId="0" borderId="4" xfId="0" applyFont="1" applyBorder="1"/>
    <xf numFmtId="177" fontId="5" fillId="0" borderId="4" xfId="0" applyNumberFormat="1" applyFont="1" applyBorder="1" applyAlignment="1">
      <alignment horizontal="center"/>
    </xf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38" fontId="1" fillId="0" borderId="34" xfId="1" applyFill="1" applyBorder="1"/>
    <xf numFmtId="38" fontId="1" fillId="0" borderId="20" xfId="1" applyFill="1" applyBorder="1"/>
    <xf numFmtId="0" fontId="10" fillId="0" borderId="37" xfId="0" applyFont="1" applyBorder="1"/>
    <xf numFmtId="0" fontId="5" fillId="0" borderId="4" xfId="0" applyFont="1" applyBorder="1" applyAlignment="1">
      <alignment horizontal="center"/>
    </xf>
    <xf numFmtId="0" fontId="1" fillId="0" borderId="34" xfId="0" applyFont="1" applyBorder="1"/>
    <xf numFmtId="0" fontId="0" fillId="0" borderId="33" xfId="0" applyBorder="1"/>
    <xf numFmtId="0" fontId="10" fillId="0" borderId="33" xfId="0" applyFont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0" fillId="0" borderId="0" xfId="0" applyAlignment="1">
      <alignment horizontal="right"/>
    </xf>
    <xf numFmtId="178" fontId="0" fillId="0" borderId="0" xfId="0" applyNumberFormat="1"/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45" fillId="0" borderId="1" xfId="0" applyNumberFormat="1" applyFont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0" fillId="19" borderId="1" xfId="1" applyFont="1" applyFill="1" applyBorder="1"/>
    <xf numFmtId="0" fontId="0" fillId="25" borderId="27" xfId="0" applyFill="1" applyBorder="1" applyAlignment="1">
      <alignment horizontal="center"/>
    </xf>
    <xf numFmtId="179" fontId="0" fillId="0" borderId="1" xfId="1" applyNumberFormat="1" applyFont="1" applyFill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42" xfId="1" applyFill="1" applyBorder="1"/>
    <xf numFmtId="38" fontId="1" fillId="0" borderId="35" xfId="1" applyBorder="1"/>
    <xf numFmtId="38" fontId="0" fillId="0" borderId="8" xfId="1" applyFont="1" applyBorder="1"/>
    <xf numFmtId="0" fontId="0" fillId="7" borderId="3" xfId="0" applyFill="1" applyBorder="1" applyAlignment="1">
      <alignment horizontal="center"/>
    </xf>
    <xf numFmtId="0" fontId="8" fillId="23" borderId="0" xfId="0" applyFont="1" applyFill="1"/>
    <xf numFmtId="179" fontId="1" fillId="0" borderId="37" xfId="1" applyNumberFormat="1" applyBorder="1"/>
    <xf numFmtId="0" fontId="1" fillId="0" borderId="1" xfId="0" applyFont="1" applyBorder="1" applyAlignment="1">
      <alignment horizontal="distributed"/>
    </xf>
    <xf numFmtId="179" fontId="1" fillId="0" borderId="10" xfId="1" applyNumberFormat="1" applyBorder="1"/>
    <xf numFmtId="38" fontId="0" fillId="0" borderId="1" xfId="1" applyFont="1" applyBorder="1"/>
    <xf numFmtId="38" fontId="1" fillId="0" borderId="38" xfId="1" applyFill="1" applyBorder="1"/>
    <xf numFmtId="38" fontId="1" fillId="0" borderId="20" xfId="1" applyBorder="1"/>
    <xf numFmtId="38" fontId="0" fillId="0" borderId="11" xfId="1" applyFont="1" applyFill="1" applyBorder="1"/>
    <xf numFmtId="38" fontId="1" fillId="0" borderId="33" xfId="1" applyFill="1" applyBorder="1"/>
    <xf numFmtId="38" fontId="0" fillId="0" borderId="11" xfId="1" applyFont="1" applyBorder="1"/>
    <xf numFmtId="38" fontId="0" fillId="0" borderId="34" xfId="1" applyFont="1" applyFill="1" applyBorder="1"/>
    <xf numFmtId="179" fontId="0" fillId="0" borderId="37" xfId="1" applyNumberFormat="1" applyFont="1" applyFill="1" applyBorder="1"/>
    <xf numFmtId="38" fontId="0" fillId="0" borderId="8" xfId="1" applyFont="1" applyFill="1" applyBorder="1"/>
    <xf numFmtId="38" fontId="1" fillId="0" borderId="2" xfId="1" applyFont="1" applyBorder="1"/>
    <xf numFmtId="38" fontId="1" fillId="0" borderId="9" xfId="1" applyFont="1" applyFill="1" applyBorder="1"/>
    <xf numFmtId="38" fontId="1" fillId="0" borderId="34" xfId="1" applyBorder="1"/>
    <xf numFmtId="38" fontId="1" fillId="0" borderId="10" xfId="1" applyFont="1" applyBorder="1"/>
    <xf numFmtId="38" fontId="1" fillId="0" borderId="9" xfId="1" applyBorder="1"/>
    <xf numFmtId="38" fontId="0" fillId="0" borderId="38" xfId="1" applyFont="1" applyFill="1" applyBorder="1"/>
    <xf numFmtId="0" fontId="20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FFCC"/>
      <color rgb="FFFFCCFF"/>
      <color rgb="FFFC08F0"/>
      <color rgb="FFFF99FF"/>
      <color rgb="FF00CC66"/>
      <color rgb="FFCC99FF"/>
      <color rgb="FFFFFF00"/>
      <color rgb="FFCC0000"/>
      <color rgb="FFC000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令和5年12月</c:v>
                </c:pt>
              </c:strCache>
            </c:strRef>
          </c:cat>
          <c:val>
            <c:numRef>
              <c:f>'1・面積、会員数'!$C$38:$M$38</c:f>
              <c:numCache>
                <c:formatCode>General</c:formatCode>
                <c:ptCount val="11"/>
                <c:pt idx="0">
                  <c:v>173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170</c:v>
                </c:pt>
                <c:pt idx="6">
                  <c:v>171</c:v>
                </c:pt>
                <c:pt idx="7">
                  <c:v>169</c:v>
                </c:pt>
                <c:pt idx="8">
                  <c:v>171</c:v>
                </c:pt>
                <c:pt idx="9">
                  <c:v>169</c:v>
                </c:pt>
                <c:pt idx="1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solidFill>
                <a:srgbClr val="FFFFCC"/>
              </a:solidFill>
              <a:ln w="9525">
                <a:solidFill>
                  <a:srgbClr val="7030A0"/>
                </a:solidFill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令和5年12月</c:v>
                </c:pt>
              </c:strCache>
            </c:strRef>
          </c:cat>
          <c:val>
            <c:numRef>
              <c:f>'1・面積、会員数'!$C$36:$M$36</c:f>
              <c:numCache>
                <c:formatCode>General</c:formatCode>
                <c:ptCount val="11"/>
                <c:pt idx="0">
                  <c:v>95.8</c:v>
                </c:pt>
                <c:pt idx="1">
                  <c:v>99.5</c:v>
                </c:pt>
                <c:pt idx="2">
                  <c:v>100.7</c:v>
                </c:pt>
                <c:pt idx="3">
                  <c:v>106.9</c:v>
                </c:pt>
                <c:pt idx="4">
                  <c:v>108.5</c:v>
                </c:pt>
                <c:pt idx="5">
                  <c:v>114.8</c:v>
                </c:pt>
                <c:pt idx="6">
                  <c:v>122.6</c:v>
                </c:pt>
                <c:pt idx="7">
                  <c:v>120.5</c:v>
                </c:pt>
                <c:pt idx="8">
                  <c:v>125.7</c:v>
                </c:pt>
                <c:pt idx="9">
                  <c:v>141.4</c:v>
                </c:pt>
                <c:pt idx="10">
                  <c:v>149.5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5-466A-9492-2FF9264C8A50}"/>
            </c:ext>
          </c:extLst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     (万㎡）</c:v>
                </c:pt>
              </c:strCache>
            </c:strRef>
          </c:tx>
          <c:dLbls>
            <c:spPr>
              <a:solidFill>
                <a:schemeClr val="accent3">
                  <a:lumMod val="60000"/>
                  <a:lumOff val="40000"/>
                </a:schemeClr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令和5年12月</c:v>
                </c:pt>
              </c:strCache>
            </c:strRef>
          </c:cat>
          <c:val>
            <c:numRef>
              <c:f>'1・面積、会員数'!$C$37:$M$37</c:f>
              <c:numCache>
                <c:formatCode>General</c:formatCode>
                <c:ptCount val="11"/>
                <c:pt idx="0">
                  <c:v>220.5</c:v>
                </c:pt>
                <c:pt idx="1">
                  <c:v>225.3</c:v>
                </c:pt>
                <c:pt idx="2">
                  <c:v>226.3</c:v>
                </c:pt>
                <c:pt idx="3">
                  <c:v>228.9</c:v>
                </c:pt>
                <c:pt idx="4">
                  <c:v>231.8</c:v>
                </c:pt>
                <c:pt idx="5">
                  <c:v>234.9</c:v>
                </c:pt>
                <c:pt idx="6">
                  <c:v>240.8</c:v>
                </c:pt>
                <c:pt idx="7">
                  <c:v>233.6</c:v>
                </c:pt>
                <c:pt idx="8">
                  <c:v>240.2</c:v>
                </c:pt>
                <c:pt idx="9">
                  <c:v>239.9</c:v>
                </c:pt>
                <c:pt idx="10">
                  <c:v>246.5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9717590784180777E-3"/>
                  <c:y val="-7.2632908771321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1.104950845188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1.3970792815389002E-2"/>
                  <c:y val="3.8173355777071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1.0489504738800601E-2"/>
                  <c:y val="1.0987563268425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非鉄金属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金属製品</c:v>
                </c:pt>
                <c:pt idx="8">
                  <c:v>化学繊維糸</c:v>
                </c:pt>
                <c:pt idx="9">
                  <c:v>ゴム製品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20458</c:v>
                </c:pt>
                <c:pt idx="1">
                  <c:v>18229</c:v>
                </c:pt>
                <c:pt idx="2">
                  <c:v>5599</c:v>
                </c:pt>
                <c:pt idx="3">
                  <c:v>5512</c:v>
                </c:pt>
                <c:pt idx="4">
                  <c:v>4452</c:v>
                </c:pt>
                <c:pt idx="5">
                  <c:v>4322</c:v>
                </c:pt>
                <c:pt idx="6">
                  <c:v>3737</c:v>
                </c:pt>
                <c:pt idx="7">
                  <c:v>3569</c:v>
                </c:pt>
                <c:pt idx="8">
                  <c:v>1768</c:v>
                </c:pt>
                <c:pt idx="9">
                  <c:v>1680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167985855553959E-3"/>
                  <c:y val="-7.38718124404547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3.3716412080343743E-3"/>
                  <c:y val="1.1018099626467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1.7680557554326597E-3"/>
                  <c:y val="1.10495084518823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6400430363959074E-3"/>
                  <c:y val="1.47426628402186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-3.60096366929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3.4904710018297323E-3"/>
                  <c:y val="-3.6629088527518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1.7498269635355633E-3"/>
                  <c:y val="-1.1173107996337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5.1945203977438884E-3"/>
                  <c:y val="3.75509957179301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非鉄金属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金属製品</c:v>
                </c:pt>
                <c:pt idx="8">
                  <c:v>化学繊維糸</c:v>
                </c:pt>
                <c:pt idx="9">
                  <c:v>ゴム製品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13488</c:v>
                </c:pt>
                <c:pt idx="1">
                  <c:v>19256</c:v>
                </c:pt>
                <c:pt idx="2">
                  <c:v>1801</c:v>
                </c:pt>
                <c:pt idx="3">
                  <c:v>5217</c:v>
                </c:pt>
                <c:pt idx="4">
                  <c:v>5710</c:v>
                </c:pt>
                <c:pt idx="5">
                  <c:v>4513</c:v>
                </c:pt>
                <c:pt idx="6">
                  <c:v>4406</c:v>
                </c:pt>
                <c:pt idx="7">
                  <c:v>3919</c:v>
                </c:pt>
                <c:pt idx="8">
                  <c:v>1580</c:v>
                </c:pt>
                <c:pt idx="9">
                  <c:v>2912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2.2657952069716759E-2"/>
                  <c:y val="1.1363039847291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1.3943355119825708E-2"/>
                  <c:y val="1.5194166070150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1.3943355119825772E-2"/>
                  <c:y val="1.5151216893342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1.9172113289760349E-2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3943355119825708E-2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鉄鋼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電気機械</c:v>
                </c:pt>
                <c:pt idx="8">
                  <c:v>化学肥料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52690</c:v>
                </c:pt>
                <c:pt idx="1">
                  <c:v>12546</c:v>
                </c:pt>
                <c:pt idx="2">
                  <c:v>12288</c:v>
                </c:pt>
                <c:pt idx="3">
                  <c:v>11738</c:v>
                </c:pt>
                <c:pt idx="4">
                  <c:v>8533</c:v>
                </c:pt>
                <c:pt idx="5">
                  <c:v>5584</c:v>
                </c:pt>
                <c:pt idx="6">
                  <c:v>3940</c:v>
                </c:pt>
                <c:pt idx="7">
                  <c:v>2853</c:v>
                </c:pt>
                <c:pt idx="8">
                  <c:v>2259</c:v>
                </c:pt>
                <c:pt idx="9">
                  <c:v>2095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0448321410804042E-2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8.7055392585730709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-3.4858387799563953E-3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-9.0576913179970157E-6"/>
                  <c:y val="7.5754593175852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5.1650798552141768E-3"/>
                  <c:y val="1.8938499164877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5.2287581699345127E-3"/>
                  <c:y val="7.5751610594129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鉄鋼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電気機械</c:v>
                </c:pt>
                <c:pt idx="8">
                  <c:v>化学肥料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49056</c:v>
                </c:pt>
                <c:pt idx="1">
                  <c:v>7216</c:v>
                </c:pt>
                <c:pt idx="2">
                  <c:v>14401</c:v>
                </c:pt>
                <c:pt idx="3">
                  <c:v>13431</c:v>
                </c:pt>
                <c:pt idx="4">
                  <c:v>10035</c:v>
                </c:pt>
                <c:pt idx="5">
                  <c:v>5931</c:v>
                </c:pt>
                <c:pt idx="6">
                  <c:v>3378</c:v>
                </c:pt>
                <c:pt idx="7">
                  <c:v>1911</c:v>
                </c:pt>
                <c:pt idx="8">
                  <c:v>3109</c:v>
                </c:pt>
                <c:pt idx="9">
                  <c:v>3778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638297872340425E-2"/>
                  <c:y val="7.7519379844960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2411347517730497E-2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1.5957446808510637E-2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1.2411347517730561E-2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425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0638297872340425E-2"/>
                  <c:y val="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1.7730496453900711E-2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缶詰・びん詰</c:v>
                </c:pt>
                <c:pt idx="4">
                  <c:v>雑品</c:v>
                </c:pt>
                <c:pt idx="5">
                  <c:v>その他の化学工業品</c:v>
                </c:pt>
                <c:pt idx="6">
                  <c:v>鉄鋼</c:v>
                </c:pt>
                <c:pt idx="7">
                  <c:v>雑穀</c:v>
                </c:pt>
                <c:pt idx="8">
                  <c:v>麦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21451</c:v>
                </c:pt>
                <c:pt idx="1">
                  <c:v>20372</c:v>
                </c:pt>
                <c:pt idx="2">
                  <c:v>17906</c:v>
                </c:pt>
                <c:pt idx="3">
                  <c:v>17161</c:v>
                </c:pt>
                <c:pt idx="4">
                  <c:v>15651</c:v>
                </c:pt>
                <c:pt idx="5">
                  <c:v>12445</c:v>
                </c:pt>
                <c:pt idx="6">
                  <c:v>9766</c:v>
                </c:pt>
                <c:pt idx="7">
                  <c:v>7610</c:v>
                </c:pt>
                <c:pt idx="8">
                  <c:v>6850</c:v>
                </c:pt>
                <c:pt idx="9">
                  <c:v>6068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730496453900546E-3"/>
                  <c:y val="1.162760178233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1.2411347517730464E-2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3.5460992907801743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-3.051944089094887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8.8652482269502893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3.5460992907801418E-3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7.0921985815602835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-1.7730496453900709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7.0921985815601534E-3"/>
                  <c:y val="3.8753586034303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缶詰・びん詰</c:v>
                </c:pt>
                <c:pt idx="4">
                  <c:v>雑品</c:v>
                </c:pt>
                <c:pt idx="5">
                  <c:v>その他の化学工業品</c:v>
                </c:pt>
                <c:pt idx="6">
                  <c:v>鉄鋼</c:v>
                </c:pt>
                <c:pt idx="7">
                  <c:v>雑穀</c:v>
                </c:pt>
                <c:pt idx="8">
                  <c:v>麦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33014</c:v>
                </c:pt>
                <c:pt idx="1">
                  <c:v>17313</c:v>
                </c:pt>
                <c:pt idx="2">
                  <c:v>17307</c:v>
                </c:pt>
                <c:pt idx="3">
                  <c:v>14410</c:v>
                </c:pt>
                <c:pt idx="4">
                  <c:v>8199</c:v>
                </c:pt>
                <c:pt idx="5">
                  <c:v>10663</c:v>
                </c:pt>
                <c:pt idx="6">
                  <c:v>10458</c:v>
                </c:pt>
                <c:pt idx="7">
                  <c:v>7425</c:v>
                </c:pt>
                <c:pt idx="8">
                  <c:v>19147</c:v>
                </c:pt>
                <c:pt idx="9">
                  <c:v>2889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その他の日用品</c:v>
                </c:pt>
                <c:pt idx="7">
                  <c:v>雑品</c:v>
                </c:pt>
                <c:pt idx="8">
                  <c:v>非鉄金属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25262</c:v>
                </c:pt>
                <c:pt idx="1">
                  <c:v>9249</c:v>
                </c:pt>
                <c:pt idx="2">
                  <c:v>5876</c:v>
                </c:pt>
                <c:pt idx="3">
                  <c:v>4848</c:v>
                </c:pt>
                <c:pt idx="4">
                  <c:v>3881</c:v>
                </c:pt>
                <c:pt idx="5">
                  <c:v>2999</c:v>
                </c:pt>
                <c:pt idx="6">
                  <c:v>2772</c:v>
                </c:pt>
                <c:pt idx="7">
                  <c:v>1504</c:v>
                </c:pt>
                <c:pt idx="8">
                  <c:v>1036</c:v>
                </c:pt>
                <c:pt idx="9">
                  <c:v>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7.1112510936132984E-3"/>
                  <c:y val="-5.6142714782607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7.1111111111111115E-3"/>
                  <c:y val="-3.56506238859193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8.888888888888823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2.4955436720142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32031E-3"/>
                  <c:y val="-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3.5555555555555557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その他の日用品</c:v>
                </c:pt>
                <c:pt idx="7">
                  <c:v>雑品</c:v>
                </c:pt>
                <c:pt idx="8">
                  <c:v>非鉄金属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26939</c:v>
                </c:pt>
                <c:pt idx="1">
                  <c:v>7037</c:v>
                </c:pt>
                <c:pt idx="2">
                  <c:v>6218</c:v>
                </c:pt>
                <c:pt idx="3">
                  <c:v>5041</c:v>
                </c:pt>
                <c:pt idx="4">
                  <c:v>4116</c:v>
                </c:pt>
                <c:pt idx="5">
                  <c:v>1127</c:v>
                </c:pt>
                <c:pt idx="6">
                  <c:v>1795</c:v>
                </c:pt>
                <c:pt idx="7">
                  <c:v>1473</c:v>
                </c:pt>
                <c:pt idx="8">
                  <c:v>989</c:v>
                </c:pt>
                <c:pt idx="9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-1.9817014398623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EF-43D2-81FC-57F5CBBF9D70}"/>
                </c:ext>
              </c:extLst>
            </c:dLbl>
            <c:dLbl>
              <c:idx val="1"/>
              <c:layout>
                <c:manualLayout>
                  <c:x val="-1.3998387996776026E-2"/>
                  <c:y val="-2.8423565698355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EF-43D2-81FC-57F5CBBF9D70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EF-43D2-81FC-57F5CBBF9D70}"/>
                </c:ext>
              </c:extLst>
            </c:dLbl>
            <c:dLbl>
              <c:idx val="3"/>
              <c:layout>
                <c:manualLayout>
                  <c:x val="-1.0521696598948754E-2"/>
                  <c:y val="-1.62877945341578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EF-43D2-81FC-57F5CBBF9D70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EF-43D2-81FC-57F5CBBF9D70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EF-43D2-81FC-57F5CBBF9D70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EF-43D2-81FC-57F5CBBF9D70}"/>
                </c:ext>
              </c:extLst>
            </c:dLbl>
            <c:dLbl>
              <c:idx val="7"/>
              <c:layout>
                <c:manualLayout>
                  <c:x val="-8.7903775807552896E-3"/>
                  <c:y val="-1.650725862656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EF-43D2-81FC-57F5CBBF9D70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EF-43D2-81FC-57F5CBBF9D70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石油製品</c:v>
                </c:pt>
                <c:pt idx="7">
                  <c:v>非金属鉱物</c:v>
                </c:pt>
                <c:pt idx="8">
                  <c:v>雑品</c:v>
                </c:pt>
                <c:pt idx="9">
                  <c:v>化学肥料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39820</c:v>
                </c:pt>
                <c:pt idx="1">
                  <c:v>11574</c:v>
                </c:pt>
                <c:pt idx="2">
                  <c:v>10848</c:v>
                </c:pt>
                <c:pt idx="3">
                  <c:v>10266</c:v>
                </c:pt>
                <c:pt idx="4">
                  <c:v>5742</c:v>
                </c:pt>
                <c:pt idx="5">
                  <c:v>4020</c:v>
                </c:pt>
                <c:pt idx="6">
                  <c:v>1520</c:v>
                </c:pt>
                <c:pt idx="7">
                  <c:v>1441</c:v>
                </c:pt>
                <c:pt idx="8">
                  <c:v>1338</c:v>
                </c:pt>
                <c:pt idx="9">
                  <c:v>1161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EF-43D2-81FC-57F5CBBF9D70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EF-43D2-81FC-57F5CBBF9D70}"/>
                </c:ext>
              </c:extLst>
            </c:dLbl>
            <c:dLbl>
              <c:idx val="1"/>
              <c:layout>
                <c:manualLayout>
                  <c:x val="3.499562554680665E-3"/>
                  <c:y val="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EF-43D2-81FC-57F5CBBF9D70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EF-43D2-81FC-57F5CBBF9D70}"/>
                </c:ext>
              </c:extLst>
            </c:dLbl>
            <c:dLbl>
              <c:idx val="3"/>
              <c:layout>
                <c:manualLayout>
                  <c:x val="5.2723527669276916E-3"/>
                  <c:y val="1.5034180049527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EF-43D2-81FC-57F5CBBF9D70}"/>
                </c:ext>
              </c:extLst>
            </c:dLbl>
            <c:dLbl>
              <c:idx val="4"/>
              <c:layout>
                <c:manualLayout>
                  <c:x val="5.2538905077810158E-3"/>
                  <c:y val="1.5128786867743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EF-43D2-81FC-57F5CBBF9D70}"/>
                </c:ext>
              </c:extLst>
            </c:dLbl>
            <c:dLbl>
              <c:idx val="5"/>
              <c:layout>
                <c:manualLayout>
                  <c:x val="3.4995625546807292E-3"/>
                  <c:y val="-1.1362605098091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EF-43D2-81FC-57F5CBBF9D70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EF-43D2-81FC-57F5CBBF9D70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EF-43D2-81FC-57F5CBBF9D70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EF-43D2-81FC-57F5CBBF9D70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石油製品</c:v>
                </c:pt>
                <c:pt idx="7">
                  <c:v>非金属鉱物</c:v>
                </c:pt>
                <c:pt idx="8">
                  <c:v>雑品</c:v>
                </c:pt>
                <c:pt idx="9">
                  <c:v>化学肥料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30570</c:v>
                </c:pt>
                <c:pt idx="1">
                  <c:v>12895</c:v>
                </c:pt>
                <c:pt idx="2">
                  <c:v>10116</c:v>
                </c:pt>
                <c:pt idx="3">
                  <c:v>10119</c:v>
                </c:pt>
                <c:pt idx="4">
                  <c:v>5745</c:v>
                </c:pt>
                <c:pt idx="5">
                  <c:v>5057</c:v>
                </c:pt>
                <c:pt idx="6">
                  <c:v>1500</c:v>
                </c:pt>
                <c:pt idx="7">
                  <c:v>1414</c:v>
                </c:pt>
                <c:pt idx="8">
                  <c:v>704</c:v>
                </c:pt>
                <c:pt idx="9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FEF-43D2-81FC-57F5CBBF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55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10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74882264700709E-3"/>
                  <c:y val="-2.1505658566872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3D-4690-B2A9-F43EFE9F0619}"/>
                </c:ext>
              </c:extLst>
            </c:dLbl>
            <c:dLbl>
              <c:idx val="1"/>
              <c:layout>
                <c:manualLayout>
                  <c:x val="-1.3979905811760601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3D-4690-B2A9-F43EFE9F0619}"/>
                </c:ext>
              </c:extLst>
            </c:dLbl>
            <c:dLbl>
              <c:idx val="2"/>
              <c:layout>
                <c:manualLayout>
                  <c:x val="-6.9899529058803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3D-4690-B2A9-F43EFE9F0619}"/>
                </c:ext>
              </c:extLst>
            </c:dLbl>
            <c:dLbl>
              <c:idx val="3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D-4690-B2A9-F43EFE9F0619}"/>
                </c:ext>
              </c:extLst>
            </c:dLbl>
            <c:dLbl>
              <c:idx val="4"/>
              <c:layout>
                <c:manualLayout>
                  <c:x val="-6.9900905033784952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3D-4690-B2A9-F43EFE9F0619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3D-4690-B2A9-F43EFE9F0619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D-4690-B2A9-F43EFE9F0619}"/>
                </c:ext>
              </c:extLst>
            </c:dLbl>
            <c:dLbl>
              <c:idx val="7"/>
              <c:layout>
                <c:manualLayout>
                  <c:x val="-8.7374411323503549E-3"/>
                  <c:y val="-7.1687410041486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3D-4690-B2A9-F43EFE9F0619}"/>
                </c:ext>
              </c:extLst>
            </c:dLbl>
            <c:dLbl>
              <c:idx val="8"/>
              <c:layout>
                <c:manualLayout>
                  <c:x val="-1.0484929358820554E-2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3D-4690-B2A9-F43EFE9F0619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飲料</c:v>
                </c:pt>
                <c:pt idx="7">
                  <c:v>ゴム製品</c:v>
                </c:pt>
                <c:pt idx="8">
                  <c:v>その他の製造工業品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416693</c:v>
                </c:pt>
                <c:pt idx="1">
                  <c:v>109645</c:v>
                </c:pt>
                <c:pt idx="2">
                  <c:v>20652</c:v>
                </c:pt>
                <c:pt idx="3">
                  <c:v>20047</c:v>
                </c:pt>
                <c:pt idx="4">
                  <c:v>14222</c:v>
                </c:pt>
                <c:pt idx="5">
                  <c:v>13845</c:v>
                </c:pt>
                <c:pt idx="6">
                  <c:v>12523</c:v>
                </c:pt>
                <c:pt idx="7">
                  <c:v>9367</c:v>
                </c:pt>
                <c:pt idx="8">
                  <c:v>8858</c:v>
                </c:pt>
                <c:pt idx="9">
                  <c:v>8418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3D-4690-B2A9-F43EFE9F0619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222370491170766E-2"/>
                  <c:y val="7.1684587813620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D-4690-B2A9-F43EFE9F0619}"/>
                </c:ext>
              </c:extLst>
            </c:dLbl>
            <c:dLbl>
              <c:idx val="1"/>
              <c:layout>
                <c:manualLayout>
                  <c:x val="8.7374411323503549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3D-4690-B2A9-F43EFE9F0619}"/>
                </c:ext>
              </c:extLst>
            </c:dLbl>
            <c:dLbl>
              <c:idx val="2"/>
              <c:layout>
                <c:manualLayout>
                  <c:x val="8.7374411323503549E-3"/>
                  <c:y val="-1.075297039482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3D-4690-B2A9-F43EFE9F061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3D-4690-B2A9-F43EFE9F0619}"/>
                </c:ext>
              </c:extLst>
            </c:dLbl>
            <c:dLbl>
              <c:idx val="4"/>
              <c:layout>
                <c:manualLayout>
                  <c:x val="6.9899529058802205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3D-4690-B2A9-F43EFE9F0619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D-4690-B2A9-F43EFE9F0619}"/>
                </c:ext>
              </c:extLst>
            </c:dLbl>
            <c:dLbl>
              <c:idx val="6"/>
              <c:layout>
                <c:manualLayout>
                  <c:x val="3.4949764529401419E-3"/>
                  <c:y val="-2.1505940789659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3D-4690-B2A9-F43EFE9F0619}"/>
                </c:ext>
              </c:extLst>
            </c:dLbl>
            <c:dLbl>
              <c:idx val="7"/>
              <c:layout>
                <c:manualLayout>
                  <c:x val="5.2424646794100851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3D-4690-B2A9-F43EFE9F0619}"/>
                </c:ext>
              </c:extLst>
            </c:dLbl>
            <c:dLbl>
              <c:idx val="8"/>
              <c:layout>
                <c:manualLayout>
                  <c:x val="-1.7474882264701991E-3"/>
                  <c:y val="7.1684587813618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3D-4690-B2A9-F43EFE9F061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飲料</c:v>
                </c:pt>
                <c:pt idx="7">
                  <c:v>ゴム製品</c:v>
                </c:pt>
                <c:pt idx="8">
                  <c:v>その他の製造工業品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283541</c:v>
                </c:pt>
                <c:pt idx="1">
                  <c:v>100052</c:v>
                </c:pt>
                <c:pt idx="2">
                  <c:v>22600</c:v>
                </c:pt>
                <c:pt idx="3">
                  <c:v>18650</c:v>
                </c:pt>
                <c:pt idx="4">
                  <c:v>15749</c:v>
                </c:pt>
                <c:pt idx="5">
                  <c:v>20269</c:v>
                </c:pt>
                <c:pt idx="6">
                  <c:v>11232</c:v>
                </c:pt>
                <c:pt idx="7">
                  <c:v>9654</c:v>
                </c:pt>
                <c:pt idx="8">
                  <c:v>13231</c:v>
                </c:pt>
                <c:pt idx="9">
                  <c:v>9741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73D-4690-B2A9-F43EFE9F0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4090965901989525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'8・保管高'!$C$52</c:f>
              <c:strCache>
                <c:ptCount val="1"/>
                <c:pt idx="0">
                  <c:v>令和 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3.569694852156813E-3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8.924588492143691E-3"/>
                  <c:y val="-2.8860256104350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1.7849176984287383E-3"/>
                  <c:y val="-2.0202020202020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1.784917698428673E-3"/>
                  <c:y val="-1.4430014430014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5.3547530952862809E-3"/>
                  <c:y val="-1.4430241674336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070950619057243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その他の化学工業品</c:v>
                </c:pt>
              </c:strCache>
            </c:strRef>
          </c:cat>
          <c:val>
            <c:numRef>
              <c:f>'8・保管高'!$N$3:$N$12</c:f>
              <c:numCache>
                <c:formatCode>#,##0_ ;[Red]\-#,##0\ </c:formatCode>
                <c:ptCount val="10"/>
                <c:pt idx="0">
                  <c:v>487748</c:v>
                </c:pt>
                <c:pt idx="1">
                  <c:v>136941</c:v>
                </c:pt>
                <c:pt idx="2">
                  <c:v>136133</c:v>
                </c:pt>
                <c:pt idx="3">
                  <c:v>83224</c:v>
                </c:pt>
                <c:pt idx="4">
                  <c:v>80092</c:v>
                </c:pt>
                <c:pt idx="5">
                  <c:v>70598</c:v>
                </c:pt>
                <c:pt idx="6">
                  <c:v>62114</c:v>
                </c:pt>
                <c:pt idx="7">
                  <c:v>60537</c:v>
                </c:pt>
                <c:pt idx="8">
                  <c:v>47590</c:v>
                </c:pt>
                <c:pt idx="9">
                  <c:v>45137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'8・保管高'!$Q$1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6064259285858647E-2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1.2494283344300505E-2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1.4279341587429906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7.139670793714888E-3"/>
                  <c:y val="8.6575541693650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5.354753095286215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7.1396707937148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0"/>
                  <c:y val="-1.154401154401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1.7849176984287383E-3"/>
                  <c:y val="-2.886002886002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5.354753095286084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その他の化学工業品</c:v>
                </c:pt>
              </c:strCache>
            </c:strRef>
          </c:cat>
          <c:val>
            <c:numRef>
              <c:f>'8・保管高'!$Q$3:$Q$12</c:f>
              <c:numCache>
                <c:formatCode>#,##0_ ;[Red]\-#,##0\ </c:formatCode>
                <c:ptCount val="10"/>
                <c:pt idx="0">
                  <c:v>327617</c:v>
                </c:pt>
                <c:pt idx="1">
                  <c:v>137574</c:v>
                </c:pt>
                <c:pt idx="2">
                  <c:v>140503</c:v>
                </c:pt>
                <c:pt idx="3">
                  <c:v>84299</c:v>
                </c:pt>
                <c:pt idx="4">
                  <c:v>66097</c:v>
                </c:pt>
                <c:pt idx="5">
                  <c:v>68022</c:v>
                </c:pt>
                <c:pt idx="6">
                  <c:v>69883</c:v>
                </c:pt>
                <c:pt idx="7">
                  <c:v>60254</c:v>
                </c:pt>
                <c:pt idx="8">
                  <c:v>55730</c:v>
                </c:pt>
                <c:pt idx="9">
                  <c:v>45022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5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12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9.0296490716438291E-2"/>
                  <c:y val="-7.79658792650918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0.19861184018664341"/>
                  <c:y val="-0.116971875075248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5.6587776955231026E-2"/>
                  <c:y val="-6.06125839774615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0.12934936551734452"/>
                  <c:y val="-6.71985841219389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55255699875119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0804585324270363"/>
                  <c:y val="-0.128501529051987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8.153681644495266E-4"/>
                  <c:y val="-6.8410026728310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0.10066476733143399"/>
                  <c:y val="-4.63517060367454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2.0550458715596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3.798969573247761E-3"/>
                  <c:y val="-1.28151412266138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765185334739134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'8・保管高'!$M$16:$M$26</c:f>
              <c:numCache>
                <c:formatCode>#,##0_ ;[Red]\-#,##0\ </c:formatCode>
                <c:ptCount val="11"/>
                <c:pt idx="0">
                  <c:v>487748</c:v>
                </c:pt>
                <c:pt idx="1">
                  <c:v>136941</c:v>
                </c:pt>
                <c:pt idx="2">
                  <c:v>136133</c:v>
                </c:pt>
                <c:pt idx="3">
                  <c:v>83224</c:v>
                </c:pt>
                <c:pt idx="4">
                  <c:v>80092</c:v>
                </c:pt>
                <c:pt idx="5">
                  <c:v>70598</c:v>
                </c:pt>
                <c:pt idx="6">
                  <c:v>62114</c:v>
                </c:pt>
                <c:pt idx="7">
                  <c:v>60537</c:v>
                </c:pt>
                <c:pt idx="8">
                  <c:v>47590</c:v>
                </c:pt>
                <c:pt idx="9">
                  <c:v>45137</c:v>
                </c:pt>
                <c:pt idx="10">
                  <c:v>317522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'8・保管高'!$N$16:$N$26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'8・保管高'!$P$16:$P$26</c:f>
              <c:numCache>
                <c:formatCode>#,##0_ ;[Red]\-#,##0\ </c:formatCode>
                <c:ptCount val="11"/>
                <c:pt idx="0">
                  <c:v>487748</c:v>
                </c:pt>
                <c:pt idx="1">
                  <c:v>136941</c:v>
                </c:pt>
                <c:pt idx="2">
                  <c:v>136133</c:v>
                </c:pt>
                <c:pt idx="3">
                  <c:v>83224</c:v>
                </c:pt>
                <c:pt idx="4">
                  <c:v>80092</c:v>
                </c:pt>
                <c:pt idx="5">
                  <c:v>70598</c:v>
                </c:pt>
                <c:pt idx="6">
                  <c:v>62114</c:v>
                </c:pt>
                <c:pt idx="7">
                  <c:v>60537</c:v>
                </c:pt>
                <c:pt idx="8">
                  <c:v>47590</c:v>
                </c:pt>
                <c:pt idx="9">
                  <c:v>45137</c:v>
                </c:pt>
                <c:pt idx="10">
                  <c:v>317522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12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0.15075928486038481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0.10708180561399291"/>
                  <c:y val="-4.8982894379581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0.1220266741466477"/>
                  <c:y val="-0.108742148610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1772768861907534"/>
                  <c:y val="-7.87277279995171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3.4023094441439097E-2"/>
                  <c:y val="-3.22372462062932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68070498821231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0.16834926168580067"/>
                  <c:y val="-0.117598334690922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0.13093199227959101"/>
                  <c:y val="-6.71681901831237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10205699478404893"/>
                  <c:y val="-8.20994961836667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2.2077965445159052E-3"/>
                  <c:y val="-3.3143150209672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054269933815517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3.9016382494172962E-2"/>
                  <c:y val="-2.69974356653694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4165347652154167"/>
                  <c:y val="0.147537695719069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'8・保管高'!$N$28:$N$38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'8・保管高'!$P$28:$P$38</c:f>
              <c:numCache>
                <c:formatCode>#,##0_ ;[Red]\-#,##0\ </c:formatCode>
                <c:ptCount val="11"/>
                <c:pt idx="0">
                  <c:v>327617</c:v>
                </c:pt>
                <c:pt idx="1">
                  <c:v>137574</c:v>
                </c:pt>
                <c:pt idx="2">
                  <c:v>140503</c:v>
                </c:pt>
                <c:pt idx="3">
                  <c:v>84299</c:v>
                </c:pt>
                <c:pt idx="4">
                  <c:v>66097</c:v>
                </c:pt>
                <c:pt idx="5">
                  <c:v>68022</c:v>
                </c:pt>
                <c:pt idx="6">
                  <c:v>69883</c:v>
                </c:pt>
                <c:pt idx="7">
                  <c:v>60254</c:v>
                </c:pt>
                <c:pt idx="8">
                  <c:v>55730</c:v>
                </c:pt>
                <c:pt idx="9">
                  <c:v>45022</c:v>
                </c:pt>
                <c:pt idx="10" formatCode="#,##0_);[Red]\(#,##0\)">
                  <c:v>355908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'9・東部・富士'!$C$21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3.4541504766212637E-3"/>
                  <c:y val="-1.4773780843175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0542E-3"/>
                  <c:y val="-7.3249452381312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3.7862175747500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8.73981483385073E-3"/>
                  <c:y val="1.1204225999295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化学繊維糸</c:v>
                </c:pt>
                <c:pt idx="6">
                  <c:v>雑品</c:v>
                </c:pt>
                <c:pt idx="7">
                  <c:v>非鉄金属</c:v>
                </c:pt>
                <c:pt idx="8">
                  <c:v>その他の日用品</c:v>
                </c:pt>
                <c:pt idx="9">
                  <c:v>電気機械</c:v>
                </c:pt>
              </c:strCache>
            </c:strRef>
          </c:cat>
          <c:val>
            <c:numRef>
              <c:f>'9・東部・富士'!$C$22:$C$31</c:f>
              <c:numCache>
                <c:formatCode>#,##0_);[Red]\(#,##0\)</c:formatCode>
                <c:ptCount val="10"/>
                <c:pt idx="0">
                  <c:v>19913</c:v>
                </c:pt>
                <c:pt idx="1">
                  <c:v>16555</c:v>
                </c:pt>
                <c:pt idx="2">
                  <c:v>12308</c:v>
                </c:pt>
                <c:pt idx="3">
                  <c:v>8469</c:v>
                </c:pt>
                <c:pt idx="4">
                  <c:v>6218</c:v>
                </c:pt>
                <c:pt idx="5">
                  <c:v>5849</c:v>
                </c:pt>
                <c:pt idx="6">
                  <c:v>5773</c:v>
                </c:pt>
                <c:pt idx="7">
                  <c:v>5749</c:v>
                </c:pt>
                <c:pt idx="8">
                  <c:v>5109</c:v>
                </c:pt>
                <c:pt idx="9">
                  <c:v>3288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'9・東部・富士'!$D$21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5.1122852463285108E-3"/>
                  <c:y val="1.4711544837261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1.2211919985197609E-2"/>
                  <c:y val="-3.082718049960763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1.2129684833782199E-2"/>
                  <c:y val="-3.7242723912935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3.3806870746900123E-3"/>
                  <c:y val="-7.4180084245449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3.4903339432440397E-3"/>
                  <c:y val="1.8559707595468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1.7498269635355633E-3"/>
                  <c:y val="1.8497762412011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3.4904710018297323E-3"/>
                  <c:y val="-7.4796627855440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16868485434E-3"/>
                  <c:y val="-2.90822457610541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化学繊維糸</c:v>
                </c:pt>
                <c:pt idx="6">
                  <c:v>雑品</c:v>
                </c:pt>
                <c:pt idx="7">
                  <c:v>非鉄金属</c:v>
                </c:pt>
                <c:pt idx="8">
                  <c:v>その他の日用品</c:v>
                </c:pt>
                <c:pt idx="9">
                  <c:v>電気機械</c:v>
                </c:pt>
              </c:strCache>
            </c:strRef>
          </c:cat>
          <c:val>
            <c:numRef>
              <c:f>'9・東部・富士'!$D$22:$D$31</c:f>
              <c:numCache>
                <c:formatCode>#,##0_);[Red]\(#,##0\)</c:formatCode>
                <c:ptCount val="10"/>
                <c:pt idx="0">
                  <c:v>17723</c:v>
                </c:pt>
                <c:pt idx="1">
                  <c:v>7077</c:v>
                </c:pt>
                <c:pt idx="2">
                  <c:v>11829</c:v>
                </c:pt>
                <c:pt idx="3">
                  <c:v>8794</c:v>
                </c:pt>
                <c:pt idx="4">
                  <c:v>4977</c:v>
                </c:pt>
                <c:pt idx="5">
                  <c:v>2383</c:v>
                </c:pt>
                <c:pt idx="6">
                  <c:v>5938</c:v>
                </c:pt>
                <c:pt idx="7">
                  <c:v>4977</c:v>
                </c:pt>
                <c:pt idx="8">
                  <c:v>6578</c:v>
                </c:pt>
                <c:pt idx="9">
                  <c:v>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2,465,192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2,465,192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220340</c:v>
                </c:pt>
                <c:pt idx="1">
                  <c:v>391815</c:v>
                </c:pt>
                <c:pt idx="2">
                  <c:v>515388</c:v>
                </c:pt>
                <c:pt idx="3">
                  <c:v>153912</c:v>
                </c:pt>
                <c:pt idx="4">
                  <c:v>277203</c:v>
                </c:pt>
                <c:pt idx="5">
                  <c:v>906534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'9・東部・富士'!$C$53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8.7145969498910684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1.3943355119825708E-2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5.2287581699346089E-3"/>
                  <c:y val="-3.7452278692435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1.7429193899782135E-3"/>
                  <c:y val="-2.98258172412807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-6.9443642225563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電気機械</c:v>
                </c:pt>
                <c:pt idx="4">
                  <c:v>化学肥料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'9・東部・富士'!$C$54:$C$63</c:f>
              <c:numCache>
                <c:formatCode>#,##0_);[Red]\(#,##0\)</c:formatCode>
                <c:ptCount val="10"/>
                <c:pt idx="0">
                  <c:v>80284</c:v>
                </c:pt>
                <c:pt idx="1">
                  <c:v>16157</c:v>
                </c:pt>
                <c:pt idx="2">
                  <c:v>15189</c:v>
                </c:pt>
                <c:pt idx="3">
                  <c:v>8718</c:v>
                </c:pt>
                <c:pt idx="4">
                  <c:v>8259</c:v>
                </c:pt>
                <c:pt idx="5">
                  <c:v>7520</c:v>
                </c:pt>
                <c:pt idx="6">
                  <c:v>6908</c:v>
                </c:pt>
                <c:pt idx="7">
                  <c:v>6297</c:v>
                </c:pt>
                <c:pt idx="8">
                  <c:v>5603</c:v>
                </c:pt>
                <c:pt idx="9">
                  <c:v>5045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'9・東部・富士'!$D$53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2195632408693852E-3"/>
                  <c:y val="-3.788475304223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3.4767810886384299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6.9716775599128538E-3"/>
                  <c:y val="1.5151216893342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8.7055392585730709E-3"/>
                  <c:y val="-2.272757098544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1.6792410752577496E-3"/>
                  <c:y val="-7.5766523502743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6.9716775599127263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電気機械</c:v>
                </c:pt>
                <c:pt idx="4">
                  <c:v>化学肥料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'9・東部・富士'!$D$54:$D$63</c:f>
              <c:numCache>
                <c:formatCode>#,##0_);[Red]\(#,##0\)</c:formatCode>
                <c:ptCount val="10"/>
                <c:pt idx="0">
                  <c:v>82123</c:v>
                </c:pt>
                <c:pt idx="1">
                  <c:v>21239</c:v>
                </c:pt>
                <c:pt idx="2">
                  <c:v>13308</c:v>
                </c:pt>
                <c:pt idx="3">
                  <c:v>9387</c:v>
                </c:pt>
                <c:pt idx="4">
                  <c:v>10540</c:v>
                </c:pt>
                <c:pt idx="5">
                  <c:v>8377</c:v>
                </c:pt>
                <c:pt idx="6">
                  <c:v>10343</c:v>
                </c:pt>
                <c:pt idx="7">
                  <c:v>4975</c:v>
                </c:pt>
                <c:pt idx="8">
                  <c:v>6005</c:v>
                </c:pt>
                <c:pt idx="9">
                  <c:v>5104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ja-JP" altLang="en-US" sz="1100" baseline="0"/>
              <a:t> </a:t>
            </a:r>
            <a:r>
              <a:rPr lang="en-US" altLang="ja-JP" sz="1100" baseline="0"/>
              <a:t>5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'10・清水・静岡'!$C$20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-1.9379844961240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1.7730496453900742E-2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1.0638297872340491E-2"/>
                  <c:y val="-1.5504181163401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1.2411347517730561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8.8652482269503553E-3"/>
                  <c:y val="-1.1627906976744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0638297872340555E-2"/>
                  <c:y val="2.325581395348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1.418439716312056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3553E-3"/>
                  <c:y val="1.550326558017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雑品</c:v>
                </c:pt>
                <c:pt idx="6">
                  <c:v>鉄鋼</c:v>
                </c:pt>
                <c:pt idx="7">
                  <c:v>飲料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'10・清水・静岡'!$C$21:$C$30</c:f>
              <c:numCache>
                <c:formatCode>#,##0_);[Red]\(#,##0\)</c:formatCode>
                <c:ptCount val="10"/>
                <c:pt idx="0">
                  <c:v>80685</c:v>
                </c:pt>
                <c:pt idx="1">
                  <c:v>42756</c:v>
                </c:pt>
                <c:pt idx="2">
                  <c:v>33047</c:v>
                </c:pt>
                <c:pt idx="3">
                  <c:v>27757</c:v>
                </c:pt>
                <c:pt idx="4">
                  <c:v>19749</c:v>
                </c:pt>
                <c:pt idx="5">
                  <c:v>16146</c:v>
                </c:pt>
                <c:pt idx="6">
                  <c:v>15373</c:v>
                </c:pt>
                <c:pt idx="7">
                  <c:v>12416</c:v>
                </c:pt>
                <c:pt idx="8">
                  <c:v>12205</c:v>
                </c:pt>
                <c:pt idx="9">
                  <c:v>11627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'10・清水・静岡'!$D$20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2411347517730497E-2"/>
                  <c:y val="1.9379539766831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7.092198581560283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1.0638297872340425E-2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1627601782335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-6.50110693175489E-17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7.0921985815602835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7.0921985815601534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3.5460992907801418E-3"/>
                  <c:y val="-7.7525483733137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雑品</c:v>
                </c:pt>
                <c:pt idx="6">
                  <c:v>鉄鋼</c:v>
                </c:pt>
                <c:pt idx="7">
                  <c:v>飲料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'10・清水・静岡'!$D$21:$D$30</c:f>
              <c:numCache>
                <c:formatCode>#,##0_);[Red]\(#,##0\)</c:formatCode>
                <c:ptCount val="10"/>
                <c:pt idx="0">
                  <c:v>81171</c:v>
                </c:pt>
                <c:pt idx="1">
                  <c:v>50124</c:v>
                </c:pt>
                <c:pt idx="2">
                  <c:v>19361</c:v>
                </c:pt>
                <c:pt idx="3">
                  <c:v>26738</c:v>
                </c:pt>
                <c:pt idx="4">
                  <c:v>31778</c:v>
                </c:pt>
                <c:pt idx="5">
                  <c:v>16447</c:v>
                </c:pt>
                <c:pt idx="6">
                  <c:v>16983</c:v>
                </c:pt>
                <c:pt idx="7">
                  <c:v>14427</c:v>
                </c:pt>
                <c:pt idx="8">
                  <c:v>17547</c:v>
                </c:pt>
                <c:pt idx="9">
                  <c:v>12958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25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'10・清水・静岡'!$C$53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8.8888888888888889E-3"/>
                  <c:y val="3.565062388591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雑品</c:v>
                </c:pt>
                <c:pt idx="6">
                  <c:v>化学肥料</c:v>
                </c:pt>
                <c:pt idx="7">
                  <c:v>その他の化学工業品</c:v>
                </c:pt>
                <c:pt idx="8">
                  <c:v>米</c:v>
                </c:pt>
                <c:pt idx="9">
                  <c:v>非鉄金属</c:v>
                </c:pt>
              </c:strCache>
            </c:strRef>
          </c:cat>
          <c:val>
            <c:numRef>
              <c:f>'10・清水・静岡'!$C$54:$C$63</c:f>
              <c:numCache>
                <c:formatCode>#,##0_);[Red]\(#,##0\)</c:formatCode>
                <c:ptCount val="10"/>
                <c:pt idx="0">
                  <c:v>13866</c:v>
                </c:pt>
                <c:pt idx="1">
                  <c:v>7530</c:v>
                </c:pt>
                <c:pt idx="2">
                  <c:v>6765</c:v>
                </c:pt>
                <c:pt idx="3">
                  <c:v>2005</c:v>
                </c:pt>
                <c:pt idx="4">
                  <c:v>1976</c:v>
                </c:pt>
                <c:pt idx="5">
                  <c:v>1734</c:v>
                </c:pt>
                <c:pt idx="6">
                  <c:v>1371</c:v>
                </c:pt>
                <c:pt idx="7">
                  <c:v>1130</c:v>
                </c:pt>
                <c:pt idx="8">
                  <c:v>1039</c:v>
                </c:pt>
                <c:pt idx="9">
                  <c:v>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'10・清水・静岡'!$D$53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5.3331933508311462E-3"/>
                  <c:y val="-3.5651185313065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3.5555555555555228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-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1.7825311942958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1.7777777777776473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雑品</c:v>
                </c:pt>
                <c:pt idx="6">
                  <c:v>化学肥料</c:v>
                </c:pt>
                <c:pt idx="7">
                  <c:v>その他の化学工業品</c:v>
                </c:pt>
                <c:pt idx="8">
                  <c:v>米</c:v>
                </c:pt>
                <c:pt idx="9">
                  <c:v>非鉄金属</c:v>
                </c:pt>
              </c:strCache>
            </c:strRef>
          </c:cat>
          <c:val>
            <c:numRef>
              <c:f>'10・清水・静岡'!$D$54:$D$63</c:f>
              <c:numCache>
                <c:formatCode>#,##0_);[Red]\(#,##0\)</c:formatCode>
                <c:ptCount val="10"/>
                <c:pt idx="0">
                  <c:v>13609</c:v>
                </c:pt>
                <c:pt idx="1">
                  <c:v>5969</c:v>
                </c:pt>
                <c:pt idx="2">
                  <c:v>7922</c:v>
                </c:pt>
                <c:pt idx="3">
                  <c:v>2010</c:v>
                </c:pt>
                <c:pt idx="4">
                  <c:v>1683</c:v>
                </c:pt>
                <c:pt idx="5">
                  <c:v>1537</c:v>
                </c:pt>
                <c:pt idx="6">
                  <c:v>1371</c:v>
                </c:pt>
                <c:pt idx="7">
                  <c:v>1023</c:v>
                </c:pt>
                <c:pt idx="8">
                  <c:v>1016</c:v>
                </c:pt>
                <c:pt idx="9">
                  <c:v>1175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'11・駿遠・西部'!$C$21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7590124069137107E-3"/>
                  <c:y val="-5.74817978261191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1.5990035143912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1.0507918793615397E-2"/>
                  <c:y val="1.5735575425953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1.7727902122470912E-3"/>
                  <c:y val="-1.18353426160712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米</c:v>
                </c:pt>
                <c:pt idx="8">
                  <c:v>その他の機械</c:v>
                </c:pt>
                <c:pt idx="9">
                  <c:v>紙・パルプ</c:v>
                </c:pt>
              </c:strCache>
            </c:strRef>
          </c:cat>
          <c:val>
            <c:numRef>
              <c:f>'11・駿遠・西部'!$C$22:$C$31</c:f>
              <c:numCache>
                <c:formatCode>#,##0_);[Red]\(#,##0\)</c:formatCode>
                <c:ptCount val="10"/>
                <c:pt idx="0">
                  <c:v>20537</c:v>
                </c:pt>
                <c:pt idx="1">
                  <c:v>14987</c:v>
                </c:pt>
                <c:pt idx="2">
                  <c:v>13188</c:v>
                </c:pt>
                <c:pt idx="3">
                  <c:v>8938</c:v>
                </c:pt>
                <c:pt idx="4">
                  <c:v>7171</c:v>
                </c:pt>
                <c:pt idx="5">
                  <c:v>4310</c:v>
                </c:pt>
                <c:pt idx="6">
                  <c:v>3563</c:v>
                </c:pt>
                <c:pt idx="7">
                  <c:v>3356</c:v>
                </c:pt>
                <c:pt idx="8">
                  <c:v>3205</c:v>
                </c:pt>
                <c:pt idx="9">
                  <c:v>2475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'11・駿遠・西部'!$D$21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0083562389347005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7634213046203871E-3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5.2723527669277558E-3"/>
                  <c:y val="7.501223364028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-1.7543279531003506E-3"/>
                  <c:y val="7.076827260999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7.4380532941856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米</c:v>
                </c:pt>
                <c:pt idx="8">
                  <c:v>その他の機械</c:v>
                </c:pt>
                <c:pt idx="9">
                  <c:v>紙・パルプ</c:v>
                </c:pt>
              </c:strCache>
            </c:strRef>
          </c:cat>
          <c:val>
            <c:numRef>
              <c:f>'11・駿遠・西部'!$D$22:$D$31</c:f>
              <c:numCache>
                <c:formatCode>#,##0_);[Red]\(#,##0\)</c:formatCode>
                <c:ptCount val="10"/>
                <c:pt idx="0">
                  <c:v>15307</c:v>
                </c:pt>
                <c:pt idx="1">
                  <c:v>16667</c:v>
                </c:pt>
                <c:pt idx="2">
                  <c:v>15394</c:v>
                </c:pt>
                <c:pt idx="3">
                  <c:v>8432</c:v>
                </c:pt>
                <c:pt idx="4">
                  <c:v>7172</c:v>
                </c:pt>
                <c:pt idx="5">
                  <c:v>5508</c:v>
                </c:pt>
                <c:pt idx="6">
                  <c:v>4694</c:v>
                </c:pt>
                <c:pt idx="7">
                  <c:v>2766</c:v>
                </c:pt>
                <c:pt idx="8">
                  <c:v>3128</c:v>
                </c:pt>
                <c:pt idx="9">
                  <c:v>1891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065957360736885"/>
          <c:y val="2.5089605734767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'11・駿遠・西部'!$C$54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8.7374411323503393E-3"/>
                  <c:y val="3.5839471678943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3.225862896170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-8.7374411323503549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1.7921429176191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'11・駿遠・西部'!$C$55:$C$64</c:f>
              <c:numCache>
                <c:formatCode>#,##0_);[Red]\(#,##0\)</c:formatCode>
                <c:ptCount val="10"/>
                <c:pt idx="0">
                  <c:v>446496</c:v>
                </c:pt>
                <c:pt idx="1">
                  <c:v>117925</c:v>
                </c:pt>
                <c:pt idx="2">
                  <c:v>39353</c:v>
                </c:pt>
                <c:pt idx="3">
                  <c:v>22710</c:v>
                </c:pt>
                <c:pt idx="4">
                  <c:v>21774</c:v>
                </c:pt>
                <c:pt idx="5">
                  <c:v>19420</c:v>
                </c:pt>
                <c:pt idx="6">
                  <c:v>18293</c:v>
                </c:pt>
                <c:pt idx="7">
                  <c:v>15852</c:v>
                </c:pt>
                <c:pt idx="8">
                  <c:v>11999</c:v>
                </c:pt>
                <c:pt idx="9">
                  <c:v>8630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'11・駿遠・西部'!$D$54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727394038230622E-2"/>
                  <c:y val="3.58422939068093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8.7374411323503237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3.4949764529401419E-3"/>
                  <c:y val="2.1505094121299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-3.4949764529402061E-3"/>
                  <c:y val="1.4336353117150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'11・駿遠・西部'!$D$55:$D$64</c:f>
              <c:numCache>
                <c:formatCode>#,##0_);[Red]\(#,##0\)</c:formatCode>
                <c:ptCount val="10"/>
                <c:pt idx="0">
                  <c:v>300140</c:v>
                </c:pt>
                <c:pt idx="1">
                  <c:v>117197</c:v>
                </c:pt>
                <c:pt idx="2">
                  <c:v>38398</c:v>
                </c:pt>
                <c:pt idx="3">
                  <c:v>24876</c:v>
                </c:pt>
                <c:pt idx="4">
                  <c:v>25784</c:v>
                </c:pt>
                <c:pt idx="5">
                  <c:v>22888</c:v>
                </c:pt>
                <c:pt idx="6">
                  <c:v>15789</c:v>
                </c:pt>
                <c:pt idx="7">
                  <c:v>18946</c:v>
                </c:pt>
                <c:pt idx="8">
                  <c:v>15775</c:v>
                </c:pt>
                <c:pt idx="9">
                  <c:v>8056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  <c:pt idx="6">
                  <c:v>101.8</c:v>
                </c:pt>
                <c:pt idx="7">
                  <c:v>102.7</c:v>
                </c:pt>
                <c:pt idx="8">
                  <c:v>99.6</c:v>
                </c:pt>
                <c:pt idx="9">
                  <c:v>98.3</c:v>
                </c:pt>
                <c:pt idx="10">
                  <c:v>92.6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3.2518583325232615E-2"/>
                  <c:y val="5.7505656620508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92-417B-9373-2060559042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92.4</c:v>
                </c:pt>
                <c:pt idx="1">
                  <c:v>95.3</c:v>
                </c:pt>
                <c:pt idx="2">
                  <c:v>92.5</c:v>
                </c:pt>
                <c:pt idx="3">
                  <c:v>93.4</c:v>
                </c:pt>
                <c:pt idx="4">
                  <c:v>95.2</c:v>
                </c:pt>
                <c:pt idx="5">
                  <c:v>99.5</c:v>
                </c:pt>
                <c:pt idx="6">
                  <c:v>101.2</c:v>
                </c:pt>
                <c:pt idx="7">
                  <c:v>108.1</c:v>
                </c:pt>
                <c:pt idx="8">
                  <c:v>97.5</c:v>
                </c:pt>
                <c:pt idx="9">
                  <c:v>99.6</c:v>
                </c:pt>
                <c:pt idx="10">
                  <c:v>98.6</c:v>
                </c:pt>
                <c:pt idx="11">
                  <c:v>102.6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  <c:pt idx="6" formatCode="0.0_ ">
                  <c:v>77.8</c:v>
                </c:pt>
                <c:pt idx="7">
                  <c:v>69.599999999999994</c:v>
                </c:pt>
                <c:pt idx="8">
                  <c:v>69.099999999999994</c:v>
                </c:pt>
                <c:pt idx="9">
                  <c:v>65.3</c:v>
                </c:pt>
                <c:pt idx="10">
                  <c:v>61.2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54.8</c:v>
                </c:pt>
                <c:pt idx="1">
                  <c:v>61.9</c:v>
                </c:pt>
                <c:pt idx="2">
                  <c:v>55.5</c:v>
                </c:pt>
                <c:pt idx="3">
                  <c:v>67.3</c:v>
                </c:pt>
                <c:pt idx="4">
                  <c:v>60.7</c:v>
                </c:pt>
                <c:pt idx="5">
                  <c:v>76</c:v>
                </c:pt>
                <c:pt idx="6" formatCode="0.0_ ">
                  <c:v>70.3</c:v>
                </c:pt>
                <c:pt idx="7">
                  <c:v>68</c:v>
                </c:pt>
                <c:pt idx="8">
                  <c:v>72</c:v>
                </c:pt>
                <c:pt idx="9">
                  <c:v>68.7</c:v>
                </c:pt>
                <c:pt idx="10">
                  <c:v>70</c:v>
                </c:pt>
                <c:pt idx="11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  <c:pt idx="6">
                  <c:v>76</c:v>
                </c:pt>
                <c:pt idx="7">
                  <c:v>67.599999999999994</c:v>
                </c:pt>
                <c:pt idx="8">
                  <c:v>69.8</c:v>
                </c:pt>
                <c:pt idx="9">
                  <c:v>66.599999999999994</c:v>
                </c:pt>
                <c:pt idx="10">
                  <c:v>67.099999999999994</c:v>
                </c:pt>
                <c:pt idx="11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mbria Math" panose="02040503050406030204" pitchFamily="18" charset="0"/>
                    <a:ea typeface="Cambria Math" panose="02040503050406030204" pitchFamily="18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58.5</c:v>
                </c:pt>
                <c:pt idx="1">
                  <c:v>64.400000000000006</c:v>
                </c:pt>
                <c:pt idx="2">
                  <c:v>60.6</c:v>
                </c:pt>
                <c:pt idx="3">
                  <c:v>71.900000000000006</c:v>
                </c:pt>
                <c:pt idx="4">
                  <c:v>63.4</c:v>
                </c:pt>
                <c:pt idx="5">
                  <c:v>75.900000000000006</c:v>
                </c:pt>
                <c:pt idx="6">
                  <c:v>69.2</c:v>
                </c:pt>
                <c:pt idx="7">
                  <c:v>61.7</c:v>
                </c:pt>
                <c:pt idx="8">
                  <c:v>75.099999999999994</c:v>
                </c:pt>
                <c:pt idx="9">
                  <c:v>68.7</c:v>
                </c:pt>
                <c:pt idx="10">
                  <c:v>71.2</c:v>
                </c:pt>
                <c:pt idx="11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  <c:pt idx="6">
                  <c:v>10.9</c:v>
                </c:pt>
                <c:pt idx="7">
                  <c:v>12.4</c:v>
                </c:pt>
                <c:pt idx="8">
                  <c:v>11.6</c:v>
                </c:pt>
                <c:pt idx="9">
                  <c:v>11.3</c:v>
                </c:pt>
                <c:pt idx="10">
                  <c:v>12.4</c:v>
                </c:pt>
                <c:pt idx="11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11.5</c:v>
                </c:pt>
                <c:pt idx="1">
                  <c:v>11.2</c:v>
                </c:pt>
                <c:pt idx="2">
                  <c:v>11.8</c:v>
                </c:pt>
                <c:pt idx="3">
                  <c:v>12.5</c:v>
                </c:pt>
                <c:pt idx="4">
                  <c:v>9.6999999999999993</c:v>
                </c:pt>
                <c:pt idx="5">
                  <c:v>12.4</c:v>
                </c:pt>
                <c:pt idx="6">
                  <c:v>11.3</c:v>
                </c:pt>
                <c:pt idx="7">
                  <c:v>9.8000000000000007</c:v>
                </c:pt>
                <c:pt idx="8">
                  <c:v>10.5</c:v>
                </c:pt>
                <c:pt idx="9">
                  <c:v>10.6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20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17.899999999999999</c:v>
                </c:pt>
                <c:pt idx="7">
                  <c:v>18.2</c:v>
                </c:pt>
                <c:pt idx="8">
                  <c:v>18.2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latin typeface="Calibri" panose="020F0502020204030204" pitchFamily="34" charset="0"/>
                    <a:ea typeface="ＤＦ平成ゴシック体W5" panose="02010609000101010101" pitchFamily="1" charset="-128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19.3</c:v>
                </c:pt>
                <c:pt idx="2">
                  <c:v>19</c:v>
                </c:pt>
                <c:pt idx="3">
                  <c:v>19.100000000000001</c:v>
                </c:pt>
                <c:pt idx="4">
                  <c:v>18.8</c:v>
                </c:pt>
                <c:pt idx="5">
                  <c:v>19.100000000000001</c:v>
                </c:pt>
                <c:pt idx="6">
                  <c:v>19.100000000000001</c:v>
                </c:pt>
                <c:pt idx="7">
                  <c:v>18.3</c:v>
                </c:pt>
                <c:pt idx="8">
                  <c:v>18.2</c:v>
                </c:pt>
                <c:pt idx="9">
                  <c:v>17.5</c:v>
                </c:pt>
                <c:pt idx="10">
                  <c:v>16.8</c:v>
                </c:pt>
                <c:pt idx="11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5</a:t>
            </a:r>
            <a:r>
              <a:rPr lang="ja-JP" altLang="en-US" sz="1200" baseline="0"/>
              <a:t>年</a:t>
            </a:r>
            <a:r>
              <a:rPr lang="en-US" altLang="ja-JP" sz="1200" baseline="0"/>
              <a:t>12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layout>
        <c:manualLayout>
          <c:xMode val="edge"/>
          <c:yMode val="edge"/>
          <c:x val="0.30735521083816619"/>
          <c:y val="2.25988650298356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153011</c:v>
                </c:pt>
                <c:pt idx="1">
                  <c:v>246746</c:v>
                </c:pt>
                <c:pt idx="2">
                  <c:v>326618</c:v>
                </c:pt>
                <c:pt idx="3">
                  <c:v>127285</c:v>
                </c:pt>
                <c:pt idx="4">
                  <c:v>163126</c:v>
                </c:pt>
                <c:pt idx="5">
                  <c:v>656343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67329</c:v>
                </c:pt>
                <c:pt idx="1">
                  <c:v>145069</c:v>
                </c:pt>
                <c:pt idx="2">
                  <c:v>188770</c:v>
                </c:pt>
                <c:pt idx="3">
                  <c:v>26627</c:v>
                </c:pt>
                <c:pt idx="4">
                  <c:v>114077</c:v>
                </c:pt>
                <c:pt idx="5">
                  <c:v>250191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0.69443133339384588</c:v>
                </c:pt>
                <c:pt idx="1">
                  <c:v>0.62975128568329442</c:v>
                </c:pt>
                <c:pt idx="2">
                  <c:v>0.63373225608667649</c:v>
                </c:pt>
                <c:pt idx="3">
                  <c:v>0.82699854462290134</c:v>
                </c:pt>
                <c:pt idx="4">
                  <c:v>0.58847126474100209</c:v>
                </c:pt>
                <c:pt idx="5">
                  <c:v>0.72401366082242913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  <c:pt idx="6">
                  <c:v>61.9</c:v>
                </c:pt>
                <c:pt idx="7">
                  <c:v>67.599999999999994</c:v>
                </c:pt>
                <c:pt idx="8">
                  <c:v>63.8</c:v>
                </c:pt>
                <c:pt idx="9">
                  <c:v>62.6</c:v>
                </c:pt>
                <c:pt idx="10">
                  <c:v>68.7</c:v>
                </c:pt>
                <c:pt idx="11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58</c:v>
                </c:pt>
                <c:pt idx="1">
                  <c:v>58.6</c:v>
                </c:pt>
                <c:pt idx="2">
                  <c:v>62.1</c:v>
                </c:pt>
                <c:pt idx="3">
                  <c:v>65.5</c:v>
                </c:pt>
                <c:pt idx="4">
                  <c:v>52.1</c:v>
                </c:pt>
                <c:pt idx="5">
                  <c:v>64.7</c:v>
                </c:pt>
                <c:pt idx="6">
                  <c:v>59.1</c:v>
                </c:pt>
                <c:pt idx="7">
                  <c:v>54.4</c:v>
                </c:pt>
                <c:pt idx="8">
                  <c:v>57.8</c:v>
                </c:pt>
                <c:pt idx="9">
                  <c:v>61.1</c:v>
                </c:pt>
                <c:pt idx="10">
                  <c:v>66.400000000000006</c:v>
                </c:pt>
                <c:pt idx="11">
                  <c:v>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  <c:pt idx="6">
                  <c:v>22.3</c:v>
                </c:pt>
                <c:pt idx="7">
                  <c:v>19.2</c:v>
                </c:pt>
                <c:pt idx="8">
                  <c:v>19.7</c:v>
                </c:pt>
                <c:pt idx="9">
                  <c:v>21.1</c:v>
                </c:pt>
                <c:pt idx="10">
                  <c:v>20.5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17.100000000000001</c:v>
                </c:pt>
                <c:pt idx="1">
                  <c:v>17.8</c:v>
                </c:pt>
                <c:pt idx="2">
                  <c:v>19</c:v>
                </c:pt>
                <c:pt idx="3">
                  <c:v>21.4</c:v>
                </c:pt>
                <c:pt idx="4">
                  <c:v>19</c:v>
                </c:pt>
                <c:pt idx="5">
                  <c:v>20.100000000000001</c:v>
                </c:pt>
                <c:pt idx="6">
                  <c:v>19.600000000000001</c:v>
                </c:pt>
                <c:pt idx="7">
                  <c:v>16.3</c:v>
                </c:pt>
                <c:pt idx="8">
                  <c:v>15.8</c:v>
                </c:pt>
                <c:pt idx="9">
                  <c:v>19</c:v>
                </c:pt>
                <c:pt idx="10">
                  <c:v>17.399999999999999</c:v>
                </c:pt>
                <c:pt idx="11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  <c:pt idx="6">
                  <c:v>37</c:v>
                </c:pt>
                <c:pt idx="7">
                  <c:v>35.700000000000003</c:v>
                </c:pt>
                <c:pt idx="8">
                  <c:v>34.6</c:v>
                </c:pt>
                <c:pt idx="9">
                  <c:v>35.299999999999997</c:v>
                </c:pt>
                <c:pt idx="10">
                  <c:v>36.700000000000003</c:v>
                </c:pt>
                <c:pt idx="11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9"/>
              <c:layout>
                <c:manualLayout>
                  <c:x val="-3.1411165347450962E-2"/>
                  <c:y val="6.1940382452193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AC-4990-9893-88CBCF54FDA9}"/>
                </c:ext>
              </c:extLst>
            </c:dLbl>
            <c:dLbl>
              <c:idx val="10"/>
              <c:layout>
                <c:manualLayout>
                  <c:x val="-3.4906141319491026E-2"/>
                  <c:y val="6.1940382452193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AC-4990-9893-88CBCF54FDA9}"/>
                </c:ext>
              </c:extLst>
            </c:dLbl>
            <c:dLbl>
              <c:idx val="11"/>
              <c:layout>
                <c:manualLayout>
                  <c:x val="-9.9170631194036522E-3"/>
                  <c:y val="5.7178477690288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AC-4990-9893-88CBCF54FD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</c:v>
                </c:pt>
                <c:pt idx="1">
                  <c:v>35.9</c:v>
                </c:pt>
                <c:pt idx="2">
                  <c:v>35.4</c:v>
                </c:pt>
                <c:pt idx="3">
                  <c:v>35.6</c:v>
                </c:pt>
                <c:pt idx="4">
                  <c:v>37</c:v>
                </c:pt>
                <c:pt idx="5">
                  <c:v>37.4</c:v>
                </c:pt>
                <c:pt idx="6">
                  <c:v>38.9</c:v>
                </c:pt>
                <c:pt idx="7">
                  <c:v>38.700000000000003</c:v>
                </c:pt>
                <c:pt idx="8">
                  <c:v>37.4</c:v>
                </c:pt>
                <c:pt idx="9">
                  <c:v>38.299999999999997</c:v>
                </c:pt>
                <c:pt idx="10">
                  <c:v>37.1</c:v>
                </c:pt>
                <c:pt idx="11">
                  <c:v>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  <c:pt idx="6">
                  <c:v>62.3</c:v>
                </c:pt>
                <c:pt idx="7" formatCode="General">
                  <c:v>54.5</c:v>
                </c:pt>
                <c:pt idx="8" formatCode="General">
                  <c:v>57.7</c:v>
                </c:pt>
                <c:pt idx="9" formatCode="General">
                  <c:v>59.4</c:v>
                </c:pt>
                <c:pt idx="10" formatCode="General">
                  <c:v>55.1</c:v>
                </c:pt>
                <c:pt idx="11" formatCode="General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0"/>
              <c:layout>
                <c:manualLayout>
                  <c:x val="-3.3071964043710225E-2"/>
                  <c:y val="6.042964141677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98-44B3-9117-394CE2C2452B}"/>
                </c:ext>
              </c:extLst>
            </c:dLbl>
            <c:dLbl>
              <c:idx val="11"/>
              <c:layout>
                <c:manualLayout>
                  <c:x val="-2.139316899113114E-2"/>
                  <c:y val="4.6492359186808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98-44B3-9117-394CE2C245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47.5</c:v>
                </c:pt>
                <c:pt idx="1">
                  <c:v>49.6</c:v>
                </c:pt>
                <c:pt idx="2" formatCode="General">
                  <c:v>53.9</c:v>
                </c:pt>
                <c:pt idx="3" formatCode="General">
                  <c:v>60.2</c:v>
                </c:pt>
                <c:pt idx="4" formatCode="General">
                  <c:v>50.4</c:v>
                </c:pt>
                <c:pt idx="5" formatCode="General">
                  <c:v>53.5</c:v>
                </c:pt>
                <c:pt idx="6">
                  <c:v>49.4</c:v>
                </c:pt>
                <c:pt idx="7" formatCode="General">
                  <c:v>42.2</c:v>
                </c:pt>
                <c:pt idx="8" formatCode="General">
                  <c:v>43.3</c:v>
                </c:pt>
                <c:pt idx="9" formatCode="General">
                  <c:v>49.1</c:v>
                </c:pt>
                <c:pt idx="10" formatCode="General">
                  <c:v>47.6</c:v>
                </c:pt>
                <c:pt idx="11" formatCode="General">
                  <c:v>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  <c:pt idx="6">
                  <c:v>77</c:v>
                </c:pt>
                <c:pt idx="7">
                  <c:v>59.3</c:v>
                </c:pt>
                <c:pt idx="8">
                  <c:v>70.2</c:v>
                </c:pt>
                <c:pt idx="9">
                  <c:v>61.2</c:v>
                </c:pt>
                <c:pt idx="10">
                  <c:v>59</c:v>
                </c:pt>
                <c:pt idx="11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51.7</c:v>
                </c:pt>
                <c:pt idx="1">
                  <c:v>54.7</c:v>
                </c:pt>
                <c:pt idx="2">
                  <c:v>64.900000000000006</c:v>
                </c:pt>
                <c:pt idx="3">
                  <c:v>78.400000000000006</c:v>
                </c:pt>
                <c:pt idx="4">
                  <c:v>75.5</c:v>
                </c:pt>
                <c:pt idx="5">
                  <c:v>75.900000000000006</c:v>
                </c:pt>
                <c:pt idx="6">
                  <c:v>59.8</c:v>
                </c:pt>
                <c:pt idx="7">
                  <c:v>43.5</c:v>
                </c:pt>
                <c:pt idx="8">
                  <c:v>45.8</c:v>
                </c:pt>
                <c:pt idx="9">
                  <c:v>57.2</c:v>
                </c:pt>
                <c:pt idx="10">
                  <c:v>60.4</c:v>
                </c:pt>
                <c:pt idx="11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  <c:pt idx="6">
                  <c:v>37.5</c:v>
                </c:pt>
                <c:pt idx="7">
                  <c:v>38.6</c:v>
                </c:pt>
                <c:pt idx="8">
                  <c:v>37.9</c:v>
                </c:pt>
                <c:pt idx="9">
                  <c:v>39.700000000000003</c:v>
                </c:pt>
                <c:pt idx="10">
                  <c:v>43.1</c:v>
                </c:pt>
                <c:pt idx="11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43.2</c:v>
                </c:pt>
                <c:pt idx="1">
                  <c:v>43.6</c:v>
                </c:pt>
                <c:pt idx="2">
                  <c:v>42.1</c:v>
                </c:pt>
                <c:pt idx="3">
                  <c:v>42.7</c:v>
                </c:pt>
                <c:pt idx="4">
                  <c:v>44.7</c:v>
                </c:pt>
                <c:pt idx="5">
                  <c:v>45.4</c:v>
                </c:pt>
                <c:pt idx="6">
                  <c:v>44.5</c:v>
                </c:pt>
                <c:pt idx="7">
                  <c:v>42.1</c:v>
                </c:pt>
                <c:pt idx="8">
                  <c:v>40.200000000000003</c:v>
                </c:pt>
                <c:pt idx="9">
                  <c:v>41.4</c:v>
                </c:pt>
                <c:pt idx="10">
                  <c:v>42.1</c:v>
                </c:pt>
                <c:pt idx="11">
                  <c:v>41.3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  <c:pt idx="6">
                  <c:v>200.3</c:v>
                </c:pt>
                <c:pt idx="7">
                  <c:v>154.69999999999999</c:v>
                </c:pt>
                <c:pt idx="8">
                  <c:v>184.4</c:v>
                </c:pt>
                <c:pt idx="9">
                  <c:v>155.5</c:v>
                </c:pt>
                <c:pt idx="10">
                  <c:v>138.4</c:v>
                </c:pt>
                <c:pt idx="11">
                  <c:v>138.80000000000001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120.5</c:v>
                </c:pt>
                <c:pt idx="1">
                  <c:v>125.7</c:v>
                </c:pt>
                <c:pt idx="2">
                  <c:v>153</c:v>
                </c:pt>
                <c:pt idx="3">
                  <c:v>184.3</c:v>
                </c:pt>
                <c:pt idx="4">
                  <c:v>170.6</c:v>
                </c:pt>
                <c:pt idx="5">
                  <c:v>167.7</c:v>
                </c:pt>
                <c:pt idx="6">
                  <c:v>134</c:v>
                </c:pt>
                <c:pt idx="7">
                  <c:v>103.1</c:v>
                </c:pt>
                <c:pt idx="8">
                  <c:v>113.4</c:v>
                </c:pt>
                <c:pt idx="9">
                  <c:v>138.6</c:v>
                </c:pt>
                <c:pt idx="10">
                  <c:v>143.80000000000001</c:v>
                </c:pt>
                <c:pt idx="11">
                  <c:v>143.4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8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  <c:pt idx="6">
                  <c:v>90.2</c:v>
                </c:pt>
                <c:pt idx="7">
                  <c:v>87.2</c:v>
                </c:pt>
                <c:pt idx="8">
                  <c:v>85.7</c:v>
                </c:pt>
                <c:pt idx="9">
                  <c:v>93.5</c:v>
                </c:pt>
                <c:pt idx="10">
                  <c:v>82.1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1"/>
              <c:layout>
                <c:manualLayout>
                  <c:x val="-1.937913402848003E-2"/>
                  <c:y val="1.4070083344845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D-4721-8988-15D536F576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72.7</c:v>
                </c:pt>
                <c:pt idx="1">
                  <c:v>83.2</c:v>
                </c:pt>
                <c:pt idx="2">
                  <c:v>89.9</c:v>
                </c:pt>
                <c:pt idx="3">
                  <c:v>103.8</c:v>
                </c:pt>
                <c:pt idx="4">
                  <c:v>94.4</c:v>
                </c:pt>
                <c:pt idx="5">
                  <c:v>91.6</c:v>
                </c:pt>
                <c:pt idx="6">
                  <c:v>108.5</c:v>
                </c:pt>
                <c:pt idx="7">
                  <c:v>91.8</c:v>
                </c:pt>
                <c:pt idx="8">
                  <c:v>101.6</c:v>
                </c:pt>
                <c:pt idx="9">
                  <c:v>100.2</c:v>
                </c:pt>
                <c:pt idx="10">
                  <c:v>94.2</c:v>
                </c:pt>
                <c:pt idx="11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  <c:pt idx="6">
                  <c:v>108.9</c:v>
                </c:pt>
                <c:pt idx="7">
                  <c:v>107</c:v>
                </c:pt>
                <c:pt idx="8">
                  <c:v>101.1</c:v>
                </c:pt>
                <c:pt idx="9">
                  <c:v>109.4</c:v>
                </c:pt>
                <c:pt idx="10">
                  <c:v>99.1</c:v>
                </c:pt>
                <c:pt idx="11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1"/>
              <c:layout>
                <c:manualLayout>
                  <c:x val="-1.2479121927940953E-2"/>
                  <c:y val="7.4626947855294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FD-46D4-841A-91D9E63A5D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97.3</c:v>
                </c:pt>
                <c:pt idx="1">
                  <c:v>99.8</c:v>
                </c:pt>
                <c:pt idx="2">
                  <c:v>97.4</c:v>
                </c:pt>
                <c:pt idx="3">
                  <c:v>100.8</c:v>
                </c:pt>
                <c:pt idx="4">
                  <c:v>107.3</c:v>
                </c:pt>
                <c:pt idx="5">
                  <c:v>108.2</c:v>
                </c:pt>
                <c:pt idx="6">
                  <c:v>107.3</c:v>
                </c:pt>
                <c:pt idx="7">
                  <c:v>103.7</c:v>
                </c:pt>
                <c:pt idx="8">
                  <c:v>106</c:v>
                </c:pt>
                <c:pt idx="9">
                  <c:v>105.3</c:v>
                </c:pt>
                <c:pt idx="10">
                  <c:v>104.4</c:v>
                </c:pt>
                <c:pt idx="11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  <c:pt idx="6">
                  <c:v>83.4</c:v>
                </c:pt>
                <c:pt idx="7">
                  <c:v>81.599999999999994</c:v>
                </c:pt>
                <c:pt idx="8">
                  <c:v>85.1</c:v>
                </c:pt>
                <c:pt idx="9">
                  <c:v>84.9</c:v>
                </c:pt>
                <c:pt idx="10">
                  <c:v>83.6</c:v>
                </c:pt>
                <c:pt idx="11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74.8</c:v>
                </c:pt>
                <c:pt idx="1">
                  <c:v>83.1</c:v>
                </c:pt>
                <c:pt idx="2">
                  <c:v>92.4</c:v>
                </c:pt>
                <c:pt idx="3">
                  <c:v>103</c:v>
                </c:pt>
                <c:pt idx="4">
                  <c:v>87.6</c:v>
                </c:pt>
                <c:pt idx="5">
                  <c:v>84.6</c:v>
                </c:pt>
                <c:pt idx="6">
                  <c:v>101.1</c:v>
                </c:pt>
                <c:pt idx="7">
                  <c:v>88.7</c:v>
                </c:pt>
                <c:pt idx="8">
                  <c:v>95.8</c:v>
                </c:pt>
                <c:pt idx="9">
                  <c:v>95.2</c:v>
                </c:pt>
                <c:pt idx="10">
                  <c:v>90.3</c:v>
                </c:pt>
                <c:pt idx="11">
                  <c:v>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  <c:pt idx="6" formatCode="0.0_ ">
                  <c:v>110.5</c:v>
                </c:pt>
                <c:pt idx="7">
                  <c:v>100.3</c:v>
                </c:pt>
                <c:pt idx="8">
                  <c:v>104.2</c:v>
                </c:pt>
                <c:pt idx="9">
                  <c:v>103.1</c:v>
                </c:pt>
                <c:pt idx="10">
                  <c:v>103.7</c:v>
                </c:pt>
                <c:pt idx="11" formatCode="0.0_ 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91.6</c:v>
                </c:pt>
                <c:pt idx="1">
                  <c:v>96.2</c:v>
                </c:pt>
                <c:pt idx="2" formatCode="0.0_ ">
                  <c:v>103.6</c:v>
                </c:pt>
                <c:pt idx="3">
                  <c:v>104.5</c:v>
                </c:pt>
                <c:pt idx="4">
                  <c:v>106.1</c:v>
                </c:pt>
                <c:pt idx="5">
                  <c:v>112.9</c:v>
                </c:pt>
                <c:pt idx="6" formatCode="0.0_ ">
                  <c:v>114</c:v>
                </c:pt>
                <c:pt idx="7">
                  <c:v>98.3</c:v>
                </c:pt>
                <c:pt idx="8">
                  <c:v>106.4</c:v>
                </c:pt>
                <c:pt idx="9">
                  <c:v>118.9</c:v>
                </c:pt>
                <c:pt idx="10">
                  <c:v>102.8</c:v>
                </c:pt>
                <c:pt idx="11" formatCode="0.0_ ">
                  <c:v>116.4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3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  <c:pt idx="6">
                  <c:v>52.7</c:v>
                </c:pt>
                <c:pt idx="7">
                  <c:v>47.1</c:v>
                </c:pt>
                <c:pt idx="8">
                  <c:v>50.4</c:v>
                </c:pt>
                <c:pt idx="9">
                  <c:v>48.7</c:v>
                </c:pt>
                <c:pt idx="10">
                  <c:v>50.5</c:v>
                </c:pt>
                <c:pt idx="11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45.1</c:v>
                </c:pt>
                <c:pt idx="1">
                  <c:v>47.2</c:v>
                </c:pt>
                <c:pt idx="2">
                  <c:v>51.8</c:v>
                </c:pt>
                <c:pt idx="3">
                  <c:v>45.6</c:v>
                </c:pt>
                <c:pt idx="4">
                  <c:v>54.3</c:v>
                </c:pt>
                <c:pt idx="5">
                  <c:v>56.1</c:v>
                </c:pt>
                <c:pt idx="6">
                  <c:v>59.2</c:v>
                </c:pt>
                <c:pt idx="7">
                  <c:v>51.8</c:v>
                </c:pt>
                <c:pt idx="8">
                  <c:v>58.3</c:v>
                </c:pt>
                <c:pt idx="9">
                  <c:v>66.7</c:v>
                </c:pt>
                <c:pt idx="10">
                  <c:v>52</c:v>
                </c:pt>
                <c:pt idx="11">
                  <c:v>65.099999999999994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7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  <c:pt idx="6">
                  <c:v>61.2</c:v>
                </c:pt>
                <c:pt idx="7">
                  <c:v>62</c:v>
                </c:pt>
                <c:pt idx="8">
                  <c:v>61.4</c:v>
                </c:pt>
                <c:pt idx="9">
                  <c:v>60.1</c:v>
                </c:pt>
                <c:pt idx="10">
                  <c:v>62.7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63</c:v>
                </c:pt>
                <c:pt idx="2">
                  <c:v>63.7</c:v>
                </c:pt>
                <c:pt idx="3">
                  <c:v>64.5</c:v>
                </c:pt>
                <c:pt idx="4">
                  <c:v>67.900000000000006</c:v>
                </c:pt>
                <c:pt idx="5">
                  <c:v>67.099999999999994</c:v>
                </c:pt>
                <c:pt idx="6">
                  <c:v>71.7</c:v>
                </c:pt>
                <c:pt idx="7">
                  <c:v>72.099999999999994</c:v>
                </c:pt>
                <c:pt idx="8">
                  <c:v>73.5</c:v>
                </c:pt>
                <c:pt idx="9">
                  <c:v>77.5</c:v>
                </c:pt>
                <c:pt idx="10">
                  <c:v>77</c:v>
                </c:pt>
                <c:pt idx="11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8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  <c:pt idx="6">
                  <c:v>86.1</c:v>
                </c:pt>
                <c:pt idx="7">
                  <c:v>75.900000000000006</c:v>
                </c:pt>
                <c:pt idx="8">
                  <c:v>82.2</c:v>
                </c:pt>
                <c:pt idx="9">
                  <c:v>81.2</c:v>
                </c:pt>
                <c:pt idx="10">
                  <c:v>80.2</c:v>
                </c:pt>
                <c:pt idx="11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72.3</c:v>
                </c:pt>
                <c:pt idx="1">
                  <c:v>74.900000000000006</c:v>
                </c:pt>
                <c:pt idx="2">
                  <c:v>81.3</c:v>
                </c:pt>
                <c:pt idx="3">
                  <c:v>70.599999999999994</c:v>
                </c:pt>
                <c:pt idx="4">
                  <c:v>79.400000000000006</c:v>
                </c:pt>
                <c:pt idx="5">
                  <c:v>83.6</c:v>
                </c:pt>
                <c:pt idx="6">
                  <c:v>82</c:v>
                </c:pt>
                <c:pt idx="7">
                  <c:v>71.8</c:v>
                </c:pt>
                <c:pt idx="8">
                  <c:v>79.099999999999994</c:v>
                </c:pt>
                <c:pt idx="9">
                  <c:v>85.6</c:v>
                </c:pt>
                <c:pt idx="10">
                  <c:v>67.599999999999994</c:v>
                </c:pt>
                <c:pt idx="11">
                  <c:v>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  <c:pt idx="6">
                  <c:v>140.9</c:v>
                </c:pt>
                <c:pt idx="7">
                  <c:v>140.80000000000001</c:v>
                </c:pt>
                <c:pt idx="8">
                  <c:v>138</c:v>
                </c:pt>
                <c:pt idx="9">
                  <c:v>138.30000000000001</c:v>
                </c:pt>
                <c:pt idx="10">
                  <c:v>140.9</c:v>
                </c:pt>
                <c:pt idx="11">
                  <c:v>141.1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2.3072305256882069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141.4</c:v>
                </c:pt>
                <c:pt idx="1">
                  <c:v>142</c:v>
                </c:pt>
                <c:pt idx="2">
                  <c:v>141.30000000000001</c:v>
                </c:pt>
                <c:pt idx="3">
                  <c:v>142.80000000000001</c:v>
                </c:pt>
                <c:pt idx="4">
                  <c:v>148.4</c:v>
                </c:pt>
                <c:pt idx="5">
                  <c:v>148.9</c:v>
                </c:pt>
                <c:pt idx="6">
                  <c:v>155</c:v>
                </c:pt>
                <c:pt idx="7">
                  <c:v>154.5</c:v>
                </c:pt>
                <c:pt idx="8">
                  <c:v>153.4</c:v>
                </c:pt>
                <c:pt idx="9">
                  <c:v>157.9</c:v>
                </c:pt>
                <c:pt idx="10">
                  <c:v>155.4</c:v>
                </c:pt>
                <c:pt idx="11">
                  <c:v>152.80000000000001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7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  <c:pt idx="6">
                  <c:v>78.8</c:v>
                </c:pt>
                <c:pt idx="7">
                  <c:v>71.3</c:v>
                </c:pt>
                <c:pt idx="8">
                  <c:v>75.8</c:v>
                </c:pt>
                <c:pt idx="9">
                  <c:v>74.5</c:v>
                </c:pt>
                <c:pt idx="10">
                  <c:v>73.3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-4.1720990873533377E-2"/>
                  <c:y val="-2.721088435374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E1-481B-9593-BE0AD20230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64.8</c:v>
                </c:pt>
                <c:pt idx="1">
                  <c:v>67.7</c:v>
                </c:pt>
                <c:pt idx="2">
                  <c:v>73.400000000000006</c:v>
                </c:pt>
                <c:pt idx="3">
                  <c:v>73.099999999999994</c:v>
                </c:pt>
                <c:pt idx="4">
                  <c:v>70.900000000000006</c:v>
                </c:pt>
                <c:pt idx="5">
                  <c:v>75.8</c:v>
                </c:pt>
                <c:pt idx="6">
                  <c:v>73</c:v>
                </c:pt>
                <c:pt idx="7">
                  <c:v>63.7</c:v>
                </c:pt>
                <c:pt idx="8">
                  <c:v>69.5</c:v>
                </c:pt>
                <c:pt idx="9">
                  <c:v>74.900000000000006</c:v>
                </c:pt>
                <c:pt idx="10">
                  <c:v>66.5</c:v>
                </c:pt>
                <c:pt idx="11">
                  <c:v>76.400000000000006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4054470066368019E-7"/>
                  <c:y val="-2.8862301303246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5.354753095286215E-3"/>
                  <c:y val="5.7717785276839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5.354753095286215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3.5698353968574765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1.24944238890011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5.3547530952862809E-3"/>
                  <c:y val="-2.0202247446341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5.3547530952862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7.139670793715084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3.569835396857476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鉄鋼</c:v>
                </c:pt>
                <c:pt idx="9">
                  <c:v>合成樹脂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441989</c:v>
                </c:pt>
                <c:pt idx="1">
                  <c:v>122976</c:v>
                </c:pt>
                <c:pt idx="2">
                  <c:v>111337</c:v>
                </c:pt>
                <c:pt idx="3">
                  <c:v>105529</c:v>
                </c:pt>
                <c:pt idx="4">
                  <c:v>56232</c:v>
                </c:pt>
                <c:pt idx="5">
                  <c:v>48666</c:v>
                </c:pt>
                <c:pt idx="6">
                  <c:v>41395</c:v>
                </c:pt>
                <c:pt idx="7">
                  <c:v>41333</c:v>
                </c:pt>
                <c:pt idx="8">
                  <c:v>33307</c:v>
                </c:pt>
                <c:pt idx="9">
                  <c:v>29183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99E-2"/>
                  <c:y val="-4.5448864346502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1.0709365645871766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8.924588492143691E-3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1.0709506190572364E-2"/>
                  <c:y val="8.6575541693651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5.354753095286215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7.139670793714953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5.354753095286215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1.784917698428607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2.7390756712344631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鉄鋼</c:v>
                </c:pt>
                <c:pt idx="9">
                  <c:v>合成樹脂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319949</c:v>
                </c:pt>
                <c:pt idx="1">
                  <c:v>110151</c:v>
                </c:pt>
                <c:pt idx="2">
                  <c:v>93222</c:v>
                </c:pt>
                <c:pt idx="3">
                  <c:v>101785</c:v>
                </c:pt>
                <c:pt idx="4">
                  <c:v>68926</c:v>
                </c:pt>
                <c:pt idx="5">
                  <c:v>49399</c:v>
                </c:pt>
                <c:pt idx="6">
                  <c:v>34853</c:v>
                </c:pt>
                <c:pt idx="7">
                  <c:v>41214</c:v>
                </c:pt>
                <c:pt idx="8">
                  <c:v>37192</c:v>
                </c:pt>
                <c:pt idx="9">
                  <c:v>31010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12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4713312545333543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8526325234986651"/>
                  <c:y val="-0.108546919020443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0.12807381983235003"/>
                  <c:y val="-7.41584194177561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1946564371761222"/>
                  <c:y val="-0.124832767463700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8.1866134254585693E-2"/>
                  <c:y val="-7.3314792073009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0"/>
                  <c:y val="2.996941896024464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609671654291076"/>
                      <c:h val="9.65291723855618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4.6140386297866621E-3"/>
                  <c:y val="2.0274988562209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9.4966761633428296E-3"/>
                  <c:y val="5.15076211803799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6.0778727445394115E-2"/>
                  <c:y val="9.25993883792048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5.3181536068675178E-2"/>
                  <c:y val="7.82291892412531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441989</c:v>
                </c:pt>
                <c:pt idx="1">
                  <c:v>122976</c:v>
                </c:pt>
                <c:pt idx="2">
                  <c:v>111337</c:v>
                </c:pt>
                <c:pt idx="3">
                  <c:v>105529</c:v>
                </c:pt>
                <c:pt idx="4">
                  <c:v>56232</c:v>
                </c:pt>
                <c:pt idx="5">
                  <c:v>48666</c:v>
                </c:pt>
                <c:pt idx="6">
                  <c:v>41395</c:v>
                </c:pt>
                <c:pt idx="7">
                  <c:v>41333</c:v>
                </c:pt>
                <c:pt idx="8">
                  <c:v>33307</c:v>
                </c:pt>
                <c:pt idx="9">
                  <c:v>29183</c:v>
                </c:pt>
                <c:pt idx="10">
                  <c:v>132492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441989</c:v>
                </c:pt>
                <c:pt idx="1">
                  <c:v>122976</c:v>
                </c:pt>
                <c:pt idx="2">
                  <c:v>111337</c:v>
                </c:pt>
                <c:pt idx="3">
                  <c:v>105529</c:v>
                </c:pt>
                <c:pt idx="4">
                  <c:v>56232</c:v>
                </c:pt>
                <c:pt idx="5">
                  <c:v>48666</c:v>
                </c:pt>
                <c:pt idx="6">
                  <c:v>41395</c:v>
                </c:pt>
                <c:pt idx="7">
                  <c:v>41333</c:v>
                </c:pt>
                <c:pt idx="8">
                  <c:v>33307</c:v>
                </c:pt>
                <c:pt idx="9">
                  <c:v>29183</c:v>
                </c:pt>
                <c:pt idx="10">
                  <c:v>132492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12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0.19825716441933319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3761615675903108"/>
                  <c:y val="-0.119480978670769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3899020256055786"/>
                  <c:y val="-9.95467463118835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0.14664609671882617"/>
                  <c:y val="-7.25974598002834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0.14937495408493787"/>
                  <c:y val="-0.116528433945756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4272809002322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8.0138913933468239E-2"/>
                  <c:y val="-3.7904848100883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1.2187293382220353E-2"/>
                  <c:y val="-1.50609104896371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3.6685299833703975E-3"/>
                  <c:y val="1.5984674329501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3.4438634102034953E-2"/>
                  <c:y val="6.18760068784505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7.8032364275076302E-2"/>
                  <c:y val="4.0435635200772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65635497852843"/>
                      <c:h val="0.164184028720547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319949</c:v>
                </c:pt>
                <c:pt idx="1">
                  <c:v>110151</c:v>
                </c:pt>
                <c:pt idx="2">
                  <c:v>93222</c:v>
                </c:pt>
                <c:pt idx="3">
                  <c:v>101785</c:v>
                </c:pt>
                <c:pt idx="4">
                  <c:v>68926</c:v>
                </c:pt>
                <c:pt idx="5">
                  <c:v>49399</c:v>
                </c:pt>
                <c:pt idx="6">
                  <c:v>34853</c:v>
                </c:pt>
                <c:pt idx="7">
                  <c:v>41214</c:v>
                </c:pt>
                <c:pt idx="8">
                  <c:v>37192</c:v>
                </c:pt>
                <c:pt idx="9">
                  <c:v>31010</c:v>
                </c:pt>
                <c:pt idx="10" formatCode="#,##0_);[Red]\(#,##0\)">
                  <c:v>148189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DE6AC8-6A1F-42A0-8CF5-81CDD3AA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C60BBFE-7AF2-487C-9AD1-199CF377A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76201</xdr:colOff>
      <xdr:row>0</xdr:row>
      <xdr:rowOff>66675</xdr:rowOff>
    </xdr:from>
    <xdr:to>
      <xdr:col>1</xdr:col>
      <xdr:colOff>95250</xdr:colOff>
      <xdr:row>0</xdr:row>
      <xdr:rowOff>266700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DF8F074-128A-C75C-AEFB-F32F1FE67F34}"/>
            </a:ext>
          </a:extLst>
        </xdr:cNvPr>
        <xdr:cNvSpPr/>
      </xdr:nvSpPr>
      <xdr:spPr bwMode="auto">
        <a:xfrm>
          <a:off x="76201" y="66675"/>
          <a:ext cx="485774" cy="200025"/>
        </a:xfrm>
        <a:prstGeom prst="roundRect">
          <a:avLst/>
        </a:prstGeom>
        <a:gradFill flip="none" rotWithShape="1">
          <a:gsLst>
            <a:gs pos="0">
              <a:srgbClr val="FFC000">
                <a:tint val="66000"/>
                <a:satMod val="160000"/>
              </a:srgbClr>
            </a:gs>
            <a:gs pos="50000">
              <a:srgbClr val="FFC000">
                <a:tint val="44500"/>
                <a:satMod val="160000"/>
              </a:srgbClr>
            </a:gs>
            <a:gs pos="100000">
              <a:srgbClr val="FFC000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/>
            <a:t>単位：トン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6</xdr:col>
      <xdr:colOff>1381125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0.92693</cdr:x>
      <cdr:y>0.18966</cdr:y>
    </cdr:from>
    <cdr:to>
      <cdr:x>1</cdr:x>
      <cdr:y>0.8931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1497" y="523875"/>
          <a:ext cx="563753" cy="1943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0.71212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3" y="676277"/>
          <a:ext cx="685732" cy="1114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C65F40-DB48-4468-B3DF-B0D019727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0.9242</cdr:x>
      <cdr:y>0.41439</cdr:y>
    </cdr:from>
    <cdr:to>
      <cdr:x>1</cdr:x>
      <cdr:y>0.79795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9237" y="1152539"/>
          <a:ext cx="585538" cy="1066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0.88541</cdr:x>
      <cdr:y>0.42951</cdr:y>
    </cdr:from>
    <cdr:to>
      <cdr:x>0.9948</cdr:x>
      <cdr:y>0.87869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24" y="1247787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0.90234</cdr:x>
      <cdr:y>0.30436</cdr:y>
    </cdr:from>
    <cdr:to>
      <cdr:x>0.9948</cdr:x>
      <cdr:y>0.91305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98" y="800126"/>
          <a:ext cx="676363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0.27387</cdr:y>
    </cdr:from>
    <cdr:to>
      <cdr:x>0.98694</cdr:x>
      <cdr:y>0.78644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413" y="769533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0.86216</cdr:x>
      <cdr:y>0.23591</cdr:y>
    </cdr:from>
    <cdr:to>
      <cdr:x>0.9935</cdr:x>
      <cdr:y>0.79225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5087" y="638169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0.13571</cdr:y>
    </cdr:from>
    <cdr:to>
      <cdr:x>1</cdr:x>
      <cdr:y>0.51428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361950"/>
          <a:ext cx="695434" cy="1009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0.91242</cdr:x>
      <cdr:y>0.16376</cdr:y>
    </cdr:from>
    <cdr:to>
      <cdr:x>1</cdr:x>
      <cdr:y>0.60279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8444" y="447663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0.58534</cdr:x>
      <cdr:y>0.79934</cdr:y>
    </cdr:from>
    <cdr:to>
      <cdr:x>0.87078</cdr:x>
      <cdr:y>0.84665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81676" y="4667213"/>
          <a:ext cx="2819412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平　均　保　管　残　高　</a:t>
          </a:r>
          <a:r>
            <a:rPr lang="en-US" altLang="ja-JP" sz="1100" b="1">
              <a:solidFill>
                <a:srgbClr val="FC08F0"/>
              </a:solidFill>
              <a:latin typeface="+mn-ea"/>
              <a:ea typeface="+mn-ea"/>
            </a:rPr>
            <a:t>:</a:t>
          </a:r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　万トン</a:t>
          </a:r>
          <a:endParaRPr lang="en-US" altLang="ja-JP" sz="1100" b="1" baseline="0">
            <a:solidFill>
              <a:srgbClr val="FC08F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0.50915</cdr:x>
      <cdr:y>0.28711</cdr:y>
    </cdr:from>
    <cdr:to>
      <cdr:x>0.69237</cdr:x>
      <cdr:y>0.33932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29075" y="1676391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  <cdr:relSizeAnchor xmlns:cdr="http://schemas.openxmlformats.org/drawingml/2006/chartDrawing">
    <cdr:from>
      <cdr:x>0.8891</cdr:x>
      <cdr:y>0.45513</cdr:y>
    </cdr:from>
    <cdr:to>
      <cdr:x>1</cdr:x>
      <cdr:y>0.50244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475CAA95-2A45-E588-4B6C-0D4DEEF86BD9}"/>
            </a:ext>
          </a:extLst>
        </cdr:cNvPr>
        <cdr:cNvSpPr txBox="1"/>
      </cdr:nvSpPr>
      <cdr:spPr>
        <a:xfrm xmlns:a="http://schemas.openxmlformats.org/drawingml/2006/main">
          <a:off x="8782051" y="2657438"/>
          <a:ext cx="1095374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0" baseline="0">
              <a:solidFill>
                <a:schemeClr val="accent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会員数　：　社</a:t>
          </a:r>
          <a:endParaRPr lang="en-US" altLang="ja-JP" sz="1100" b="0" baseline="0">
            <a:solidFill>
              <a:schemeClr val="accent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0.89151</cdr:x>
      <cdr:y>0.26429</cdr:y>
    </cdr:from>
    <cdr:to>
      <cdr:x>0.9791</cdr:x>
      <cdr:y>0.88929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099" y="704861"/>
          <a:ext cx="638236" cy="166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0.90444</cdr:x>
      <cdr:y>0.31707</cdr:y>
    </cdr:from>
    <cdr:to>
      <cdr:x>1</cdr:x>
      <cdr:y>0.88502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6160" y="866780"/>
          <a:ext cx="699040" cy="1552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0.84435</cdr:x>
      <cdr:y>0.37895</cdr:y>
    </cdr:from>
    <cdr:to>
      <cdr:x>0.98314</cdr:x>
      <cdr:y>0.86316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00745" y="1028701"/>
          <a:ext cx="1019242" cy="1314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0.8935</cdr:x>
      <cdr:y>0.2098</cdr:y>
    </cdr:from>
    <cdr:to>
      <cdr:x>0.98441</cdr:x>
      <cdr:y>0.66784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84" y="571517"/>
          <a:ext cx="666756" cy="1247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0.2483</cdr:y>
    </cdr:from>
    <cdr:to>
      <cdr:x>0.98957</cdr:x>
      <cdr:y>0.90476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293" y="695325"/>
          <a:ext cx="619156" cy="1838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0.9021</cdr:x>
      <cdr:y>0.33333</cdr:y>
    </cdr:from>
    <cdr:to>
      <cdr:x>0.99609</cdr:x>
      <cdr:y>0.91756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1857" y="885825"/>
          <a:ext cx="685765" cy="1552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0.07119</cdr:y>
    </cdr:from>
    <cdr:to>
      <cdr:x>0.99478</cdr:x>
      <cdr:y>0.88475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200025"/>
          <a:ext cx="749927" cy="228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0.86198</cdr:x>
      <cdr:y>0.17435</cdr:y>
    </cdr:from>
    <cdr:to>
      <cdr:x>0.98698</cdr:x>
      <cdr:y>0.84211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05556" y="504837"/>
          <a:ext cx="914400" cy="1933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4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0.87532</cdr:x>
      <cdr:y>0.16444</cdr:y>
    </cdr:from>
    <cdr:to>
      <cdr:x>1</cdr:x>
      <cdr:y>0.82886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86466" y="466754"/>
          <a:ext cx="909684" cy="18859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令和４年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0.8976</cdr:x>
      <cdr:y>0.2177</cdr:y>
    </cdr:from>
    <cdr:to>
      <cdr:x>0.99086</cdr:x>
      <cdr:y>0.63605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57574" y="609636"/>
          <a:ext cx="681327" cy="1171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900"/>
            <a:t>令和４年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ja-JP" altLang="en-US" sz="9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57151</xdr:colOff>
      <xdr:row>0</xdr:row>
      <xdr:rowOff>38100</xdr:rowOff>
    </xdr:from>
    <xdr:to>
      <xdr:col>1</xdr:col>
      <xdr:colOff>104776</xdr:colOff>
      <xdr:row>0</xdr:row>
      <xdr:rowOff>266700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6C1FD2D-DD35-2402-2BA0-5056276E1A4E}"/>
            </a:ext>
          </a:extLst>
        </xdr:cNvPr>
        <xdr:cNvSpPr/>
      </xdr:nvSpPr>
      <xdr:spPr bwMode="auto">
        <a:xfrm>
          <a:off x="57151" y="38100"/>
          <a:ext cx="514350" cy="228600"/>
        </a:xfrm>
        <a:prstGeom prst="roundRect">
          <a:avLst/>
        </a:prstGeom>
        <a:gradFill flip="none" rotWithShape="1">
          <a:gsLst>
            <a:gs pos="0">
              <a:srgbClr val="FFC000">
                <a:tint val="66000"/>
                <a:satMod val="160000"/>
              </a:srgbClr>
            </a:gs>
            <a:gs pos="50000">
              <a:srgbClr val="FFC000">
                <a:tint val="44500"/>
                <a:satMod val="160000"/>
              </a:srgbClr>
            </a:gs>
            <a:gs pos="100000">
              <a:srgbClr val="FFC000">
                <a:tint val="23500"/>
                <a:satMod val="160000"/>
              </a:srgbClr>
            </a:gs>
          </a:gsLst>
          <a:lin ang="2700000" scaled="1"/>
          <a:tileRect/>
        </a:gra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/>
            <a:t>単位：トン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U15" sqref="U15"/>
    </sheetView>
  </sheetViews>
  <sheetFormatPr defaultRowHeight="17.25" x14ac:dyDescent="0.2"/>
  <cols>
    <col min="1" max="1" width="9.625" style="31" customWidth="1"/>
    <col min="2" max="2" width="7.25" style="231" customWidth="1"/>
    <col min="3" max="3" width="9.625" style="232" customWidth="1"/>
    <col min="4" max="4" width="9" style="31"/>
    <col min="5" max="5" width="20" style="31" bestFit="1" customWidth="1"/>
    <col min="6" max="6" width="18.625" style="31" customWidth="1"/>
    <col min="7" max="7" width="7.75" style="31" customWidth="1"/>
    <col min="8" max="8" width="2.375" style="31" customWidth="1"/>
    <col min="9" max="9" width="7.75" style="31" customWidth="1"/>
    <col min="10" max="256" width="9" style="31"/>
    <col min="257" max="257" width="9.625" style="31" customWidth="1"/>
    <col min="258" max="258" width="7.25" style="31" customWidth="1"/>
    <col min="259" max="259" width="9.625" style="31" customWidth="1"/>
    <col min="260" max="260" width="9" style="31"/>
    <col min="261" max="261" width="20" style="31" bestFit="1" customWidth="1"/>
    <col min="262" max="262" width="18.625" style="31" customWidth="1"/>
    <col min="263" max="263" width="7.75" style="31" customWidth="1"/>
    <col min="264" max="264" width="2.375" style="31" customWidth="1"/>
    <col min="265" max="265" width="7.75" style="31" customWidth="1"/>
    <col min="266" max="512" width="9" style="31"/>
    <col min="513" max="513" width="9.625" style="31" customWidth="1"/>
    <col min="514" max="514" width="7.25" style="31" customWidth="1"/>
    <col min="515" max="515" width="9.625" style="31" customWidth="1"/>
    <col min="516" max="516" width="9" style="31"/>
    <col min="517" max="517" width="20" style="31" bestFit="1" customWidth="1"/>
    <col min="518" max="518" width="18.625" style="31" customWidth="1"/>
    <col min="519" max="519" width="7.75" style="31" customWidth="1"/>
    <col min="520" max="520" width="2.375" style="31" customWidth="1"/>
    <col min="521" max="521" width="7.75" style="31" customWidth="1"/>
    <col min="522" max="768" width="9" style="31"/>
    <col min="769" max="769" width="9.625" style="31" customWidth="1"/>
    <col min="770" max="770" width="7.25" style="31" customWidth="1"/>
    <col min="771" max="771" width="9.625" style="31" customWidth="1"/>
    <col min="772" max="772" width="9" style="31"/>
    <col min="773" max="773" width="20" style="31" bestFit="1" customWidth="1"/>
    <col min="774" max="774" width="18.625" style="31" customWidth="1"/>
    <col min="775" max="775" width="7.75" style="31" customWidth="1"/>
    <col min="776" max="776" width="2.375" style="31" customWidth="1"/>
    <col min="777" max="777" width="7.75" style="31" customWidth="1"/>
    <col min="778" max="1024" width="9" style="31"/>
    <col min="1025" max="1025" width="9.625" style="31" customWidth="1"/>
    <col min="1026" max="1026" width="7.25" style="31" customWidth="1"/>
    <col min="1027" max="1027" width="9.625" style="31" customWidth="1"/>
    <col min="1028" max="1028" width="9" style="31"/>
    <col min="1029" max="1029" width="20" style="31" bestFit="1" customWidth="1"/>
    <col min="1030" max="1030" width="18.625" style="31" customWidth="1"/>
    <col min="1031" max="1031" width="7.75" style="31" customWidth="1"/>
    <col min="1032" max="1032" width="2.375" style="31" customWidth="1"/>
    <col min="1033" max="1033" width="7.75" style="31" customWidth="1"/>
    <col min="1034" max="1280" width="9" style="31"/>
    <col min="1281" max="1281" width="9.625" style="31" customWidth="1"/>
    <col min="1282" max="1282" width="7.25" style="31" customWidth="1"/>
    <col min="1283" max="1283" width="9.625" style="31" customWidth="1"/>
    <col min="1284" max="1284" width="9" style="31"/>
    <col min="1285" max="1285" width="20" style="31" bestFit="1" customWidth="1"/>
    <col min="1286" max="1286" width="18.625" style="31" customWidth="1"/>
    <col min="1287" max="1287" width="7.75" style="31" customWidth="1"/>
    <col min="1288" max="1288" width="2.375" style="31" customWidth="1"/>
    <col min="1289" max="1289" width="7.75" style="31" customWidth="1"/>
    <col min="1290" max="1536" width="9" style="31"/>
    <col min="1537" max="1537" width="9.625" style="31" customWidth="1"/>
    <col min="1538" max="1538" width="7.25" style="31" customWidth="1"/>
    <col min="1539" max="1539" width="9.625" style="31" customWidth="1"/>
    <col min="1540" max="1540" width="9" style="31"/>
    <col min="1541" max="1541" width="20" style="31" bestFit="1" customWidth="1"/>
    <col min="1542" max="1542" width="18.625" style="31" customWidth="1"/>
    <col min="1543" max="1543" width="7.75" style="31" customWidth="1"/>
    <col min="1544" max="1544" width="2.375" style="31" customWidth="1"/>
    <col min="1545" max="1545" width="7.75" style="31" customWidth="1"/>
    <col min="1546" max="1792" width="9" style="31"/>
    <col min="1793" max="1793" width="9.625" style="31" customWidth="1"/>
    <col min="1794" max="1794" width="7.25" style="31" customWidth="1"/>
    <col min="1795" max="1795" width="9.625" style="31" customWidth="1"/>
    <col min="1796" max="1796" width="9" style="31"/>
    <col min="1797" max="1797" width="20" style="31" bestFit="1" customWidth="1"/>
    <col min="1798" max="1798" width="18.625" style="31" customWidth="1"/>
    <col min="1799" max="1799" width="7.75" style="31" customWidth="1"/>
    <col min="1800" max="1800" width="2.375" style="31" customWidth="1"/>
    <col min="1801" max="1801" width="7.75" style="31" customWidth="1"/>
    <col min="1802" max="2048" width="9" style="31"/>
    <col min="2049" max="2049" width="9.625" style="31" customWidth="1"/>
    <col min="2050" max="2050" width="7.25" style="31" customWidth="1"/>
    <col min="2051" max="2051" width="9.625" style="31" customWidth="1"/>
    <col min="2052" max="2052" width="9" style="31"/>
    <col min="2053" max="2053" width="20" style="31" bestFit="1" customWidth="1"/>
    <col min="2054" max="2054" width="18.625" style="31" customWidth="1"/>
    <col min="2055" max="2055" width="7.75" style="31" customWidth="1"/>
    <col min="2056" max="2056" width="2.375" style="31" customWidth="1"/>
    <col min="2057" max="2057" width="7.75" style="31" customWidth="1"/>
    <col min="2058" max="2304" width="9" style="31"/>
    <col min="2305" max="2305" width="9.625" style="31" customWidth="1"/>
    <col min="2306" max="2306" width="7.25" style="31" customWidth="1"/>
    <col min="2307" max="2307" width="9.625" style="31" customWidth="1"/>
    <col min="2308" max="2308" width="9" style="31"/>
    <col min="2309" max="2309" width="20" style="31" bestFit="1" customWidth="1"/>
    <col min="2310" max="2310" width="18.625" style="31" customWidth="1"/>
    <col min="2311" max="2311" width="7.75" style="31" customWidth="1"/>
    <col min="2312" max="2312" width="2.375" style="31" customWidth="1"/>
    <col min="2313" max="2313" width="7.75" style="31" customWidth="1"/>
    <col min="2314" max="2560" width="9" style="31"/>
    <col min="2561" max="2561" width="9.625" style="31" customWidth="1"/>
    <col min="2562" max="2562" width="7.25" style="31" customWidth="1"/>
    <col min="2563" max="2563" width="9.625" style="31" customWidth="1"/>
    <col min="2564" max="2564" width="9" style="31"/>
    <col min="2565" max="2565" width="20" style="31" bestFit="1" customWidth="1"/>
    <col min="2566" max="2566" width="18.625" style="31" customWidth="1"/>
    <col min="2567" max="2567" width="7.75" style="31" customWidth="1"/>
    <col min="2568" max="2568" width="2.375" style="31" customWidth="1"/>
    <col min="2569" max="2569" width="7.75" style="31" customWidth="1"/>
    <col min="2570" max="2816" width="9" style="31"/>
    <col min="2817" max="2817" width="9.625" style="31" customWidth="1"/>
    <col min="2818" max="2818" width="7.25" style="31" customWidth="1"/>
    <col min="2819" max="2819" width="9.625" style="31" customWidth="1"/>
    <col min="2820" max="2820" width="9" style="31"/>
    <col min="2821" max="2821" width="20" style="31" bestFit="1" customWidth="1"/>
    <col min="2822" max="2822" width="18.625" style="31" customWidth="1"/>
    <col min="2823" max="2823" width="7.75" style="31" customWidth="1"/>
    <col min="2824" max="2824" width="2.375" style="31" customWidth="1"/>
    <col min="2825" max="2825" width="7.75" style="31" customWidth="1"/>
    <col min="2826" max="3072" width="9" style="31"/>
    <col min="3073" max="3073" width="9.625" style="31" customWidth="1"/>
    <col min="3074" max="3074" width="7.25" style="31" customWidth="1"/>
    <col min="3075" max="3075" width="9.625" style="31" customWidth="1"/>
    <col min="3076" max="3076" width="9" style="31"/>
    <col min="3077" max="3077" width="20" style="31" bestFit="1" customWidth="1"/>
    <col min="3078" max="3078" width="18.625" style="31" customWidth="1"/>
    <col min="3079" max="3079" width="7.75" style="31" customWidth="1"/>
    <col min="3080" max="3080" width="2.375" style="31" customWidth="1"/>
    <col min="3081" max="3081" width="7.75" style="31" customWidth="1"/>
    <col min="3082" max="3328" width="9" style="31"/>
    <col min="3329" max="3329" width="9.625" style="31" customWidth="1"/>
    <col min="3330" max="3330" width="7.25" style="31" customWidth="1"/>
    <col min="3331" max="3331" width="9.625" style="31" customWidth="1"/>
    <col min="3332" max="3332" width="9" style="31"/>
    <col min="3333" max="3333" width="20" style="31" bestFit="1" customWidth="1"/>
    <col min="3334" max="3334" width="18.625" style="31" customWidth="1"/>
    <col min="3335" max="3335" width="7.75" style="31" customWidth="1"/>
    <col min="3336" max="3336" width="2.375" style="31" customWidth="1"/>
    <col min="3337" max="3337" width="7.75" style="31" customWidth="1"/>
    <col min="3338" max="3584" width="9" style="31"/>
    <col min="3585" max="3585" width="9.625" style="31" customWidth="1"/>
    <col min="3586" max="3586" width="7.25" style="31" customWidth="1"/>
    <col min="3587" max="3587" width="9.625" style="31" customWidth="1"/>
    <col min="3588" max="3588" width="9" style="31"/>
    <col min="3589" max="3589" width="20" style="31" bestFit="1" customWidth="1"/>
    <col min="3590" max="3590" width="18.625" style="31" customWidth="1"/>
    <col min="3591" max="3591" width="7.75" style="31" customWidth="1"/>
    <col min="3592" max="3592" width="2.375" style="31" customWidth="1"/>
    <col min="3593" max="3593" width="7.75" style="31" customWidth="1"/>
    <col min="3594" max="3840" width="9" style="31"/>
    <col min="3841" max="3841" width="9.625" style="31" customWidth="1"/>
    <col min="3842" max="3842" width="7.25" style="31" customWidth="1"/>
    <col min="3843" max="3843" width="9.625" style="31" customWidth="1"/>
    <col min="3844" max="3844" width="9" style="31"/>
    <col min="3845" max="3845" width="20" style="31" bestFit="1" customWidth="1"/>
    <col min="3846" max="3846" width="18.625" style="31" customWidth="1"/>
    <col min="3847" max="3847" width="7.75" style="31" customWidth="1"/>
    <col min="3848" max="3848" width="2.375" style="31" customWidth="1"/>
    <col min="3849" max="3849" width="7.75" style="31" customWidth="1"/>
    <col min="3850" max="4096" width="9" style="31"/>
    <col min="4097" max="4097" width="9.625" style="31" customWidth="1"/>
    <col min="4098" max="4098" width="7.25" style="31" customWidth="1"/>
    <col min="4099" max="4099" width="9.625" style="31" customWidth="1"/>
    <col min="4100" max="4100" width="9" style="31"/>
    <col min="4101" max="4101" width="20" style="31" bestFit="1" customWidth="1"/>
    <col min="4102" max="4102" width="18.625" style="31" customWidth="1"/>
    <col min="4103" max="4103" width="7.75" style="31" customWidth="1"/>
    <col min="4104" max="4104" width="2.375" style="31" customWidth="1"/>
    <col min="4105" max="4105" width="7.75" style="31" customWidth="1"/>
    <col min="4106" max="4352" width="9" style="31"/>
    <col min="4353" max="4353" width="9.625" style="31" customWidth="1"/>
    <col min="4354" max="4354" width="7.25" style="31" customWidth="1"/>
    <col min="4355" max="4355" width="9.625" style="31" customWidth="1"/>
    <col min="4356" max="4356" width="9" style="31"/>
    <col min="4357" max="4357" width="20" style="31" bestFit="1" customWidth="1"/>
    <col min="4358" max="4358" width="18.625" style="31" customWidth="1"/>
    <col min="4359" max="4359" width="7.75" style="31" customWidth="1"/>
    <col min="4360" max="4360" width="2.375" style="31" customWidth="1"/>
    <col min="4361" max="4361" width="7.75" style="31" customWidth="1"/>
    <col min="4362" max="4608" width="9" style="31"/>
    <col min="4609" max="4609" width="9.625" style="31" customWidth="1"/>
    <col min="4610" max="4610" width="7.25" style="31" customWidth="1"/>
    <col min="4611" max="4611" width="9.625" style="31" customWidth="1"/>
    <col min="4612" max="4612" width="9" style="31"/>
    <col min="4613" max="4613" width="20" style="31" bestFit="1" customWidth="1"/>
    <col min="4614" max="4614" width="18.625" style="31" customWidth="1"/>
    <col min="4615" max="4615" width="7.75" style="31" customWidth="1"/>
    <col min="4616" max="4616" width="2.375" style="31" customWidth="1"/>
    <col min="4617" max="4617" width="7.75" style="31" customWidth="1"/>
    <col min="4618" max="4864" width="9" style="31"/>
    <col min="4865" max="4865" width="9.625" style="31" customWidth="1"/>
    <col min="4866" max="4866" width="7.25" style="31" customWidth="1"/>
    <col min="4867" max="4867" width="9.625" style="31" customWidth="1"/>
    <col min="4868" max="4868" width="9" style="31"/>
    <col min="4869" max="4869" width="20" style="31" bestFit="1" customWidth="1"/>
    <col min="4870" max="4870" width="18.625" style="31" customWidth="1"/>
    <col min="4871" max="4871" width="7.75" style="31" customWidth="1"/>
    <col min="4872" max="4872" width="2.375" style="31" customWidth="1"/>
    <col min="4873" max="4873" width="7.75" style="31" customWidth="1"/>
    <col min="4874" max="5120" width="9" style="31"/>
    <col min="5121" max="5121" width="9.625" style="31" customWidth="1"/>
    <col min="5122" max="5122" width="7.25" style="31" customWidth="1"/>
    <col min="5123" max="5123" width="9.625" style="31" customWidth="1"/>
    <col min="5124" max="5124" width="9" style="31"/>
    <col min="5125" max="5125" width="20" style="31" bestFit="1" customWidth="1"/>
    <col min="5126" max="5126" width="18.625" style="31" customWidth="1"/>
    <col min="5127" max="5127" width="7.75" style="31" customWidth="1"/>
    <col min="5128" max="5128" width="2.375" style="31" customWidth="1"/>
    <col min="5129" max="5129" width="7.75" style="31" customWidth="1"/>
    <col min="5130" max="5376" width="9" style="31"/>
    <col min="5377" max="5377" width="9.625" style="31" customWidth="1"/>
    <col min="5378" max="5378" width="7.25" style="31" customWidth="1"/>
    <col min="5379" max="5379" width="9.625" style="31" customWidth="1"/>
    <col min="5380" max="5380" width="9" style="31"/>
    <col min="5381" max="5381" width="20" style="31" bestFit="1" customWidth="1"/>
    <col min="5382" max="5382" width="18.625" style="31" customWidth="1"/>
    <col min="5383" max="5383" width="7.75" style="31" customWidth="1"/>
    <col min="5384" max="5384" width="2.375" style="31" customWidth="1"/>
    <col min="5385" max="5385" width="7.75" style="31" customWidth="1"/>
    <col min="5386" max="5632" width="9" style="31"/>
    <col min="5633" max="5633" width="9.625" style="31" customWidth="1"/>
    <col min="5634" max="5634" width="7.25" style="31" customWidth="1"/>
    <col min="5635" max="5635" width="9.625" style="31" customWidth="1"/>
    <col min="5636" max="5636" width="9" style="31"/>
    <col min="5637" max="5637" width="20" style="31" bestFit="1" customWidth="1"/>
    <col min="5638" max="5638" width="18.625" style="31" customWidth="1"/>
    <col min="5639" max="5639" width="7.75" style="31" customWidth="1"/>
    <col min="5640" max="5640" width="2.375" style="31" customWidth="1"/>
    <col min="5641" max="5641" width="7.75" style="31" customWidth="1"/>
    <col min="5642" max="5888" width="9" style="31"/>
    <col min="5889" max="5889" width="9.625" style="31" customWidth="1"/>
    <col min="5890" max="5890" width="7.25" style="31" customWidth="1"/>
    <col min="5891" max="5891" width="9.625" style="31" customWidth="1"/>
    <col min="5892" max="5892" width="9" style="31"/>
    <col min="5893" max="5893" width="20" style="31" bestFit="1" customWidth="1"/>
    <col min="5894" max="5894" width="18.625" style="31" customWidth="1"/>
    <col min="5895" max="5895" width="7.75" style="31" customWidth="1"/>
    <col min="5896" max="5896" width="2.375" style="31" customWidth="1"/>
    <col min="5897" max="5897" width="7.75" style="31" customWidth="1"/>
    <col min="5898" max="6144" width="9" style="31"/>
    <col min="6145" max="6145" width="9.625" style="31" customWidth="1"/>
    <col min="6146" max="6146" width="7.25" style="31" customWidth="1"/>
    <col min="6147" max="6147" width="9.625" style="31" customWidth="1"/>
    <col min="6148" max="6148" width="9" style="31"/>
    <col min="6149" max="6149" width="20" style="31" bestFit="1" customWidth="1"/>
    <col min="6150" max="6150" width="18.625" style="31" customWidth="1"/>
    <col min="6151" max="6151" width="7.75" style="31" customWidth="1"/>
    <col min="6152" max="6152" width="2.375" style="31" customWidth="1"/>
    <col min="6153" max="6153" width="7.75" style="31" customWidth="1"/>
    <col min="6154" max="6400" width="9" style="31"/>
    <col min="6401" max="6401" width="9.625" style="31" customWidth="1"/>
    <col min="6402" max="6402" width="7.25" style="31" customWidth="1"/>
    <col min="6403" max="6403" width="9.625" style="31" customWidth="1"/>
    <col min="6404" max="6404" width="9" style="31"/>
    <col min="6405" max="6405" width="20" style="31" bestFit="1" customWidth="1"/>
    <col min="6406" max="6406" width="18.625" style="31" customWidth="1"/>
    <col min="6407" max="6407" width="7.75" style="31" customWidth="1"/>
    <col min="6408" max="6408" width="2.375" style="31" customWidth="1"/>
    <col min="6409" max="6409" width="7.75" style="31" customWidth="1"/>
    <col min="6410" max="6656" width="9" style="31"/>
    <col min="6657" max="6657" width="9.625" style="31" customWidth="1"/>
    <col min="6658" max="6658" width="7.25" style="31" customWidth="1"/>
    <col min="6659" max="6659" width="9.625" style="31" customWidth="1"/>
    <col min="6660" max="6660" width="9" style="31"/>
    <col min="6661" max="6661" width="20" style="31" bestFit="1" customWidth="1"/>
    <col min="6662" max="6662" width="18.625" style="31" customWidth="1"/>
    <col min="6663" max="6663" width="7.75" style="31" customWidth="1"/>
    <col min="6664" max="6664" width="2.375" style="31" customWidth="1"/>
    <col min="6665" max="6665" width="7.75" style="31" customWidth="1"/>
    <col min="6666" max="6912" width="9" style="31"/>
    <col min="6913" max="6913" width="9.625" style="31" customWidth="1"/>
    <col min="6914" max="6914" width="7.25" style="31" customWidth="1"/>
    <col min="6915" max="6915" width="9.625" style="31" customWidth="1"/>
    <col min="6916" max="6916" width="9" style="31"/>
    <col min="6917" max="6917" width="20" style="31" bestFit="1" customWidth="1"/>
    <col min="6918" max="6918" width="18.625" style="31" customWidth="1"/>
    <col min="6919" max="6919" width="7.75" style="31" customWidth="1"/>
    <col min="6920" max="6920" width="2.375" style="31" customWidth="1"/>
    <col min="6921" max="6921" width="7.75" style="31" customWidth="1"/>
    <col min="6922" max="7168" width="9" style="31"/>
    <col min="7169" max="7169" width="9.625" style="31" customWidth="1"/>
    <col min="7170" max="7170" width="7.25" style="31" customWidth="1"/>
    <col min="7171" max="7171" width="9.625" style="31" customWidth="1"/>
    <col min="7172" max="7172" width="9" style="31"/>
    <col min="7173" max="7173" width="20" style="31" bestFit="1" customWidth="1"/>
    <col min="7174" max="7174" width="18.625" style="31" customWidth="1"/>
    <col min="7175" max="7175" width="7.75" style="31" customWidth="1"/>
    <col min="7176" max="7176" width="2.375" style="31" customWidth="1"/>
    <col min="7177" max="7177" width="7.75" style="31" customWidth="1"/>
    <col min="7178" max="7424" width="9" style="31"/>
    <col min="7425" max="7425" width="9.625" style="31" customWidth="1"/>
    <col min="7426" max="7426" width="7.25" style="31" customWidth="1"/>
    <col min="7427" max="7427" width="9.625" style="31" customWidth="1"/>
    <col min="7428" max="7428" width="9" style="31"/>
    <col min="7429" max="7429" width="20" style="31" bestFit="1" customWidth="1"/>
    <col min="7430" max="7430" width="18.625" style="31" customWidth="1"/>
    <col min="7431" max="7431" width="7.75" style="31" customWidth="1"/>
    <col min="7432" max="7432" width="2.375" style="31" customWidth="1"/>
    <col min="7433" max="7433" width="7.75" style="31" customWidth="1"/>
    <col min="7434" max="7680" width="9" style="31"/>
    <col min="7681" max="7681" width="9.625" style="31" customWidth="1"/>
    <col min="7682" max="7682" width="7.25" style="31" customWidth="1"/>
    <col min="7683" max="7683" width="9.625" style="31" customWidth="1"/>
    <col min="7684" max="7684" width="9" style="31"/>
    <col min="7685" max="7685" width="20" style="31" bestFit="1" customWidth="1"/>
    <col min="7686" max="7686" width="18.625" style="31" customWidth="1"/>
    <col min="7687" max="7687" width="7.75" style="31" customWidth="1"/>
    <col min="7688" max="7688" width="2.375" style="31" customWidth="1"/>
    <col min="7689" max="7689" width="7.75" style="31" customWidth="1"/>
    <col min="7690" max="7936" width="9" style="31"/>
    <col min="7937" max="7937" width="9.625" style="31" customWidth="1"/>
    <col min="7938" max="7938" width="7.25" style="31" customWidth="1"/>
    <col min="7939" max="7939" width="9.625" style="31" customWidth="1"/>
    <col min="7940" max="7940" width="9" style="31"/>
    <col min="7941" max="7941" width="20" style="31" bestFit="1" customWidth="1"/>
    <col min="7942" max="7942" width="18.625" style="31" customWidth="1"/>
    <col min="7943" max="7943" width="7.75" style="31" customWidth="1"/>
    <col min="7944" max="7944" width="2.375" style="31" customWidth="1"/>
    <col min="7945" max="7945" width="7.75" style="31" customWidth="1"/>
    <col min="7946" max="8192" width="9" style="31"/>
    <col min="8193" max="8193" width="9.625" style="31" customWidth="1"/>
    <col min="8194" max="8194" width="7.25" style="31" customWidth="1"/>
    <col min="8195" max="8195" width="9.625" style="31" customWidth="1"/>
    <col min="8196" max="8196" width="9" style="31"/>
    <col min="8197" max="8197" width="20" style="31" bestFit="1" customWidth="1"/>
    <col min="8198" max="8198" width="18.625" style="31" customWidth="1"/>
    <col min="8199" max="8199" width="7.75" style="31" customWidth="1"/>
    <col min="8200" max="8200" width="2.375" style="31" customWidth="1"/>
    <col min="8201" max="8201" width="7.75" style="31" customWidth="1"/>
    <col min="8202" max="8448" width="9" style="31"/>
    <col min="8449" max="8449" width="9.625" style="31" customWidth="1"/>
    <col min="8450" max="8450" width="7.25" style="31" customWidth="1"/>
    <col min="8451" max="8451" width="9.625" style="31" customWidth="1"/>
    <col min="8452" max="8452" width="9" style="31"/>
    <col min="8453" max="8453" width="20" style="31" bestFit="1" customWidth="1"/>
    <col min="8454" max="8454" width="18.625" style="31" customWidth="1"/>
    <col min="8455" max="8455" width="7.75" style="31" customWidth="1"/>
    <col min="8456" max="8456" width="2.375" style="31" customWidth="1"/>
    <col min="8457" max="8457" width="7.75" style="31" customWidth="1"/>
    <col min="8458" max="8704" width="9" style="31"/>
    <col min="8705" max="8705" width="9.625" style="31" customWidth="1"/>
    <col min="8706" max="8706" width="7.25" style="31" customWidth="1"/>
    <col min="8707" max="8707" width="9.625" style="31" customWidth="1"/>
    <col min="8708" max="8708" width="9" style="31"/>
    <col min="8709" max="8709" width="20" style="31" bestFit="1" customWidth="1"/>
    <col min="8710" max="8710" width="18.625" style="31" customWidth="1"/>
    <col min="8711" max="8711" width="7.75" style="31" customWidth="1"/>
    <col min="8712" max="8712" width="2.375" style="31" customWidth="1"/>
    <col min="8713" max="8713" width="7.75" style="31" customWidth="1"/>
    <col min="8714" max="8960" width="9" style="31"/>
    <col min="8961" max="8961" width="9.625" style="31" customWidth="1"/>
    <col min="8962" max="8962" width="7.25" style="31" customWidth="1"/>
    <col min="8963" max="8963" width="9.625" style="31" customWidth="1"/>
    <col min="8964" max="8964" width="9" style="31"/>
    <col min="8965" max="8965" width="20" style="31" bestFit="1" customWidth="1"/>
    <col min="8966" max="8966" width="18.625" style="31" customWidth="1"/>
    <col min="8967" max="8967" width="7.75" style="31" customWidth="1"/>
    <col min="8968" max="8968" width="2.375" style="31" customWidth="1"/>
    <col min="8969" max="8969" width="7.75" style="31" customWidth="1"/>
    <col min="8970" max="9216" width="9" style="31"/>
    <col min="9217" max="9217" width="9.625" style="31" customWidth="1"/>
    <col min="9218" max="9218" width="7.25" style="31" customWidth="1"/>
    <col min="9219" max="9219" width="9.625" style="31" customWidth="1"/>
    <col min="9220" max="9220" width="9" style="31"/>
    <col min="9221" max="9221" width="20" style="31" bestFit="1" customWidth="1"/>
    <col min="9222" max="9222" width="18.625" style="31" customWidth="1"/>
    <col min="9223" max="9223" width="7.75" style="31" customWidth="1"/>
    <col min="9224" max="9224" width="2.375" style="31" customWidth="1"/>
    <col min="9225" max="9225" width="7.75" style="31" customWidth="1"/>
    <col min="9226" max="9472" width="9" style="31"/>
    <col min="9473" max="9473" width="9.625" style="31" customWidth="1"/>
    <col min="9474" max="9474" width="7.25" style="31" customWidth="1"/>
    <col min="9475" max="9475" width="9.625" style="31" customWidth="1"/>
    <col min="9476" max="9476" width="9" style="31"/>
    <col min="9477" max="9477" width="20" style="31" bestFit="1" customWidth="1"/>
    <col min="9478" max="9478" width="18.625" style="31" customWidth="1"/>
    <col min="9479" max="9479" width="7.75" style="31" customWidth="1"/>
    <col min="9480" max="9480" width="2.375" style="31" customWidth="1"/>
    <col min="9481" max="9481" width="7.75" style="31" customWidth="1"/>
    <col min="9482" max="9728" width="9" style="31"/>
    <col min="9729" max="9729" width="9.625" style="31" customWidth="1"/>
    <col min="9730" max="9730" width="7.25" style="31" customWidth="1"/>
    <col min="9731" max="9731" width="9.625" style="31" customWidth="1"/>
    <col min="9732" max="9732" width="9" style="31"/>
    <col min="9733" max="9733" width="20" style="31" bestFit="1" customWidth="1"/>
    <col min="9734" max="9734" width="18.625" style="31" customWidth="1"/>
    <col min="9735" max="9735" width="7.75" style="31" customWidth="1"/>
    <col min="9736" max="9736" width="2.375" style="31" customWidth="1"/>
    <col min="9737" max="9737" width="7.75" style="31" customWidth="1"/>
    <col min="9738" max="9984" width="9" style="31"/>
    <col min="9985" max="9985" width="9.625" style="31" customWidth="1"/>
    <col min="9986" max="9986" width="7.25" style="31" customWidth="1"/>
    <col min="9987" max="9987" width="9.625" style="31" customWidth="1"/>
    <col min="9988" max="9988" width="9" style="31"/>
    <col min="9989" max="9989" width="20" style="31" bestFit="1" customWidth="1"/>
    <col min="9990" max="9990" width="18.625" style="31" customWidth="1"/>
    <col min="9991" max="9991" width="7.75" style="31" customWidth="1"/>
    <col min="9992" max="9992" width="2.375" style="31" customWidth="1"/>
    <col min="9993" max="9993" width="7.75" style="31" customWidth="1"/>
    <col min="9994" max="10240" width="9" style="31"/>
    <col min="10241" max="10241" width="9.625" style="31" customWidth="1"/>
    <col min="10242" max="10242" width="7.25" style="31" customWidth="1"/>
    <col min="10243" max="10243" width="9.625" style="31" customWidth="1"/>
    <col min="10244" max="10244" width="9" style="31"/>
    <col min="10245" max="10245" width="20" style="31" bestFit="1" customWidth="1"/>
    <col min="10246" max="10246" width="18.625" style="31" customWidth="1"/>
    <col min="10247" max="10247" width="7.75" style="31" customWidth="1"/>
    <col min="10248" max="10248" width="2.375" style="31" customWidth="1"/>
    <col min="10249" max="10249" width="7.75" style="31" customWidth="1"/>
    <col min="10250" max="10496" width="9" style="31"/>
    <col min="10497" max="10497" width="9.625" style="31" customWidth="1"/>
    <col min="10498" max="10498" width="7.25" style="31" customWidth="1"/>
    <col min="10499" max="10499" width="9.625" style="31" customWidth="1"/>
    <col min="10500" max="10500" width="9" style="31"/>
    <col min="10501" max="10501" width="20" style="31" bestFit="1" customWidth="1"/>
    <col min="10502" max="10502" width="18.625" style="31" customWidth="1"/>
    <col min="10503" max="10503" width="7.75" style="31" customWidth="1"/>
    <col min="10504" max="10504" width="2.375" style="31" customWidth="1"/>
    <col min="10505" max="10505" width="7.75" style="31" customWidth="1"/>
    <col min="10506" max="10752" width="9" style="31"/>
    <col min="10753" max="10753" width="9.625" style="31" customWidth="1"/>
    <col min="10754" max="10754" width="7.25" style="31" customWidth="1"/>
    <col min="10755" max="10755" width="9.625" style="31" customWidth="1"/>
    <col min="10756" max="10756" width="9" style="31"/>
    <col min="10757" max="10757" width="20" style="31" bestFit="1" customWidth="1"/>
    <col min="10758" max="10758" width="18.625" style="31" customWidth="1"/>
    <col min="10759" max="10759" width="7.75" style="31" customWidth="1"/>
    <col min="10760" max="10760" width="2.375" style="31" customWidth="1"/>
    <col min="10761" max="10761" width="7.75" style="31" customWidth="1"/>
    <col min="10762" max="11008" width="9" style="31"/>
    <col min="11009" max="11009" width="9.625" style="31" customWidth="1"/>
    <col min="11010" max="11010" width="7.25" style="31" customWidth="1"/>
    <col min="11011" max="11011" width="9.625" style="31" customWidth="1"/>
    <col min="11012" max="11012" width="9" style="31"/>
    <col min="11013" max="11013" width="20" style="31" bestFit="1" customWidth="1"/>
    <col min="11014" max="11014" width="18.625" style="31" customWidth="1"/>
    <col min="11015" max="11015" width="7.75" style="31" customWidth="1"/>
    <col min="11016" max="11016" width="2.375" style="31" customWidth="1"/>
    <col min="11017" max="11017" width="7.75" style="31" customWidth="1"/>
    <col min="11018" max="11264" width="9" style="31"/>
    <col min="11265" max="11265" width="9.625" style="31" customWidth="1"/>
    <col min="11266" max="11266" width="7.25" style="31" customWidth="1"/>
    <col min="11267" max="11267" width="9.625" style="31" customWidth="1"/>
    <col min="11268" max="11268" width="9" style="31"/>
    <col min="11269" max="11269" width="20" style="31" bestFit="1" customWidth="1"/>
    <col min="11270" max="11270" width="18.625" style="31" customWidth="1"/>
    <col min="11271" max="11271" width="7.75" style="31" customWidth="1"/>
    <col min="11272" max="11272" width="2.375" style="31" customWidth="1"/>
    <col min="11273" max="11273" width="7.75" style="31" customWidth="1"/>
    <col min="11274" max="11520" width="9" style="31"/>
    <col min="11521" max="11521" width="9.625" style="31" customWidth="1"/>
    <col min="11522" max="11522" width="7.25" style="31" customWidth="1"/>
    <col min="11523" max="11523" width="9.625" style="31" customWidth="1"/>
    <col min="11524" max="11524" width="9" style="31"/>
    <col min="11525" max="11525" width="20" style="31" bestFit="1" customWidth="1"/>
    <col min="11526" max="11526" width="18.625" style="31" customWidth="1"/>
    <col min="11527" max="11527" width="7.75" style="31" customWidth="1"/>
    <col min="11528" max="11528" width="2.375" style="31" customWidth="1"/>
    <col min="11529" max="11529" width="7.75" style="31" customWidth="1"/>
    <col min="11530" max="11776" width="9" style="31"/>
    <col min="11777" max="11777" width="9.625" style="31" customWidth="1"/>
    <col min="11778" max="11778" width="7.25" style="31" customWidth="1"/>
    <col min="11779" max="11779" width="9.625" style="31" customWidth="1"/>
    <col min="11780" max="11780" width="9" style="31"/>
    <col min="11781" max="11781" width="20" style="31" bestFit="1" customWidth="1"/>
    <col min="11782" max="11782" width="18.625" style="31" customWidth="1"/>
    <col min="11783" max="11783" width="7.75" style="31" customWidth="1"/>
    <col min="11784" max="11784" width="2.375" style="31" customWidth="1"/>
    <col min="11785" max="11785" width="7.75" style="31" customWidth="1"/>
    <col min="11786" max="12032" width="9" style="31"/>
    <col min="12033" max="12033" width="9.625" style="31" customWidth="1"/>
    <col min="12034" max="12034" width="7.25" style="31" customWidth="1"/>
    <col min="12035" max="12035" width="9.625" style="31" customWidth="1"/>
    <col min="12036" max="12036" width="9" style="31"/>
    <col min="12037" max="12037" width="20" style="31" bestFit="1" customWidth="1"/>
    <col min="12038" max="12038" width="18.625" style="31" customWidth="1"/>
    <col min="12039" max="12039" width="7.75" style="31" customWidth="1"/>
    <col min="12040" max="12040" width="2.375" style="31" customWidth="1"/>
    <col min="12041" max="12041" width="7.75" style="31" customWidth="1"/>
    <col min="12042" max="12288" width="9" style="31"/>
    <col min="12289" max="12289" width="9.625" style="31" customWidth="1"/>
    <col min="12290" max="12290" width="7.25" style="31" customWidth="1"/>
    <col min="12291" max="12291" width="9.625" style="31" customWidth="1"/>
    <col min="12292" max="12292" width="9" style="31"/>
    <col min="12293" max="12293" width="20" style="31" bestFit="1" customWidth="1"/>
    <col min="12294" max="12294" width="18.625" style="31" customWidth="1"/>
    <col min="12295" max="12295" width="7.75" style="31" customWidth="1"/>
    <col min="12296" max="12296" width="2.375" style="31" customWidth="1"/>
    <col min="12297" max="12297" width="7.75" style="31" customWidth="1"/>
    <col min="12298" max="12544" width="9" style="31"/>
    <col min="12545" max="12545" width="9.625" style="31" customWidth="1"/>
    <col min="12546" max="12546" width="7.25" style="31" customWidth="1"/>
    <col min="12547" max="12547" width="9.625" style="31" customWidth="1"/>
    <col min="12548" max="12548" width="9" style="31"/>
    <col min="12549" max="12549" width="20" style="31" bestFit="1" customWidth="1"/>
    <col min="12550" max="12550" width="18.625" style="31" customWidth="1"/>
    <col min="12551" max="12551" width="7.75" style="31" customWidth="1"/>
    <col min="12552" max="12552" width="2.375" style="31" customWidth="1"/>
    <col min="12553" max="12553" width="7.75" style="31" customWidth="1"/>
    <col min="12554" max="12800" width="9" style="31"/>
    <col min="12801" max="12801" width="9.625" style="31" customWidth="1"/>
    <col min="12802" max="12802" width="7.25" style="31" customWidth="1"/>
    <col min="12803" max="12803" width="9.625" style="31" customWidth="1"/>
    <col min="12804" max="12804" width="9" style="31"/>
    <col min="12805" max="12805" width="20" style="31" bestFit="1" customWidth="1"/>
    <col min="12806" max="12806" width="18.625" style="31" customWidth="1"/>
    <col min="12807" max="12807" width="7.75" style="31" customWidth="1"/>
    <col min="12808" max="12808" width="2.375" style="31" customWidth="1"/>
    <col min="12809" max="12809" width="7.75" style="31" customWidth="1"/>
    <col min="12810" max="13056" width="9" style="31"/>
    <col min="13057" max="13057" width="9.625" style="31" customWidth="1"/>
    <col min="13058" max="13058" width="7.25" style="31" customWidth="1"/>
    <col min="13059" max="13059" width="9.625" style="31" customWidth="1"/>
    <col min="13060" max="13060" width="9" style="31"/>
    <col min="13061" max="13061" width="20" style="31" bestFit="1" customWidth="1"/>
    <col min="13062" max="13062" width="18.625" style="31" customWidth="1"/>
    <col min="13063" max="13063" width="7.75" style="31" customWidth="1"/>
    <col min="13064" max="13064" width="2.375" style="31" customWidth="1"/>
    <col min="13065" max="13065" width="7.75" style="31" customWidth="1"/>
    <col min="13066" max="13312" width="9" style="31"/>
    <col min="13313" max="13313" width="9.625" style="31" customWidth="1"/>
    <col min="13314" max="13314" width="7.25" style="31" customWidth="1"/>
    <col min="13315" max="13315" width="9.625" style="31" customWidth="1"/>
    <col min="13316" max="13316" width="9" style="31"/>
    <col min="13317" max="13317" width="20" style="31" bestFit="1" customWidth="1"/>
    <col min="13318" max="13318" width="18.625" style="31" customWidth="1"/>
    <col min="13319" max="13319" width="7.75" style="31" customWidth="1"/>
    <col min="13320" max="13320" width="2.375" style="31" customWidth="1"/>
    <col min="13321" max="13321" width="7.75" style="31" customWidth="1"/>
    <col min="13322" max="13568" width="9" style="31"/>
    <col min="13569" max="13569" width="9.625" style="31" customWidth="1"/>
    <col min="13570" max="13570" width="7.25" style="31" customWidth="1"/>
    <col min="13571" max="13571" width="9.625" style="31" customWidth="1"/>
    <col min="13572" max="13572" width="9" style="31"/>
    <col min="13573" max="13573" width="20" style="31" bestFit="1" customWidth="1"/>
    <col min="13574" max="13574" width="18.625" style="31" customWidth="1"/>
    <col min="13575" max="13575" width="7.75" style="31" customWidth="1"/>
    <col min="13576" max="13576" width="2.375" style="31" customWidth="1"/>
    <col min="13577" max="13577" width="7.75" style="31" customWidth="1"/>
    <col min="13578" max="13824" width="9" style="31"/>
    <col min="13825" max="13825" width="9.625" style="31" customWidth="1"/>
    <col min="13826" max="13826" width="7.25" style="31" customWidth="1"/>
    <col min="13827" max="13827" width="9.625" style="31" customWidth="1"/>
    <col min="13828" max="13828" width="9" style="31"/>
    <col min="13829" max="13829" width="20" style="31" bestFit="1" customWidth="1"/>
    <col min="13830" max="13830" width="18.625" style="31" customWidth="1"/>
    <col min="13831" max="13831" width="7.75" style="31" customWidth="1"/>
    <col min="13832" max="13832" width="2.375" style="31" customWidth="1"/>
    <col min="13833" max="13833" width="7.75" style="31" customWidth="1"/>
    <col min="13834" max="14080" width="9" style="31"/>
    <col min="14081" max="14081" width="9.625" style="31" customWidth="1"/>
    <col min="14082" max="14082" width="7.25" style="31" customWidth="1"/>
    <col min="14083" max="14083" width="9.625" style="31" customWidth="1"/>
    <col min="14084" max="14084" width="9" style="31"/>
    <col min="14085" max="14085" width="20" style="31" bestFit="1" customWidth="1"/>
    <col min="14086" max="14086" width="18.625" style="31" customWidth="1"/>
    <col min="14087" max="14087" width="7.75" style="31" customWidth="1"/>
    <col min="14088" max="14088" width="2.375" style="31" customWidth="1"/>
    <col min="14089" max="14089" width="7.75" style="31" customWidth="1"/>
    <col min="14090" max="14336" width="9" style="31"/>
    <col min="14337" max="14337" width="9.625" style="31" customWidth="1"/>
    <col min="14338" max="14338" width="7.25" style="31" customWidth="1"/>
    <col min="14339" max="14339" width="9.625" style="31" customWidth="1"/>
    <col min="14340" max="14340" width="9" style="31"/>
    <col min="14341" max="14341" width="20" style="31" bestFit="1" customWidth="1"/>
    <col min="14342" max="14342" width="18.625" style="31" customWidth="1"/>
    <col min="14343" max="14343" width="7.75" style="31" customWidth="1"/>
    <col min="14344" max="14344" width="2.375" style="31" customWidth="1"/>
    <col min="14345" max="14345" width="7.75" style="31" customWidth="1"/>
    <col min="14346" max="14592" width="9" style="31"/>
    <col min="14593" max="14593" width="9.625" style="31" customWidth="1"/>
    <col min="14594" max="14594" width="7.25" style="31" customWidth="1"/>
    <col min="14595" max="14595" width="9.625" style="31" customWidth="1"/>
    <col min="14596" max="14596" width="9" style="31"/>
    <col min="14597" max="14597" width="20" style="31" bestFit="1" customWidth="1"/>
    <col min="14598" max="14598" width="18.625" style="31" customWidth="1"/>
    <col min="14599" max="14599" width="7.75" style="31" customWidth="1"/>
    <col min="14600" max="14600" width="2.375" style="31" customWidth="1"/>
    <col min="14601" max="14601" width="7.75" style="31" customWidth="1"/>
    <col min="14602" max="14848" width="9" style="31"/>
    <col min="14849" max="14849" width="9.625" style="31" customWidth="1"/>
    <col min="14850" max="14850" width="7.25" style="31" customWidth="1"/>
    <col min="14851" max="14851" width="9.625" style="31" customWidth="1"/>
    <col min="14852" max="14852" width="9" style="31"/>
    <col min="14853" max="14853" width="20" style="31" bestFit="1" customWidth="1"/>
    <col min="14854" max="14854" width="18.625" style="31" customWidth="1"/>
    <col min="14855" max="14855" width="7.75" style="31" customWidth="1"/>
    <col min="14856" max="14856" width="2.375" style="31" customWidth="1"/>
    <col min="14857" max="14857" width="7.75" style="31" customWidth="1"/>
    <col min="14858" max="15104" width="9" style="31"/>
    <col min="15105" max="15105" width="9.625" style="31" customWidth="1"/>
    <col min="15106" max="15106" width="7.25" style="31" customWidth="1"/>
    <col min="15107" max="15107" width="9.625" style="31" customWidth="1"/>
    <col min="15108" max="15108" width="9" style="31"/>
    <col min="15109" max="15109" width="20" style="31" bestFit="1" customWidth="1"/>
    <col min="15110" max="15110" width="18.625" style="31" customWidth="1"/>
    <col min="15111" max="15111" width="7.75" style="31" customWidth="1"/>
    <col min="15112" max="15112" width="2.375" style="31" customWidth="1"/>
    <col min="15113" max="15113" width="7.75" style="31" customWidth="1"/>
    <col min="15114" max="15360" width="9" style="31"/>
    <col min="15361" max="15361" width="9.625" style="31" customWidth="1"/>
    <col min="15362" max="15362" width="7.25" style="31" customWidth="1"/>
    <col min="15363" max="15363" width="9.625" style="31" customWidth="1"/>
    <col min="15364" max="15364" width="9" style="31"/>
    <col min="15365" max="15365" width="20" style="31" bestFit="1" customWidth="1"/>
    <col min="15366" max="15366" width="18.625" style="31" customWidth="1"/>
    <col min="15367" max="15367" width="7.75" style="31" customWidth="1"/>
    <col min="15368" max="15368" width="2.375" style="31" customWidth="1"/>
    <col min="15369" max="15369" width="7.75" style="31" customWidth="1"/>
    <col min="15370" max="15616" width="9" style="31"/>
    <col min="15617" max="15617" width="9.625" style="31" customWidth="1"/>
    <col min="15618" max="15618" width="7.25" style="31" customWidth="1"/>
    <col min="15619" max="15619" width="9.625" style="31" customWidth="1"/>
    <col min="15620" max="15620" width="9" style="31"/>
    <col min="15621" max="15621" width="20" style="31" bestFit="1" customWidth="1"/>
    <col min="15622" max="15622" width="18.625" style="31" customWidth="1"/>
    <col min="15623" max="15623" width="7.75" style="31" customWidth="1"/>
    <col min="15624" max="15624" width="2.375" style="31" customWidth="1"/>
    <col min="15625" max="15625" width="7.75" style="31" customWidth="1"/>
    <col min="15626" max="15872" width="9" style="31"/>
    <col min="15873" max="15873" width="9.625" style="31" customWidth="1"/>
    <col min="15874" max="15874" width="7.25" style="31" customWidth="1"/>
    <col min="15875" max="15875" width="9.625" style="31" customWidth="1"/>
    <col min="15876" max="15876" width="9" style="31"/>
    <col min="15877" max="15877" width="20" style="31" bestFit="1" customWidth="1"/>
    <col min="15878" max="15878" width="18.625" style="31" customWidth="1"/>
    <col min="15879" max="15879" width="7.75" style="31" customWidth="1"/>
    <col min="15880" max="15880" width="2.375" style="31" customWidth="1"/>
    <col min="15881" max="15881" width="7.75" style="31" customWidth="1"/>
    <col min="15882" max="16128" width="9" style="31"/>
    <col min="16129" max="16129" width="9.625" style="31" customWidth="1"/>
    <col min="16130" max="16130" width="7.25" style="31" customWidth="1"/>
    <col min="16131" max="16131" width="9.625" style="31" customWidth="1"/>
    <col min="16132" max="16132" width="9" style="31"/>
    <col min="16133" max="16133" width="20" style="31" bestFit="1" customWidth="1"/>
    <col min="16134" max="16134" width="18.625" style="31" customWidth="1"/>
    <col min="16135" max="16135" width="7.75" style="31" customWidth="1"/>
    <col min="16136" max="16136" width="2.375" style="31" customWidth="1"/>
    <col min="16137" max="16137" width="7.75" style="31" customWidth="1"/>
    <col min="16138" max="16384" width="9" style="31"/>
  </cols>
  <sheetData>
    <row r="1" spans="1:8" ht="21" customHeight="1" x14ac:dyDescent="0.2">
      <c r="A1" s="226"/>
      <c r="B1" s="227"/>
      <c r="C1" s="228"/>
      <c r="D1" s="229"/>
      <c r="E1" s="229"/>
      <c r="F1" s="229"/>
      <c r="G1" s="229"/>
      <c r="H1" s="230"/>
    </row>
    <row r="2" spans="1:8" ht="24" x14ac:dyDescent="0.25">
      <c r="A2" s="442" t="s">
        <v>130</v>
      </c>
      <c r="B2" s="443"/>
      <c r="C2" s="443"/>
      <c r="D2" s="443"/>
      <c r="E2" s="443"/>
      <c r="F2" s="443"/>
      <c r="G2" s="443"/>
      <c r="H2" s="444"/>
    </row>
    <row r="3" spans="1:8" ht="30" customHeight="1" x14ac:dyDescent="0.2">
      <c r="A3" s="445"/>
      <c r="B3" s="443"/>
      <c r="C3" s="443"/>
      <c r="D3" s="443"/>
      <c r="E3" s="443"/>
      <c r="F3" s="443"/>
      <c r="G3" s="443"/>
      <c r="H3" s="444"/>
    </row>
    <row r="4" spans="1:8" x14ac:dyDescent="0.2">
      <c r="A4" s="100"/>
      <c r="H4" s="233"/>
    </row>
    <row r="5" spans="1:8" x14ac:dyDescent="0.2">
      <c r="A5" s="234"/>
      <c r="B5"/>
      <c r="C5"/>
      <c r="D5"/>
      <c r="E5"/>
      <c r="F5"/>
      <c r="G5"/>
      <c r="H5" s="235"/>
    </row>
    <row r="6" spans="1:8" ht="23.25" customHeight="1" x14ac:dyDescent="0.15">
      <c r="A6" s="236"/>
      <c r="B6" s="237" t="s">
        <v>131</v>
      </c>
      <c r="C6" s="238"/>
      <c r="D6" s="239" t="s">
        <v>132</v>
      </c>
      <c r="E6" s="239"/>
      <c r="F6" s="240"/>
      <c r="G6" s="240"/>
      <c r="H6" s="233"/>
    </row>
    <row r="7" spans="1:8" s="240" customFormat="1" ht="17.100000000000001" customHeight="1" x14ac:dyDescent="0.15">
      <c r="A7" s="241"/>
      <c r="B7" s="242">
        <v>1</v>
      </c>
      <c r="C7" s="243"/>
      <c r="D7" s="240" t="s">
        <v>133</v>
      </c>
      <c r="G7" s="244"/>
      <c r="H7" s="245"/>
    </row>
    <row r="8" spans="1:8" s="240" customFormat="1" ht="17.100000000000001" customHeight="1" x14ac:dyDescent="0.15">
      <c r="A8" s="241"/>
      <c r="B8" s="246"/>
      <c r="C8" s="243"/>
      <c r="H8" s="245"/>
    </row>
    <row r="9" spans="1:8" s="240" customFormat="1" ht="17.100000000000001" customHeight="1" x14ac:dyDescent="0.15">
      <c r="A9" s="241"/>
      <c r="B9" s="247">
        <v>2</v>
      </c>
      <c r="C9" s="243"/>
      <c r="D9" s="240" t="s">
        <v>134</v>
      </c>
      <c r="G9" s="244"/>
      <c r="H9" s="245"/>
    </row>
    <row r="10" spans="1:8" s="240" customFormat="1" ht="17.100000000000001" customHeight="1" x14ac:dyDescent="0.15">
      <c r="A10" s="241"/>
      <c r="B10" s="246"/>
      <c r="C10" s="243"/>
      <c r="H10" s="245"/>
    </row>
    <row r="11" spans="1:8" s="240" customFormat="1" ht="17.100000000000001" customHeight="1" x14ac:dyDescent="0.15">
      <c r="A11" s="241"/>
      <c r="B11" s="248">
        <v>3</v>
      </c>
      <c r="C11" s="243"/>
      <c r="D11" s="240" t="s">
        <v>135</v>
      </c>
      <c r="G11" s="244"/>
      <c r="H11" s="245"/>
    </row>
    <row r="12" spans="1:8" s="240" customFormat="1" ht="17.100000000000001" customHeight="1" x14ac:dyDescent="0.15">
      <c r="A12" s="241"/>
      <c r="B12" s="246"/>
      <c r="C12" s="243"/>
      <c r="H12" s="245"/>
    </row>
    <row r="13" spans="1:8" s="240" customFormat="1" ht="17.100000000000001" customHeight="1" x14ac:dyDescent="0.15">
      <c r="A13" s="241"/>
      <c r="B13" s="344">
        <v>4</v>
      </c>
      <c r="C13" s="243"/>
      <c r="D13" s="240" t="s">
        <v>136</v>
      </c>
      <c r="G13" s="244"/>
      <c r="H13" s="245"/>
    </row>
    <row r="14" spans="1:8" s="240" customFormat="1" ht="17.100000000000001" customHeight="1" x14ac:dyDescent="0.15">
      <c r="A14" s="241"/>
      <c r="B14" s="246" t="s">
        <v>137</v>
      </c>
      <c r="C14" s="243"/>
      <c r="H14" s="245"/>
    </row>
    <row r="15" spans="1:8" s="240" customFormat="1" ht="17.100000000000001" customHeight="1" x14ac:dyDescent="0.15">
      <c r="A15" s="241"/>
      <c r="B15" s="249">
        <v>5</v>
      </c>
      <c r="C15" s="243"/>
      <c r="D15" s="240" t="s">
        <v>138</v>
      </c>
      <c r="G15" s="244"/>
      <c r="H15" s="245"/>
    </row>
    <row r="16" spans="1:8" s="240" customFormat="1" ht="17.100000000000001" customHeight="1" x14ac:dyDescent="0.15">
      <c r="A16" s="241"/>
      <c r="B16" s="246"/>
      <c r="C16" s="243"/>
      <c r="H16" s="245"/>
    </row>
    <row r="17" spans="1:8" s="240" customFormat="1" ht="17.100000000000001" customHeight="1" x14ac:dyDescent="0.15">
      <c r="A17" s="241"/>
      <c r="B17" s="250">
        <v>6</v>
      </c>
      <c r="C17" s="243"/>
      <c r="D17" s="240" t="s">
        <v>139</v>
      </c>
      <c r="H17" s="245"/>
    </row>
    <row r="18" spans="1:8" s="240" customFormat="1" ht="17.100000000000001" customHeight="1" x14ac:dyDescent="0.15">
      <c r="A18" s="241"/>
      <c r="B18" s="246"/>
      <c r="C18" s="243"/>
      <c r="H18" s="245"/>
    </row>
    <row r="19" spans="1:8" s="240" customFormat="1" ht="17.100000000000001" customHeight="1" x14ac:dyDescent="0.15">
      <c r="A19" s="241"/>
      <c r="B19" s="251">
        <v>7</v>
      </c>
      <c r="C19" s="243"/>
      <c r="D19" s="240" t="s">
        <v>140</v>
      </c>
      <c r="H19" s="245"/>
    </row>
    <row r="20" spans="1:8" s="240" customFormat="1" ht="17.100000000000001" customHeight="1" x14ac:dyDescent="0.15">
      <c r="A20" s="241"/>
      <c r="B20" s="246"/>
      <c r="C20" s="243"/>
      <c r="H20" s="245"/>
    </row>
    <row r="21" spans="1:8" s="240" customFormat="1" ht="17.100000000000001" customHeight="1" x14ac:dyDescent="0.15">
      <c r="A21" s="241"/>
      <c r="B21" s="252">
        <v>8</v>
      </c>
      <c r="C21" s="243"/>
      <c r="D21" s="240" t="s">
        <v>141</v>
      </c>
      <c r="H21" s="245"/>
    </row>
    <row r="22" spans="1:8" s="240" customFormat="1" ht="17.100000000000001" customHeight="1" x14ac:dyDescent="0.15">
      <c r="A22" s="241"/>
      <c r="B22" s="246"/>
      <c r="C22" s="243"/>
      <c r="H22" s="245"/>
    </row>
    <row r="23" spans="1:8" s="240" customFormat="1" ht="17.100000000000001" customHeight="1" x14ac:dyDescent="0.15">
      <c r="A23" s="241"/>
      <c r="B23" s="253">
        <v>9</v>
      </c>
      <c r="C23" s="243"/>
      <c r="D23" s="240" t="s">
        <v>142</v>
      </c>
      <c r="H23" s="245"/>
    </row>
    <row r="24" spans="1:8" s="240" customFormat="1" ht="17.100000000000001" customHeight="1" x14ac:dyDescent="0.15">
      <c r="A24" s="241"/>
      <c r="B24" s="246"/>
      <c r="C24" s="243"/>
      <c r="H24" s="245"/>
    </row>
    <row r="25" spans="1:8" s="240" customFormat="1" ht="17.100000000000001" customHeight="1" x14ac:dyDescent="0.15">
      <c r="A25" s="241"/>
      <c r="B25" s="254">
        <v>10</v>
      </c>
      <c r="C25" s="243"/>
      <c r="D25" s="240" t="s">
        <v>143</v>
      </c>
      <c r="H25" s="245"/>
    </row>
    <row r="26" spans="1:8" s="240" customFormat="1" ht="17.100000000000001" customHeight="1" x14ac:dyDescent="0.15">
      <c r="A26" s="241"/>
      <c r="B26" s="246"/>
      <c r="C26" s="243"/>
      <c r="H26" s="245"/>
    </row>
    <row r="27" spans="1:8" s="240" customFormat="1" ht="17.100000000000001" customHeight="1" x14ac:dyDescent="0.15">
      <c r="A27" s="241"/>
      <c r="B27" s="255">
        <v>11</v>
      </c>
      <c r="C27" s="243"/>
      <c r="D27" s="240" t="s">
        <v>144</v>
      </c>
      <c r="H27" s="245"/>
    </row>
    <row r="28" spans="1:8" s="240" customFormat="1" ht="17.100000000000001" customHeight="1" x14ac:dyDescent="0.15">
      <c r="A28" s="241"/>
      <c r="B28" s="246"/>
      <c r="C28" s="243"/>
      <c r="H28" s="245"/>
    </row>
    <row r="29" spans="1:8" s="240" customFormat="1" ht="17.100000000000001" customHeight="1" x14ac:dyDescent="0.15">
      <c r="A29" s="241"/>
      <c r="B29" s="271">
        <v>12</v>
      </c>
      <c r="C29" s="243"/>
      <c r="D29" s="240" t="s">
        <v>145</v>
      </c>
      <c r="H29" s="245"/>
    </row>
    <row r="30" spans="1:8" s="240" customFormat="1" ht="17.100000000000001" customHeight="1" x14ac:dyDescent="0.15">
      <c r="A30" s="256"/>
      <c r="B30" s="257"/>
      <c r="C30" s="258"/>
      <c r="D30" s="258"/>
      <c r="E30" s="258"/>
      <c r="F30" s="258"/>
      <c r="G30" s="258"/>
      <c r="H30" s="259"/>
    </row>
    <row r="31" spans="1:8" s="240" customFormat="1" ht="17.100000000000001" customHeight="1" x14ac:dyDescent="0.15">
      <c r="A31" s="241"/>
      <c r="B31" s="271">
        <v>13</v>
      </c>
      <c r="C31" s="260"/>
      <c r="D31" s="240" t="s">
        <v>146</v>
      </c>
      <c r="H31" s="245"/>
    </row>
    <row r="32" spans="1:8" s="240" customFormat="1" ht="17.100000000000001" customHeight="1" x14ac:dyDescent="0.15">
      <c r="A32" s="241"/>
      <c r="B32" s="246"/>
      <c r="C32" s="243"/>
      <c r="H32" s="245"/>
    </row>
    <row r="33" spans="1:8" s="240" customFormat="1" ht="17.100000000000001" customHeight="1" x14ac:dyDescent="0.15">
      <c r="A33" s="241"/>
      <c r="B33" s="271">
        <v>14</v>
      </c>
      <c r="C33" s="243"/>
      <c r="D33" s="240" t="s">
        <v>147</v>
      </c>
      <c r="H33" s="245"/>
    </row>
    <row r="34" spans="1:8" s="240" customFormat="1" ht="17.100000000000001" customHeight="1" x14ac:dyDescent="0.15">
      <c r="A34" s="261"/>
      <c r="B34" s="246"/>
      <c r="C34" s="243"/>
      <c r="D34" s="262"/>
      <c r="E34" s="262"/>
      <c r="F34" s="262"/>
      <c r="G34" s="262"/>
      <c r="H34" s="263"/>
    </row>
    <row r="35" spans="1:8" s="240" customFormat="1" ht="17.100000000000001" customHeight="1" x14ac:dyDescent="0.15">
      <c r="A35" s="241"/>
      <c r="B35" s="271">
        <v>15</v>
      </c>
      <c r="C35" s="243"/>
      <c r="D35" s="240" t="s">
        <v>90</v>
      </c>
      <c r="E35" s="240" t="s">
        <v>148</v>
      </c>
      <c r="H35" s="245"/>
    </row>
    <row r="36" spans="1:8" s="240" customFormat="1" ht="17.100000000000001" customHeight="1" x14ac:dyDescent="0.15">
      <c r="A36" s="261"/>
      <c r="B36" s="264"/>
      <c r="C36" s="262"/>
      <c r="D36" s="262"/>
      <c r="E36" s="262"/>
      <c r="F36" s="262"/>
      <c r="G36" s="262"/>
      <c r="H36" s="263"/>
    </row>
    <row r="37" spans="1:8" s="240" customFormat="1" ht="17.100000000000001" customHeight="1" x14ac:dyDescent="0.15">
      <c r="A37" s="241"/>
      <c r="B37" s="271">
        <v>16</v>
      </c>
      <c r="C37" s="260"/>
      <c r="D37" s="240" t="s">
        <v>149</v>
      </c>
      <c r="H37" s="245"/>
    </row>
    <row r="38" spans="1:8" s="240" customFormat="1" ht="17.100000000000001" customHeight="1" x14ac:dyDescent="0.15">
      <c r="A38" s="241"/>
      <c r="B38" s="246"/>
      <c r="C38" s="243"/>
      <c r="H38" s="245"/>
    </row>
    <row r="39" spans="1:8" s="240" customFormat="1" ht="17.100000000000001" customHeight="1" x14ac:dyDescent="0.15">
      <c r="A39" s="241"/>
      <c r="B39" s="271">
        <v>17</v>
      </c>
      <c r="C39" s="260"/>
      <c r="D39" s="240" t="s">
        <v>150</v>
      </c>
      <c r="H39" s="245"/>
    </row>
    <row r="40" spans="1:8" s="240" customFormat="1" ht="17.100000000000001" customHeight="1" x14ac:dyDescent="0.15">
      <c r="A40" s="241"/>
      <c r="B40" s="272"/>
      <c r="C40" s="260"/>
      <c r="H40" s="245"/>
    </row>
    <row r="41" spans="1:8" s="240" customFormat="1" ht="17.100000000000001" customHeight="1" x14ac:dyDescent="0.15">
      <c r="A41" s="241"/>
      <c r="B41" s="246"/>
      <c r="C41" s="243"/>
      <c r="H41" s="245"/>
    </row>
    <row r="42" spans="1:8" s="240" customFormat="1" ht="29.25" customHeight="1" x14ac:dyDescent="0.2">
      <c r="A42" s="446" t="s">
        <v>151</v>
      </c>
      <c r="B42" s="447"/>
      <c r="C42" s="447"/>
      <c r="D42" s="447"/>
      <c r="E42" s="447"/>
      <c r="F42" s="447"/>
      <c r="G42" s="447"/>
      <c r="H42" s="448"/>
    </row>
    <row r="43" spans="1:8" s="240" customFormat="1" ht="14.25" x14ac:dyDescent="0.15">
      <c r="A43" s="265"/>
      <c r="B43" s="266"/>
      <c r="C43" s="267"/>
      <c r="D43" s="268"/>
      <c r="E43" s="268"/>
      <c r="F43" s="268"/>
      <c r="G43" s="268"/>
      <c r="H43" s="269"/>
    </row>
    <row r="44" spans="1:8" s="270" customFormat="1" x14ac:dyDescent="0.2">
      <c r="B44" s="231"/>
      <c r="C44" s="232"/>
    </row>
    <row r="45" spans="1:8" s="270" customFormat="1" x14ac:dyDescent="0.2">
      <c r="B45" s="231"/>
      <c r="C45" s="232"/>
    </row>
    <row r="46" spans="1:8" s="270" customFormat="1" x14ac:dyDescent="0.2">
      <c r="B46" s="231"/>
      <c r="C46" s="232"/>
    </row>
    <row r="47" spans="1:8" s="270" customFormat="1" x14ac:dyDescent="0.2">
      <c r="B47" s="231"/>
      <c r="C47" s="232"/>
    </row>
    <row r="48" spans="1:8" s="270" customFormat="1" x14ac:dyDescent="0.2">
      <c r="B48" s="231"/>
      <c r="C48" s="232"/>
    </row>
    <row r="49" spans="2:3" s="270" customFormat="1" x14ac:dyDescent="0.2">
      <c r="B49" s="231"/>
      <c r="C49" s="232"/>
    </row>
    <row r="50" spans="2:3" s="270" customFormat="1" x14ac:dyDescent="0.2">
      <c r="B50" s="231"/>
      <c r="C50" s="232"/>
    </row>
    <row r="51" spans="2:3" s="270" customFormat="1" x14ac:dyDescent="0.2">
      <c r="B51" s="231"/>
      <c r="C51" s="232"/>
    </row>
    <row r="52" spans="2:3" s="270" customFormat="1" x14ac:dyDescent="0.2">
      <c r="B52" s="231"/>
      <c r="C52" s="232"/>
    </row>
    <row r="53" spans="2:3" s="270" customFormat="1" x14ac:dyDescent="0.2">
      <c r="B53" s="231"/>
      <c r="C53" s="232"/>
    </row>
    <row r="54" spans="2:3" s="270" customFormat="1" x14ac:dyDescent="0.2">
      <c r="B54" s="231"/>
      <c r="C54" s="232"/>
    </row>
    <row r="55" spans="2:3" s="270" customFormat="1" x14ac:dyDescent="0.2">
      <c r="B55" s="231"/>
      <c r="C55" s="232"/>
    </row>
    <row r="56" spans="2:3" s="270" customFormat="1" x14ac:dyDescent="0.2">
      <c r="B56" s="231"/>
      <c r="C56" s="232"/>
    </row>
    <row r="57" spans="2:3" s="270" customFormat="1" x14ac:dyDescent="0.2">
      <c r="B57" s="231"/>
      <c r="C57" s="232"/>
    </row>
    <row r="58" spans="2:3" s="270" customFormat="1" x14ac:dyDescent="0.2">
      <c r="B58" s="231"/>
      <c r="C58" s="232"/>
    </row>
    <row r="59" spans="2:3" s="270" customFormat="1" x14ac:dyDescent="0.2">
      <c r="B59" s="231"/>
      <c r="C59" s="232"/>
    </row>
    <row r="60" spans="2:3" s="270" customFormat="1" x14ac:dyDescent="0.2">
      <c r="B60" s="231"/>
      <c r="C60" s="232"/>
    </row>
    <row r="61" spans="2:3" s="270" customFormat="1" x14ac:dyDescent="0.2">
      <c r="B61" s="231"/>
      <c r="C61" s="232"/>
    </row>
    <row r="62" spans="2:3" s="270" customFormat="1" x14ac:dyDescent="0.2">
      <c r="B62" s="231"/>
      <c r="C62" s="232"/>
    </row>
    <row r="63" spans="2:3" s="270" customFormat="1" x14ac:dyDescent="0.2">
      <c r="B63" s="231"/>
      <c r="C63" s="232"/>
    </row>
    <row r="64" spans="2:3" s="270" customFormat="1" x14ac:dyDescent="0.2">
      <c r="B64" s="231"/>
      <c r="C64" s="232"/>
    </row>
    <row r="65" spans="2:3" s="270" customFormat="1" x14ac:dyDescent="0.2">
      <c r="B65" s="231"/>
      <c r="C65" s="232"/>
    </row>
    <row r="66" spans="2:3" s="270" customFormat="1" x14ac:dyDescent="0.2">
      <c r="B66" s="231"/>
      <c r="C66" s="232"/>
    </row>
    <row r="67" spans="2:3" s="270" customFormat="1" x14ac:dyDescent="0.2">
      <c r="B67" s="231"/>
      <c r="C67" s="232"/>
    </row>
    <row r="68" spans="2:3" s="270" customFormat="1" x14ac:dyDescent="0.2">
      <c r="B68" s="231"/>
      <c r="C68" s="232"/>
    </row>
    <row r="69" spans="2:3" s="270" customFormat="1" x14ac:dyDescent="0.2">
      <c r="B69" s="231"/>
      <c r="C69" s="232"/>
    </row>
    <row r="70" spans="2:3" s="270" customFormat="1" x14ac:dyDescent="0.2">
      <c r="B70" s="231"/>
      <c r="C70" s="232"/>
    </row>
    <row r="71" spans="2:3" s="270" customFormat="1" x14ac:dyDescent="0.2">
      <c r="B71" s="231"/>
      <c r="C71" s="232"/>
    </row>
    <row r="72" spans="2:3" s="270" customFormat="1" x14ac:dyDescent="0.2">
      <c r="B72" s="231"/>
      <c r="C72" s="232"/>
    </row>
    <row r="73" spans="2:3" s="270" customFormat="1" x14ac:dyDescent="0.2">
      <c r="B73" s="231"/>
      <c r="C73" s="232"/>
    </row>
    <row r="74" spans="2:3" s="270" customFormat="1" x14ac:dyDescent="0.2">
      <c r="B74" s="231"/>
      <c r="C74" s="232"/>
    </row>
    <row r="75" spans="2:3" s="270" customFormat="1" x14ac:dyDescent="0.2">
      <c r="B75" s="231"/>
      <c r="C75" s="232"/>
    </row>
    <row r="76" spans="2:3" s="270" customFormat="1" x14ac:dyDescent="0.2">
      <c r="B76" s="231"/>
      <c r="C76" s="232"/>
    </row>
    <row r="77" spans="2:3" s="270" customFormat="1" x14ac:dyDescent="0.2">
      <c r="B77" s="231"/>
      <c r="C77" s="232"/>
    </row>
    <row r="78" spans="2:3" s="270" customFormat="1" x14ac:dyDescent="0.2">
      <c r="B78" s="231"/>
      <c r="C78" s="232"/>
    </row>
    <row r="79" spans="2:3" s="270" customFormat="1" x14ac:dyDescent="0.2">
      <c r="B79" s="231"/>
      <c r="C79" s="232"/>
    </row>
    <row r="80" spans="2:3" s="270" customFormat="1" x14ac:dyDescent="0.2">
      <c r="B80" s="231"/>
      <c r="C80" s="232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D133"/>
  <sheetViews>
    <sheetView zoomScaleNormal="100" workbookViewId="0">
      <selection activeCell="L54" sqref="L54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/>
      <c r="R1" s="105"/>
    </row>
    <row r="2" spans="8:30" x14ac:dyDescent="0.15">
      <c r="H2" s="184" t="s">
        <v>191</v>
      </c>
      <c r="I2" s="3"/>
      <c r="J2" s="186" t="s">
        <v>101</v>
      </c>
      <c r="K2" s="3"/>
      <c r="L2" s="296" t="s">
        <v>190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98</v>
      </c>
      <c r="I3" s="3"/>
      <c r="J3" s="145" t="s">
        <v>47</v>
      </c>
      <c r="K3" s="3"/>
      <c r="L3" s="296" t="s">
        <v>98</v>
      </c>
      <c r="S3" s="26"/>
      <c r="T3" s="26"/>
      <c r="U3" s="26"/>
    </row>
    <row r="4" spans="8:30" x14ac:dyDescent="0.15">
      <c r="H4" s="89">
        <v>19913</v>
      </c>
      <c r="I4" s="3">
        <v>26</v>
      </c>
      <c r="J4" s="161" t="s">
        <v>30</v>
      </c>
      <c r="K4" s="117">
        <f>SUM(I4)</f>
        <v>26</v>
      </c>
      <c r="L4" s="312">
        <v>17723</v>
      </c>
      <c r="M4" s="397"/>
      <c r="N4" s="90"/>
      <c r="O4" s="90"/>
      <c r="S4" s="26"/>
      <c r="T4" s="26"/>
      <c r="U4" s="26"/>
    </row>
    <row r="5" spans="8:30" x14ac:dyDescent="0.15">
      <c r="H5" s="88">
        <v>16555</v>
      </c>
      <c r="I5" s="3">
        <v>33</v>
      </c>
      <c r="J5" s="161" t="s">
        <v>0</v>
      </c>
      <c r="K5" s="117">
        <f t="shared" ref="K5:K13" si="0">SUM(I5)</f>
        <v>33</v>
      </c>
      <c r="L5" s="313">
        <v>7077</v>
      </c>
      <c r="M5" s="45"/>
      <c r="N5" s="90"/>
      <c r="O5" s="90"/>
      <c r="S5" s="26"/>
      <c r="T5" s="26"/>
      <c r="U5" s="26"/>
    </row>
    <row r="6" spans="8:30" x14ac:dyDescent="0.15">
      <c r="H6" s="195">
        <v>12308</v>
      </c>
      <c r="I6" s="3">
        <v>37</v>
      </c>
      <c r="J6" s="161" t="s">
        <v>37</v>
      </c>
      <c r="K6" s="117">
        <f t="shared" si="0"/>
        <v>37</v>
      </c>
      <c r="L6" s="313">
        <v>11829</v>
      </c>
      <c r="M6" s="45"/>
      <c r="N6" s="185"/>
      <c r="O6" s="90"/>
      <c r="S6" s="26"/>
      <c r="T6" s="26"/>
      <c r="U6" s="26"/>
    </row>
    <row r="7" spans="8:30" x14ac:dyDescent="0.15">
      <c r="H7" s="44">
        <v>8469</v>
      </c>
      <c r="I7" s="3">
        <v>34</v>
      </c>
      <c r="J7" s="161" t="s">
        <v>1</v>
      </c>
      <c r="K7" s="117">
        <f t="shared" si="0"/>
        <v>34</v>
      </c>
      <c r="L7" s="313">
        <v>8794</v>
      </c>
      <c r="M7" s="45"/>
      <c r="N7" s="90"/>
      <c r="O7" s="90"/>
      <c r="S7" s="26"/>
      <c r="T7" s="26"/>
      <c r="U7" s="26"/>
    </row>
    <row r="8" spans="8:30" x14ac:dyDescent="0.15">
      <c r="H8" s="44">
        <v>6218</v>
      </c>
      <c r="I8" s="3">
        <v>25</v>
      </c>
      <c r="J8" s="161" t="s">
        <v>29</v>
      </c>
      <c r="K8" s="117">
        <f t="shared" si="0"/>
        <v>25</v>
      </c>
      <c r="L8" s="313">
        <v>4977</v>
      </c>
      <c r="M8" s="45"/>
      <c r="N8" s="90"/>
      <c r="O8" s="90"/>
      <c r="S8" s="26"/>
      <c r="T8" s="26"/>
      <c r="U8" s="26"/>
    </row>
    <row r="9" spans="8:30" x14ac:dyDescent="0.15">
      <c r="H9" s="44">
        <v>5849</v>
      </c>
      <c r="I9" s="3">
        <v>27</v>
      </c>
      <c r="J9" s="161" t="s">
        <v>31</v>
      </c>
      <c r="K9" s="117">
        <f t="shared" si="0"/>
        <v>27</v>
      </c>
      <c r="L9" s="313">
        <v>2383</v>
      </c>
      <c r="M9" s="45"/>
      <c r="N9" s="90"/>
      <c r="O9" s="90"/>
      <c r="S9" s="26"/>
      <c r="T9" s="26"/>
      <c r="U9" s="26"/>
    </row>
    <row r="10" spans="8:30" x14ac:dyDescent="0.15">
      <c r="H10" s="44">
        <v>5773</v>
      </c>
      <c r="I10" s="77">
        <v>40</v>
      </c>
      <c r="J10" s="163" t="s">
        <v>2</v>
      </c>
      <c r="K10" s="117">
        <f t="shared" si="0"/>
        <v>40</v>
      </c>
      <c r="L10" s="313">
        <v>5938</v>
      </c>
      <c r="S10" s="26"/>
      <c r="T10" s="26"/>
      <c r="U10" s="26"/>
    </row>
    <row r="11" spans="8:30" x14ac:dyDescent="0.15">
      <c r="H11" s="43">
        <v>5749</v>
      </c>
      <c r="I11" s="3">
        <v>14</v>
      </c>
      <c r="J11" s="161" t="s">
        <v>19</v>
      </c>
      <c r="K11" s="117">
        <f t="shared" si="0"/>
        <v>14</v>
      </c>
      <c r="L11" s="313">
        <v>4977</v>
      </c>
      <c r="M11" s="45"/>
      <c r="N11" s="90"/>
      <c r="O11" s="90"/>
      <c r="S11" s="26"/>
      <c r="T11" s="26"/>
      <c r="U11" s="26"/>
    </row>
    <row r="12" spans="8:30" x14ac:dyDescent="0.15">
      <c r="H12" s="333">
        <v>5109</v>
      </c>
      <c r="I12" s="14">
        <v>36</v>
      </c>
      <c r="J12" s="163" t="s">
        <v>5</v>
      </c>
      <c r="K12" s="117">
        <f t="shared" si="0"/>
        <v>36</v>
      </c>
      <c r="L12" s="313">
        <v>6578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30">
        <v>3288</v>
      </c>
      <c r="I13" s="383">
        <v>16</v>
      </c>
      <c r="J13" s="384" t="s">
        <v>3</v>
      </c>
      <c r="K13" s="117">
        <f t="shared" si="0"/>
        <v>16</v>
      </c>
      <c r="L13" s="313">
        <v>2998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438">
        <v>3205</v>
      </c>
      <c r="I14" s="122">
        <v>15</v>
      </c>
      <c r="J14" s="175" t="s">
        <v>20</v>
      </c>
      <c r="K14" s="108" t="s">
        <v>8</v>
      </c>
      <c r="L14" s="314">
        <v>88967</v>
      </c>
      <c r="S14" s="26"/>
      <c r="T14" s="26"/>
      <c r="U14" s="26"/>
    </row>
    <row r="15" spans="8:30" x14ac:dyDescent="0.15">
      <c r="H15" s="195">
        <v>2480</v>
      </c>
      <c r="I15" s="3">
        <v>17</v>
      </c>
      <c r="J15" s="161" t="s">
        <v>21</v>
      </c>
      <c r="K15" s="50"/>
      <c r="L15" t="s">
        <v>59</v>
      </c>
      <c r="M15" s="407" t="s">
        <v>199</v>
      </c>
      <c r="N15" s="42" t="s">
        <v>74</v>
      </c>
      <c r="S15" s="26"/>
      <c r="T15" s="26"/>
      <c r="U15" s="26"/>
    </row>
    <row r="16" spans="8:30" x14ac:dyDescent="0.15">
      <c r="H16" s="44">
        <v>1817</v>
      </c>
      <c r="I16" s="3">
        <v>1</v>
      </c>
      <c r="J16" s="161" t="s">
        <v>4</v>
      </c>
      <c r="K16" s="117">
        <f>SUM(I4)</f>
        <v>26</v>
      </c>
      <c r="L16" s="161" t="s">
        <v>30</v>
      </c>
      <c r="M16" s="315">
        <v>21581</v>
      </c>
      <c r="N16" s="89">
        <f>SUM(H4)</f>
        <v>19913</v>
      </c>
      <c r="O16" s="45"/>
      <c r="P16" s="17"/>
      <c r="S16" s="26"/>
      <c r="T16" s="26"/>
      <c r="U16" s="26"/>
    </row>
    <row r="17" spans="1:21" x14ac:dyDescent="0.15">
      <c r="H17" s="195">
        <v>1651</v>
      </c>
      <c r="I17" s="3">
        <v>24</v>
      </c>
      <c r="J17" s="161" t="s">
        <v>28</v>
      </c>
      <c r="K17" s="117">
        <f t="shared" ref="K17:K25" si="1">SUM(I5)</f>
        <v>33</v>
      </c>
      <c r="L17" s="161" t="s">
        <v>0</v>
      </c>
      <c r="M17" s="316">
        <v>10647</v>
      </c>
      <c r="N17" s="89">
        <f t="shared" ref="N17:N25" si="2">SUM(H5)</f>
        <v>16555</v>
      </c>
      <c r="O17" s="45"/>
      <c r="P17" s="17"/>
      <c r="S17" s="26"/>
      <c r="T17" s="26"/>
      <c r="U17" s="26"/>
    </row>
    <row r="18" spans="1:21" x14ac:dyDescent="0.15">
      <c r="H18" s="431">
        <v>1495</v>
      </c>
      <c r="I18" s="3">
        <v>38</v>
      </c>
      <c r="J18" s="161" t="s">
        <v>38</v>
      </c>
      <c r="K18" s="117">
        <f t="shared" si="1"/>
        <v>37</v>
      </c>
      <c r="L18" s="161" t="s">
        <v>37</v>
      </c>
      <c r="M18" s="316">
        <v>12263</v>
      </c>
      <c r="N18" s="89">
        <f t="shared" si="2"/>
        <v>12308</v>
      </c>
      <c r="O18" s="45"/>
      <c r="P18" s="17"/>
      <c r="S18" s="26"/>
      <c r="T18" s="26"/>
      <c r="U18" s="26"/>
    </row>
    <row r="19" spans="1:21" x14ac:dyDescent="0.15">
      <c r="H19" s="43">
        <v>684</v>
      </c>
      <c r="I19" s="3">
        <v>2</v>
      </c>
      <c r="J19" s="161" t="s">
        <v>6</v>
      </c>
      <c r="K19" s="117">
        <f t="shared" si="1"/>
        <v>34</v>
      </c>
      <c r="L19" s="161" t="s">
        <v>1</v>
      </c>
      <c r="M19" s="316">
        <v>8704</v>
      </c>
      <c r="N19" s="89">
        <f t="shared" si="2"/>
        <v>8469</v>
      </c>
      <c r="O19" s="45"/>
      <c r="P19" s="17"/>
      <c r="S19" s="26"/>
      <c r="T19" s="26"/>
      <c r="U19" s="26"/>
    </row>
    <row r="20" spans="1:21" ht="14.25" thickBot="1" x14ac:dyDescent="0.2">
      <c r="H20" s="195">
        <v>455</v>
      </c>
      <c r="I20" s="3">
        <v>19</v>
      </c>
      <c r="J20" s="161" t="s">
        <v>23</v>
      </c>
      <c r="K20" s="117">
        <f t="shared" si="1"/>
        <v>25</v>
      </c>
      <c r="L20" s="161" t="s">
        <v>29</v>
      </c>
      <c r="M20" s="316">
        <v>6778</v>
      </c>
      <c r="N20" s="89">
        <f t="shared" si="2"/>
        <v>6218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47</v>
      </c>
      <c r="C21" s="59" t="s">
        <v>187</v>
      </c>
      <c r="D21" s="59" t="s">
        <v>179</v>
      </c>
      <c r="E21" s="59" t="s">
        <v>41</v>
      </c>
      <c r="F21" s="59" t="s">
        <v>50</v>
      </c>
      <c r="G21" s="8" t="s">
        <v>175</v>
      </c>
      <c r="H21" s="88">
        <v>416</v>
      </c>
      <c r="I21" s="3">
        <v>12</v>
      </c>
      <c r="J21" s="161" t="s">
        <v>18</v>
      </c>
      <c r="K21" s="117">
        <f t="shared" si="1"/>
        <v>27</v>
      </c>
      <c r="L21" s="161" t="s">
        <v>31</v>
      </c>
      <c r="M21" s="316">
        <v>5179</v>
      </c>
      <c r="N21" s="89">
        <f t="shared" si="2"/>
        <v>5849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30</v>
      </c>
      <c r="C22" s="43">
        <f t="shared" ref="C22:C31" si="3">SUM(H4)</f>
        <v>19913</v>
      </c>
      <c r="D22" s="89">
        <f>SUM(L4)</f>
        <v>17723</v>
      </c>
      <c r="E22" s="52">
        <f t="shared" ref="E22:E32" si="4">SUM(N16/M16*100)</f>
        <v>92.270979101987862</v>
      </c>
      <c r="F22" s="55">
        <f>SUM(C22/D22*100)</f>
        <v>112.35682446538398</v>
      </c>
      <c r="G22" s="3"/>
      <c r="H22" s="377">
        <v>366</v>
      </c>
      <c r="I22" s="3">
        <v>23</v>
      </c>
      <c r="J22" s="161" t="s">
        <v>27</v>
      </c>
      <c r="K22" s="117">
        <f t="shared" si="1"/>
        <v>40</v>
      </c>
      <c r="L22" s="163" t="s">
        <v>2</v>
      </c>
      <c r="M22" s="316">
        <v>5894</v>
      </c>
      <c r="N22" s="89">
        <f t="shared" si="2"/>
        <v>5773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0</v>
      </c>
      <c r="C23" s="43">
        <f t="shared" si="3"/>
        <v>16555</v>
      </c>
      <c r="D23" s="89">
        <f>SUM(L5)</f>
        <v>7077</v>
      </c>
      <c r="E23" s="52">
        <f t="shared" si="4"/>
        <v>155.4898093359632</v>
      </c>
      <c r="F23" s="55">
        <f t="shared" ref="F23:F32" si="5">SUM(C23/D23*100)</f>
        <v>233.92680514342237</v>
      </c>
      <c r="G23" s="3"/>
      <c r="H23" s="377">
        <v>249</v>
      </c>
      <c r="I23" s="3">
        <v>21</v>
      </c>
      <c r="J23" s="161" t="s">
        <v>25</v>
      </c>
      <c r="K23" s="117">
        <f t="shared" si="1"/>
        <v>14</v>
      </c>
      <c r="L23" s="161" t="s">
        <v>19</v>
      </c>
      <c r="M23" s="316">
        <v>4951</v>
      </c>
      <c r="N23" s="89">
        <f t="shared" si="2"/>
        <v>5749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37</v>
      </c>
      <c r="C24" s="43">
        <f t="shared" si="3"/>
        <v>12308</v>
      </c>
      <c r="D24" s="89">
        <f t="shared" ref="D24:D31" si="6">SUM(L6)</f>
        <v>11829</v>
      </c>
      <c r="E24" s="52">
        <f t="shared" si="4"/>
        <v>100.36695751447444</v>
      </c>
      <c r="F24" s="55">
        <f t="shared" si="5"/>
        <v>104.04937019190126</v>
      </c>
      <c r="G24" s="3"/>
      <c r="H24" s="126">
        <v>244</v>
      </c>
      <c r="I24" s="3">
        <v>31</v>
      </c>
      <c r="J24" s="161" t="s">
        <v>63</v>
      </c>
      <c r="K24" s="117">
        <f t="shared" si="1"/>
        <v>36</v>
      </c>
      <c r="L24" s="163" t="s">
        <v>5</v>
      </c>
      <c r="M24" s="316">
        <v>5289</v>
      </c>
      <c r="N24" s="89">
        <f t="shared" si="2"/>
        <v>5109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1</v>
      </c>
      <c r="C25" s="43">
        <f t="shared" si="3"/>
        <v>8469</v>
      </c>
      <c r="D25" s="89">
        <f t="shared" si="6"/>
        <v>8794</v>
      </c>
      <c r="E25" s="52">
        <f t="shared" si="4"/>
        <v>97.30009191176471</v>
      </c>
      <c r="F25" s="55">
        <f t="shared" si="5"/>
        <v>96.304298385262683</v>
      </c>
      <c r="G25" s="3"/>
      <c r="H25" s="126">
        <v>151</v>
      </c>
      <c r="I25" s="3">
        <v>22</v>
      </c>
      <c r="J25" s="161" t="s">
        <v>26</v>
      </c>
      <c r="K25" s="181">
        <f t="shared" si="1"/>
        <v>16</v>
      </c>
      <c r="L25" s="384" t="s">
        <v>3</v>
      </c>
      <c r="M25" s="317">
        <v>3278</v>
      </c>
      <c r="N25" s="167">
        <f t="shared" si="2"/>
        <v>3288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29</v>
      </c>
      <c r="C26" s="89">
        <f t="shared" si="3"/>
        <v>6218</v>
      </c>
      <c r="D26" s="89">
        <f t="shared" si="6"/>
        <v>4977</v>
      </c>
      <c r="E26" s="52">
        <f t="shared" si="4"/>
        <v>91.737975804072008</v>
      </c>
      <c r="F26" s="55">
        <f t="shared" si="5"/>
        <v>124.93469961824393</v>
      </c>
      <c r="G26" s="12"/>
      <c r="H26" s="126">
        <v>50</v>
      </c>
      <c r="I26" s="3">
        <v>32</v>
      </c>
      <c r="J26" s="161" t="s">
        <v>35</v>
      </c>
      <c r="K26" s="3"/>
      <c r="L26" s="366" t="s">
        <v>8</v>
      </c>
      <c r="M26" s="318">
        <v>98598</v>
      </c>
      <c r="N26" s="193">
        <f>SUM(H44)</f>
        <v>102639</v>
      </c>
      <c r="S26" s="26"/>
      <c r="T26" s="26"/>
      <c r="U26" s="26"/>
    </row>
    <row r="27" spans="1:21" x14ac:dyDescent="0.15">
      <c r="A27" s="61">
        <v>6</v>
      </c>
      <c r="B27" s="161" t="s">
        <v>31</v>
      </c>
      <c r="C27" s="43">
        <f t="shared" si="3"/>
        <v>5849</v>
      </c>
      <c r="D27" s="89">
        <f t="shared" si="6"/>
        <v>2383</v>
      </c>
      <c r="E27" s="52">
        <f t="shared" si="4"/>
        <v>112.93686039776019</v>
      </c>
      <c r="F27" s="55">
        <f t="shared" si="5"/>
        <v>245.44691565253882</v>
      </c>
      <c r="G27" s="3"/>
      <c r="H27" s="126">
        <v>47</v>
      </c>
      <c r="I27" s="3">
        <v>4</v>
      </c>
      <c r="J27" s="161" t="s">
        <v>11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2</v>
      </c>
      <c r="C28" s="43">
        <f t="shared" si="3"/>
        <v>5773</v>
      </c>
      <c r="D28" s="89">
        <f t="shared" si="6"/>
        <v>5938</v>
      </c>
      <c r="E28" s="52">
        <f t="shared" si="4"/>
        <v>97.947064811672888</v>
      </c>
      <c r="F28" s="55">
        <f t="shared" si="5"/>
        <v>97.22128662849444</v>
      </c>
      <c r="G28" s="3"/>
      <c r="H28" s="91">
        <v>42</v>
      </c>
      <c r="I28" s="3">
        <v>9</v>
      </c>
      <c r="J28" s="3" t="s">
        <v>163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19</v>
      </c>
      <c r="C29" s="43">
        <f t="shared" si="3"/>
        <v>5749</v>
      </c>
      <c r="D29" s="89">
        <f t="shared" si="6"/>
        <v>4977</v>
      </c>
      <c r="E29" s="52">
        <f t="shared" si="4"/>
        <v>116.11795596849122</v>
      </c>
      <c r="F29" s="55">
        <f t="shared" si="5"/>
        <v>115.51135222021298</v>
      </c>
      <c r="G29" s="11"/>
      <c r="H29" s="420">
        <v>42</v>
      </c>
      <c r="I29" s="3">
        <v>35</v>
      </c>
      <c r="J29" s="161" t="s">
        <v>36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5</v>
      </c>
      <c r="C30" s="43">
        <f t="shared" si="3"/>
        <v>5109</v>
      </c>
      <c r="D30" s="89">
        <f t="shared" si="6"/>
        <v>6578</v>
      </c>
      <c r="E30" s="52">
        <f t="shared" si="4"/>
        <v>96.596710153148052</v>
      </c>
      <c r="F30" s="55">
        <f t="shared" si="5"/>
        <v>77.667984189723313</v>
      </c>
      <c r="G30" s="12"/>
      <c r="H30" s="91">
        <v>11</v>
      </c>
      <c r="I30" s="3">
        <v>20</v>
      </c>
      <c r="J30" s="161" t="s">
        <v>24</v>
      </c>
      <c r="L30" s="42"/>
      <c r="M30" s="26"/>
      <c r="S30" s="26"/>
      <c r="T30" s="26"/>
      <c r="U30" s="26"/>
    </row>
    <row r="31" spans="1:21" ht="14.25" thickBot="1" x14ac:dyDescent="0.2">
      <c r="A31" s="64">
        <v>10</v>
      </c>
      <c r="B31" s="384" t="s">
        <v>3</v>
      </c>
      <c r="C31" s="43">
        <f t="shared" si="3"/>
        <v>3288</v>
      </c>
      <c r="D31" s="89">
        <f t="shared" si="6"/>
        <v>2998</v>
      </c>
      <c r="E31" s="52">
        <f t="shared" si="4"/>
        <v>100.30506406345332</v>
      </c>
      <c r="F31" s="55">
        <f t="shared" si="5"/>
        <v>109.67311541027351</v>
      </c>
      <c r="G31" s="92"/>
      <c r="H31" s="126">
        <v>3</v>
      </c>
      <c r="I31" s="3">
        <v>3</v>
      </c>
      <c r="J31" s="161" t="s">
        <v>10</v>
      </c>
      <c r="L31" s="42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102639</v>
      </c>
      <c r="D32" s="67">
        <f>SUM(L14)</f>
        <v>88967</v>
      </c>
      <c r="E32" s="70">
        <f t="shared" si="4"/>
        <v>104.09846041501855</v>
      </c>
      <c r="F32" s="68">
        <f t="shared" si="5"/>
        <v>115.36749581305428</v>
      </c>
      <c r="G32" s="391">
        <v>71.8</v>
      </c>
      <c r="H32" s="439">
        <v>0</v>
      </c>
      <c r="I32" s="3">
        <v>5</v>
      </c>
      <c r="J32" s="161" t="s">
        <v>12</v>
      </c>
      <c r="L32" s="42"/>
      <c r="M32" s="26"/>
      <c r="S32" s="26"/>
      <c r="T32" s="26"/>
      <c r="U32" s="26"/>
    </row>
    <row r="33" spans="2:30" x14ac:dyDescent="0.15">
      <c r="H33" s="98">
        <v>0</v>
      </c>
      <c r="I33" s="3">
        <v>6</v>
      </c>
      <c r="J33" s="161" t="s">
        <v>13</v>
      </c>
      <c r="L33" s="42"/>
      <c r="M33" s="26"/>
      <c r="S33" s="26"/>
      <c r="T33" s="26"/>
      <c r="U33" s="26"/>
    </row>
    <row r="34" spans="2:30" x14ac:dyDescent="0.15">
      <c r="H34" s="89">
        <v>0</v>
      </c>
      <c r="I34" s="3">
        <v>7</v>
      </c>
      <c r="J34" s="161" t="s">
        <v>14</v>
      </c>
      <c r="S34" s="26"/>
      <c r="T34" s="26"/>
      <c r="U34" s="26"/>
    </row>
    <row r="35" spans="2:30" x14ac:dyDescent="0.15">
      <c r="H35" s="350">
        <v>0</v>
      </c>
      <c r="I35" s="3">
        <v>8</v>
      </c>
      <c r="J35" s="161" t="s">
        <v>15</v>
      </c>
      <c r="L35" s="47"/>
      <c r="M35" s="390"/>
      <c r="O35" t="s">
        <v>205</v>
      </c>
      <c r="S35" s="26"/>
      <c r="T35" s="26"/>
      <c r="U35" s="26"/>
    </row>
    <row r="36" spans="2:30" x14ac:dyDescent="0.15">
      <c r="B36" s="48"/>
      <c r="C36" s="26"/>
      <c r="E36" s="17"/>
      <c r="H36" s="89">
        <v>0</v>
      </c>
      <c r="I36" s="3">
        <v>10</v>
      </c>
      <c r="J36" s="161" t="s">
        <v>16</v>
      </c>
      <c r="S36" s="26"/>
      <c r="T36" s="26"/>
      <c r="U36" s="26"/>
    </row>
    <row r="37" spans="2:30" x14ac:dyDescent="0.15">
      <c r="B37" s="18"/>
      <c r="C37" s="26"/>
      <c r="F37" s="26"/>
      <c r="G37" s="48"/>
      <c r="H37" s="44">
        <v>0</v>
      </c>
      <c r="I37" s="3">
        <v>11</v>
      </c>
      <c r="J37" s="161" t="s">
        <v>17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44">
        <v>0</v>
      </c>
      <c r="I38" s="3">
        <v>13</v>
      </c>
      <c r="J38" s="161" t="s">
        <v>7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88">
        <v>0</v>
      </c>
      <c r="I39" s="3">
        <v>18</v>
      </c>
      <c r="J39" s="161" t="s">
        <v>22</v>
      </c>
      <c r="L39" s="48"/>
      <c r="M39" s="26"/>
      <c r="S39" s="26"/>
      <c r="T39" s="26"/>
      <c r="U39" s="26"/>
    </row>
    <row r="40" spans="2:30" x14ac:dyDescent="0.15">
      <c r="C40" s="26"/>
      <c r="H40" s="195">
        <v>0</v>
      </c>
      <c r="I40" s="3">
        <v>28</v>
      </c>
      <c r="J40" s="161" t="s">
        <v>32</v>
      </c>
      <c r="L40" s="48"/>
      <c r="M40" s="26"/>
      <c r="S40" s="26"/>
      <c r="T40" s="26"/>
      <c r="U40" s="26"/>
    </row>
    <row r="41" spans="2:30" x14ac:dyDescent="0.15">
      <c r="H41" s="88">
        <v>0</v>
      </c>
      <c r="I41" s="3">
        <v>29</v>
      </c>
      <c r="J41" s="161" t="s">
        <v>54</v>
      </c>
      <c r="L41" s="48"/>
      <c r="M41" s="26"/>
      <c r="S41" s="26"/>
      <c r="T41" s="26"/>
      <c r="U41" s="26"/>
    </row>
    <row r="42" spans="2:30" x14ac:dyDescent="0.15">
      <c r="H42" s="122">
        <v>0</v>
      </c>
      <c r="I42" s="3">
        <v>30</v>
      </c>
      <c r="J42" s="161" t="s">
        <v>33</v>
      </c>
      <c r="L42" s="48"/>
      <c r="M42" s="26"/>
      <c r="S42" s="26"/>
      <c r="T42" s="26"/>
      <c r="U42" s="26"/>
    </row>
    <row r="43" spans="2:30" x14ac:dyDescent="0.15">
      <c r="H43" s="195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102639</v>
      </c>
      <c r="I44" s="3"/>
      <c r="J44" s="166" t="s">
        <v>96</v>
      </c>
      <c r="L44" s="48"/>
      <c r="M44" s="26"/>
    </row>
    <row r="45" spans="2:30" x14ac:dyDescent="0.15">
      <c r="R45" s="105"/>
    </row>
    <row r="46" spans="2:30" ht="13.5" customHeight="1" x14ac:dyDescent="0.15">
      <c r="H46" s="393"/>
      <c r="L46" s="408"/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191</v>
      </c>
      <c r="I47" s="3"/>
      <c r="J47" s="179" t="s">
        <v>70</v>
      </c>
      <c r="K47" s="3"/>
      <c r="L47" s="301" t="s">
        <v>190</v>
      </c>
      <c r="S47" s="26"/>
      <c r="T47" s="26"/>
      <c r="U47" s="26"/>
      <c r="V47" s="26"/>
    </row>
    <row r="48" spans="2:30" x14ac:dyDescent="0.15">
      <c r="H48" s="178" t="s">
        <v>98</v>
      </c>
      <c r="I48" s="122"/>
      <c r="J48" s="178" t="s">
        <v>47</v>
      </c>
      <c r="K48" s="122"/>
      <c r="L48" s="305" t="s">
        <v>98</v>
      </c>
      <c r="S48" s="26"/>
      <c r="T48" s="26"/>
      <c r="U48" s="26"/>
      <c r="V48" s="26"/>
    </row>
    <row r="49" spans="1:22" x14ac:dyDescent="0.15">
      <c r="H49" s="43">
        <v>80284</v>
      </c>
      <c r="I49" s="3">
        <v>26</v>
      </c>
      <c r="J49" s="161" t="s">
        <v>30</v>
      </c>
      <c r="K49" s="3">
        <f>SUM(I49)</f>
        <v>26</v>
      </c>
      <c r="L49" s="306">
        <v>82123</v>
      </c>
      <c r="S49" s="26"/>
      <c r="T49" s="26"/>
      <c r="U49" s="26"/>
      <c r="V49" s="26"/>
    </row>
    <row r="50" spans="1:22" x14ac:dyDescent="0.15">
      <c r="H50" s="426">
        <v>16157</v>
      </c>
      <c r="I50" s="3">
        <v>13</v>
      </c>
      <c r="J50" s="161" t="s">
        <v>7</v>
      </c>
      <c r="K50" s="3">
        <f t="shared" ref="K50:K58" si="7">SUM(I50)</f>
        <v>13</v>
      </c>
      <c r="L50" s="306">
        <v>21239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44">
        <v>15189</v>
      </c>
      <c r="I51" s="3">
        <v>33</v>
      </c>
      <c r="J51" s="161" t="s">
        <v>0</v>
      </c>
      <c r="K51" s="3">
        <f t="shared" si="7"/>
        <v>33</v>
      </c>
      <c r="L51" s="306">
        <v>13308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88">
        <v>8718</v>
      </c>
      <c r="I52" s="3">
        <v>16</v>
      </c>
      <c r="J52" s="161" t="s">
        <v>3</v>
      </c>
      <c r="K52" s="3">
        <f t="shared" si="7"/>
        <v>16</v>
      </c>
      <c r="L52" s="306">
        <v>9387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187</v>
      </c>
      <c r="D53" s="59" t="s">
        <v>179</v>
      </c>
      <c r="E53" s="59" t="s">
        <v>41</v>
      </c>
      <c r="F53" s="59" t="s">
        <v>50</v>
      </c>
      <c r="G53" s="8" t="s">
        <v>175</v>
      </c>
      <c r="H53" s="88">
        <v>8259</v>
      </c>
      <c r="I53" s="3">
        <v>22</v>
      </c>
      <c r="J53" s="161" t="s">
        <v>26</v>
      </c>
      <c r="K53" s="3">
        <f t="shared" si="7"/>
        <v>22</v>
      </c>
      <c r="L53" s="306">
        <v>10540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80284</v>
      </c>
      <c r="D54" s="98">
        <f>SUM(L49)</f>
        <v>82123</v>
      </c>
      <c r="E54" s="52">
        <f t="shared" ref="E54:E64" si="9">SUM(N63/M63*100)</f>
        <v>100.56996830725676</v>
      </c>
      <c r="F54" s="52">
        <f>SUM(C54/D54*100)</f>
        <v>97.760676059082101</v>
      </c>
      <c r="G54" s="3"/>
      <c r="H54" s="44">
        <v>7520</v>
      </c>
      <c r="I54" s="3">
        <v>34</v>
      </c>
      <c r="J54" s="161" t="s">
        <v>1</v>
      </c>
      <c r="K54" s="3">
        <f t="shared" si="7"/>
        <v>34</v>
      </c>
      <c r="L54" s="306">
        <v>8377</v>
      </c>
      <c r="M54" s="26"/>
      <c r="N54" s="362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7</v>
      </c>
      <c r="C55" s="43">
        <f t="shared" si="8"/>
        <v>16157</v>
      </c>
      <c r="D55" s="98">
        <f t="shared" ref="D55:D64" si="10">SUM(L50)</f>
        <v>21239</v>
      </c>
      <c r="E55" s="52">
        <f t="shared" si="9"/>
        <v>108.18212253096753</v>
      </c>
      <c r="F55" s="52">
        <f t="shared" ref="F55:F64" si="11">SUM(C55/D55*100)</f>
        <v>76.072319789067279</v>
      </c>
      <c r="G55" s="3"/>
      <c r="H55" s="88">
        <v>6908</v>
      </c>
      <c r="I55" s="3">
        <v>25</v>
      </c>
      <c r="J55" s="161" t="s">
        <v>29</v>
      </c>
      <c r="K55" s="3">
        <f t="shared" si="7"/>
        <v>25</v>
      </c>
      <c r="L55" s="306">
        <v>10343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0</v>
      </c>
      <c r="C56" s="43">
        <f t="shared" si="8"/>
        <v>15189</v>
      </c>
      <c r="D56" s="98">
        <f t="shared" si="10"/>
        <v>13308</v>
      </c>
      <c r="E56" s="52">
        <f t="shared" si="9"/>
        <v>114.0572200946159</v>
      </c>
      <c r="F56" s="52">
        <f t="shared" si="11"/>
        <v>114.13435527502254</v>
      </c>
      <c r="G56" s="3"/>
      <c r="H56" s="336">
        <v>6297</v>
      </c>
      <c r="I56" s="3">
        <v>40</v>
      </c>
      <c r="J56" s="161" t="s">
        <v>2</v>
      </c>
      <c r="K56" s="3">
        <f t="shared" si="7"/>
        <v>40</v>
      </c>
      <c r="L56" s="306">
        <v>4975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3</v>
      </c>
      <c r="C57" s="43">
        <f t="shared" si="8"/>
        <v>8718</v>
      </c>
      <c r="D57" s="98">
        <f t="shared" si="10"/>
        <v>9387</v>
      </c>
      <c r="E57" s="52">
        <f t="shared" si="9"/>
        <v>111.98458574181119</v>
      </c>
      <c r="F57" s="52">
        <f t="shared" si="11"/>
        <v>92.873122403323748</v>
      </c>
      <c r="G57" s="3"/>
      <c r="H57" s="91">
        <v>5603</v>
      </c>
      <c r="I57" s="3">
        <v>24</v>
      </c>
      <c r="J57" s="161" t="s">
        <v>28</v>
      </c>
      <c r="K57" s="3">
        <f t="shared" si="7"/>
        <v>24</v>
      </c>
      <c r="L57" s="306">
        <v>6005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26</v>
      </c>
      <c r="C58" s="43">
        <f t="shared" si="8"/>
        <v>8259</v>
      </c>
      <c r="D58" s="98">
        <f t="shared" si="10"/>
        <v>10540</v>
      </c>
      <c r="E58" s="52">
        <f t="shared" si="9"/>
        <v>101.86235816477553</v>
      </c>
      <c r="F58" s="52">
        <f t="shared" si="11"/>
        <v>78.358633776091082</v>
      </c>
      <c r="G58" s="12"/>
      <c r="H58" s="333">
        <v>5045</v>
      </c>
      <c r="I58" s="14">
        <v>36</v>
      </c>
      <c r="J58" s="163" t="s">
        <v>5</v>
      </c>
      <c r="K58" s="14">
        <f t="shared" si="7"/>
        <v>36</v>
      </c>
      <c r="L58" s="307">
        <v>5104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1</v>
      </c>
      <c r="C59" s="43">
        <f t="shared" si="8"/>
        <v>7520</v>
      </c>
      <c r="D59" s="98">
        <f t="shared" si="10"/>
        <v>8377</v>
      </c>
      <c r="E59" s="52">
        <f t="shared" si="9"/>
        <v>85.454545454545453</v>
      </c>
      <c r="F59" s="52">
        <f t="shared" si="11"/>
        <v>89.769607257968246</v>
      </c>
      <c r="G59" s="3"/>
      <c r="H59" s="437">
        <v>3306</v>
      </c>
      <c r="I59" s="338">
        <v>38</v>
      </c>
      <c r="J59" s="223" t="s">
        <v>38</v>
      </c>
      <c r="K59" s="8" t="s">
        <v>66</v>
      </c>
      <c r="L59" s="308">
        <v>182252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29</v>
      </c>
      <c r="C60" s="43">
        <f t="shared" si="8"/>
        <v>6908</v>
      </c>
      <c r="D60" s="98">
        <f t="shared" si="10"/>
        <v>10343</v>
      </c>
      <c r="E60" s="52">
        <f t="shared" si="9"/>
        <v>87.476256806382167</v>
      </c>
      <c r="F60" s="52">
        <f t="shared" si="11"/>
        <v>66.789132746785256</v>
      </c>
      <c r="G60" s="3"/>
      <c r="H60" s="91">
        <v>2357</v>
      </c>
      <c r="I60" s="140">
        <v>17</v>
      </c>
      <c r="J60" s="161" t="s">
        <v>21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2</v>
      </c>
      <c r="C61" s="43">
        <f t="shared" si="8"/>
        <v>6297</v>
      </c>
      <c r="D61" s="98">
        <f t="shared" si="10"/>
        <v>4975</v>
      </c>
      <c r="E61" s="52">
        <f t="shared" si="9"/>
        <v>120.28653295128939</v>
      </c>
      <c r="F61" s="52">
        <f t="shared" si="11"/>
        <v>126.57286432160804</v>
      </c>
      <c r="G61" s="11"/>
      <c r="H61" s="126">
        <v>1813</v>
      </c>
      <c r="I61" s="140">
        <v>12</v>
      </c>
      <c r="J61" s="161" t="s">
        <v>18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28</v>
      </c>
      <c r="C62" s="43">
        <f t="shared" si="8"/>
        <v>5603</v>
      </c>
      <c r="D62" s="98">
        <f t="shared" si="10"/>
        <v>6005</v>
      </c>
      <c r="E62" s="52">
        <f t="shared" si="9"/>
        <v>105.16141141141142</v>
      </c>
      <c r="F62" s="52">
        <f t="shared" si="11"/>
        <v>93.305578684429648</v>
      </c>
      <c r="G62" s="12"/>
      <c r="H62" s="126">
        <v>1231</v>
      </c>
      <c r="I62" s="174">
        <v>21</v>
      </c>
      <c r="J62" s="3" t="s">
        <v>156</v>
      </c>
      <c r="K62" s="50"/>
      <c r="L62" t="s">
        <v>60</v>
      </c>
      <c r="M62" s="407" t="s">
        <v>93</v>
      </c>
      <c r="N62" s="42" t="s">
        <v>74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5</v>
      </c>
      <c r="C63" s="333">
        <f t="shared" si="8"/>
        <v>5045</v>
      </c>
      <c r="D63" s="138">
        <f t="shared" si="10"/>
        <v>5104</v>
      </c>
      <c r="E63" s="57">
        <f t="shared" si="9"/>
        <v>78.326346840552702</v>
      </c>
      <c r="F63" s="57">
        <f t="shared" si="11"/>
        <v>98.844043887147336</v>
      </c>
      <c r="G63" s="92"/>
      <c r="H63" s="126">
        <v>863</v>
      </c>
      <c r="I63" s="3">
        <v>23</v>
      </c>
      <c r="J63" s="161" t="s">
        <v>27</v>
      </c>
      <c r="K63" s="3">
        <f>SUM(K49)</f>
        <v>26</v>
      </c>
      <c r="L63" s="161" t="s">
        <v>30</v>
      </c>
      <c r="M63" s="170">
        <v>79829</v>
      </c>
      <c r="N63" s="89">
        <f>SUM(H49)</f>
        <v>80284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 t="s">
        <v>56</v>
      </c>
      <c r="C64" s="101">
        <f>SUM(H89)</f>
        <v>170874</v>
      </c>
      <c r="D64" s="139">
        <f t="shared" si="10"/>
        <v>182252</v>
      </c>
      <c r="E64" s="70">
        <f t="shared" si="9"/>
        <v>101.72342971442858</v>
      </c>
      <c r="F64" s="70">
        <f t="shared" si="11"/>
        <v>93.756995808002102</v>
      </c>
      <c r="G64" s="391">
        <v>69.7</v>
      </c>
      <c r="H64" s="91">
        <v>722</v>
      </c>
      <c r="I64" s="3">
        <v>1</v>
      </c>
      <c r="J64" s="161" t="s">
        <v>4</v>
      </c>
      <c r="K64" s="3">
        <f t="shared" ref="K64:K72" si="12">SUM(K50)</f>
        <v>13</v>
      </c>
      <c r="L64" s="161" t="s">
        <v>7</v>
      </c>
      <c r="M64" s="170">
        <v>14935</v>
      </c>
      <c r="N64" s="89">
        <f t="shared" ref="N64:N72" si="13">SUM(H50)</f>
        <v>16157</v>
      </c>
      <c r="O64" s="45"/>
      <c r="S64" s="26"/>
      <c r="T64" s="26"/>
      <c r="U64" s="26"/>
      <c r="V64" s="26"/>
    </row>
    <row r="65" spans="2:22" x14ac:dyDescent="0.15">
      <c r="H65" s="426">
        <v>193</v>
      </c>
      <c r="I65" s="3">
        <v>9</v>
      </c>
      <c r="J65" s="3" t="s">
        <v>163</v>
      </c>
      <c r="K65" s="3">
        <f t="shared" si="12"/>
        <v>33</v>
      </c>
      <c r="L65" s="161" t="s">
        <v>0</v>
      </c>
      <c r="M65" s="170">
        <v>13317</v>
      </c>
      <c r="N65" s="89">
        <f t="shared" si="13"/>
        <v>15189</v>
      </c>
      <c r="O65" s="45"/>
      <c r="S65" s="26"/>
      <c r="T65" s="26"/>
      <c r="U65" s="26"/>
      <c r="V65" s="26"/>
    </row>
    <row r="66" spans="2:22" x14ac:dyDescent="0.15">
      <c r="H66" s="89">
        <v>182</v>
      </c>
      <c r="I66" s="3">
        <v>11</v>
      </c>
      <c r="J66" s="161" t="s">
        <v>17</v>
      </c>
      <c r="K66" s="3">
        <f t="shared" si="12"/>
        <v>16</v>
      </c>
      <c r="L66" s="161" t="s">
        <v>3</v>
      </c>
      <c r="M66" s="170">
        <v>7785</v>
      </c>
      <c r="N66" s="89">
        <f t="shared" si="13"/>
        <v>8718</v>
      </c>
      <c r="O66" s="45"/>
      <c r="S66" s="26"/>
      <c r="T66" s="26"/>
      <c r="U66" s="26"/>
      <c r="V66" s="26"/>
    </row>
    <row r="67" spans="2:22" x14ac:dyDescent="0.15">
      <c r="H67" s="43">
        <v>86</v>
      </c>
      <c r="I67" s="3">
        <v>15</v>
      </c>
      <c r="J67" s="161" t="s">
        <v>20</v>
      </c>
      <c r="K67" s="3">
        <f t="shared" si="12"/>
        <v>22</v>
      </c>
      <c r="L67" s="161" t="s">
        <v>26</v>
      </c>
      <c r="M67" s="170">
        <v>8108</v>
      </c>
      <c r="N67" s="89">
        <f t="shared" si="13"/>
        <v>8259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88">
        <v>79</v>
      </c>
      <c r="I68" s="3">
        <v>4</v>
      </c>
      <c r="J68" s="161" t="s">
        <v>11</v>
      </c>
      <c r="K68" s="3">
        <f t="shared" si="12"/>
        <v>34</v>
      </c>
      <c r="L68" s="161" t="s">
        <v>1</v>
      </c>
      <c r="M68" s="170">
        <v>8800</v>
      </c>
      <c r="N68" s="89">
        <f t="shared" si="13"/>
        <v>7520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88">
        <v>44</v>
      </c>
      <c r="I69" s="3">
        <v>35</v>
      </c>
      <c r="J69" s="161" t="s">
        <v>36</v>
      </c>
      <c r="K69" s="3">
        <f t="shared" si="12"/>
        <v>25</v>
      </c>
      <c r="L69" s="161" t="s">
        <v>29</v>
      </c>
      <c r="M69" s="170">
        <v>7897</v>
      </c>
      <c r="N69" s="89">
        <f t="shared" si="13"/>
        <v>6908</v>
      </c>
      <c r="O69" s="45"/>
      <c r="S69" s="26"/>
      <c r="T69" s="26"/>
      <c r="U69" s="26"/>
      <c r="V69" s="26"/>
    </row>
    <row r="70" spans="2:22" x14ac:dyDescent="0.15">
      <c r="B70" s="50"/>
      <c r="H70" s="44">
        <v>14</v>
      </c>
      <c r="I70" s="3">
        <v>29</v>
      </c>
      <c r="J70" s="161" t="s">
        <v>54</v>
      </c>
      <c r="K70" s="3">
        <f t="shared" si="12"/>
        <v>40</v>
      </c>
      <c r="L70" s="161" t="s">
        <v>2</v>
      </c>
      <c r="M70" s="170">
        <v>5235</v>
      </c>
      <c r="N70" s="89">
        <f t="shared" si="13"/>
        <v>6297</v>
      </c>
      <c r="O70" s="45"/>
      <c r="S70" s="26"/>
      <c r="T70" s="26"/>
      <c r="U70" s="26"/>
      <c r="V70" s="26"/>
    </row>
    <row r="71" spans="2:22" x14ac:dyDescent="0.15">
      <c r="B71" s="50"/>
      <c r="H71" s="88">
        <v>4</v>
      </c>
      <c r="I71" s="3">
        <v>27</v>
      </c>
      <c r="J71" s="161" t="s">
        <v>31</v>
      </c>
      <c r="K71" s="3">
        <f t="shared" si="12"/>
        <v>24</v>
      </c>
      <c r="L71" s="161" t="s">
        <v>28</v>
      </c>
      <c r="M71" s="170">
        <v>5328</v>
      </c>
      <c r="N71" s="89">
        <f t="shared" si="13"/>
        <v>5603</v>
      </c>
      <c r="O71" s="45"/>
      <c r="S71" s="26"/>
      <c r="T71" s="26"/>
      <c r="U71" s="26"/>
      <c r="V71" s="26"/>
    </row>
    <row r="72" spans="2:22" ht="14.25" thickBot="1" x14ac:dyDescent="0.2">
      <c r="B72" s="50"/>
      <c r="H72" s="44">
        <v>0</v>
      </c>
      <c r="I72" s="3">
        <v>2</v>
      </c>
      <c r="J72" s="161" t="s">
        <v>6</v>
      </c>
      <c r="K72" s="3">
        <f t="shared" si="12"/>
        <v>36</v>
      </c>
      <c r="L72" s="163" t="s">
        <v>5</v>
      </c>
      <c r="M72" s="171">
        <v>6441</v>
      </c>
      <c r="N72" s="89">
        <f t="shared" si="13"/>
        <v>5045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88">
        <v>0</v>
      </c>
      <c r="I73" s="3">
        <v>3</v>
      </c>
      <c r="J73" s="161" t="s">
        <v>10</v>
      </c>
      <c r="K73" s="43"/>
      <c r="L73" s="115" t="s">
        <v>91</v>
      </c>
      <c r="M73" s="169">
        <v>167979</v>
      </c>
      <c r="N73" s="168">
        <f>SUM(H89)</f>
        <v>170874</v>
      </c>
      <c r="O73" s="45"/>
      <c r="S73" s="26"/>
      <c r="T73" s="26"/>
      <c r="U73" s="26"/>
      <c r="V73" s="26"/>
    </row>
    <row r="74" spans="2:22" x14ac:dyDescent="0.15">
      <c r="B74" s="50"/>
      <c r="H74" s="44">
        <v>0</v>
      </c>
      <c r="I74" s="3">
        <v>5</v>
      </c>
      <c r="J74" s="161" t="s">
        <v>12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88">
        <v>0</v>
      </c>
      <c r="I75" s="3">
        <v>6</v>
      </c>
      <c r="J75" s="161" t="s">
        <v>13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88">
        <v>0</v>
      </c>
      <c r="I76" s="3">
        <v>7</v>
      </c>
      <c r="J76" s="161" t="s">
        <v>14</v>
      </c>
      <c r="L76" s="42"/>
      <c r="M76" s="26"/>
      <c r="S76" s="26"/>
      <c r="T76" s="26"/>
      <c r="U76" s="26"/>
      <c r="V76" s="26"/>
    </row>
    <row r="77" spans="2:22" x14ac:dyDescent="0.15">
      <c r="B77" s="50"/>
      <c r="H77" s="88">
        <v>0</v>
      </c>
      <c r="I77" s="3">
        <v>8</v>
      </c>
      <c r="J77" s="161" t="s">
        <v>15</v>
      </c>
      <c r="L77" s="42"/>
      <c r="M77" s="26"/>
      <c r="N77" s="26"/>
      <c r="O77" s="26"/>
      <c r="S77" s="26"/>
      <c r="T77" s="26"/>
      <c r="U77" s="26"/>
      <c r="V77" s="26"/>
    </row>
    <row r="78" spans="2:22" x14ac:dyDescent="0.15">
      <c r="H78" s="292">
        <v>0</v>
      </c>
      <c r="I78" s="3">
        <v>10</v>
      </c>
      <c r="J78" s="161" t="s">
        <v>16</v>
      </c>
      <c r="L78" s="42"/>
      <c r="M78" s="26"/>
      <c r="N78" s="26"/>
      <c r="O78" s="26"/>
      <c r="S78" s="26"/>
      <c r="T78" s="26"/>
      <c r="U78" s="26"/>
      <c r="V78" s="26"/>
    </row>
    <row r="79" spans="2:22" x14ac:dyDescent="0.15">
      <c r="H79" s="43">
        <v>0</v>
      </c>
      <c r="I79" s="3">
        <v>14</v>
      </c>
      <c r="J79" s="161" t="s">
        <v>19</v>
      </c>
      <c r="L79" s="42"/>
      <c r="M79" s="26"/>
      <c r="N79" s="26"/>
      <c r="O79" s="26"/>
      <c r="S79" s="26"/>
      <c r="T79" s="26"/>
      <c r="U79" s="26"/>
      <c r="V79" s="26"/>
    </row>
    <row r="80" spans="2:22" x14ac:dyDescent="0.15">
      <c r="H80" s="292">
        <v>0</v>
      </c>
      <c r="I80" s="3">
        <v>18</v>
      </c>
      <c r="J80" s="161" t="s">
        <v>22</v>
      </c>
      <c r="N80" s="26"/>
      <c r="O80" s="26"/>
      <c r="S80" s="26"/>
      <c r="T80" s="26"/>
      <c r="U80" s="26"/>
      <c r="V80" s="26"/>
    </row>
    <row r="81" spans="8:22" x14ac:dyDescent="0.15">
      <c r="H81" s="350">
        <v>0</v>
      </c>
      <c r="I81" s="3">
        <v>19</v>
      </c>
      <c r="J81" s="161" t="s">
        <v>23</v>
      </c>
      <c r="L81" s="29"/>
      <c r="M81" s="26"/>
      <c r="N81" s="26"/>
      <c r="O81" s="26"/>
      <c r="S81" s="26"/>
      <c r="T81" s="26"/>
      <c r="U81" s="26"/>
      <c r="V81" s="26"/>
    </row>
    <row r="82" spans="8:22" x14ac:dyDescent="0.15">
      <c r="H82" s="43">
        <v>0</v>
      </c>
      <c r="I82" s="3">
        <v>20</v>
      </c>
      <c r="J82" s="161" t="s">
        <v>24</v>
      </c>
      <c r="L82" s="47"/>
      <c r="M82" s="390"/>
      <c r="N82" s="26"/>
      <c r="O82" s="26"/>
      <c r="S82" s="26"/>
      <c r="T82" s="26"/>
      <c r="U82" s="26"/>
      <c r="V82" s="26"/>
    </row>
    <row r="83" spans="8:22" x14ac:dyDescent="0.15">
      <c r="H83" s="44">
        <v>0</v>
      </c>
      <c r="I83" s="3">
        <v>28</v>
      </c>
      <c r="J83" s="161" t="s">
        <v>32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88">
        <v>0</v>
      </c>
      <c r="I84" s="3">
        <v>30</v>
      </c>
      <c r="J84" s="161" t="s">
        <v>33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44">
        <v>0</v>
      </c>
      <c r="I85" s="3">
        <v>31</v>
      </c>
      <c r="J85" s="161" t="s">
        <v>63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44">
        <v>0</v>
      </c>
      <c r="I86" s="3">
        <v>32</v>
      </c>
      <c r="J86" s="161" t="s">
        <v>35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44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336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170874</v>
      </c>
      <c r="I89" s="3"/>
      <c r="J89" s="3" t="s">
        <v>8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D90"/>
  <sheetViews>
    <sheetView zoomScaleNormal="100" workbookViewId="0">
      <selection activeCell="O59" sqref="O59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385"/>
      <c r="J1" s="102"/>
      <c r="Q1" s="26"/>
      <c r="R1" s="109"/>
    </row>
    <row r="2" spans="5:30" x14ac:dyDescent="0.15">
      <c r="H2" s="421" t="s">
        <v>187</v>
      </c>
      <c r="I2" s="3"/>
      <c r="J2" s="187" t="s">
        <v>102</v>
      </c>
      <c r="K2" s="3"/>
      <c r="L2" s="180" t="s">
        <v>179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98</v>
      </c>
      <c r="I3" s="3"/>
      <c r="J3" s="145" t="s">
        <v>47</v>
      </c>
      <c r="K3" s="3"/>
      <c r="L3" s="42" t="s">
        <v>98</v>
      </c>
      <c r="M3" s="82"/>
      <c r="R3" s="48"/>
      <c r="S3" s="26"/>
      <c r="T3" s="26"/>
      <c r="U3" s="26"/>
      <c r="V3" s="26"/>
    </row>
    <row r="4" spans="5:30" x14ac:dyDescent="0.15">
      <c r="H4" s="89">
        <v>80685</v>
      </c>
      <c r="I4" s="3">
        <v>31</v>
      </c>
      <c r="J4" s="33" t="s">
        <v>63</v>
      </c>
      <c r="K4" s="203">
        <f>SUM(I4)</f>
        <v>31</v>
      </c>
      <c r="L4" s="275">
        <v>81171</v>
      </c>
      <c r="M4" s="397"/>
      <c r="R4" s="48"/>
      <c r="S4" s="26"/>
      <c r="T4" s="26"/>
      <c r="U4" s="26"/>
      <c r="V4" s="26"/>
    </row>
    <row r="5" spans="5:30" x14ac:dyDescent="0.15">
      <c r="H5" s="88">
        <v>42756</v>
      </c>
      <c r="I5" s="3">
        <v>2</v>
      </c>
      <c r="J5" s="33" t="s">
        <v>6</v>
      </c>
      <c r="K5" s="203">
        <f t="shared" ref="K5:K13" si="0">SUM(I5)</f>
        <v>2</v>
      </c>
      <c r="L5" s="275">
        <v>50124</v>
      </c>
      <c r="M5" s="45"/>
      <c r="R5" s="48"/>
      <c r="S5" s="26"/>
      <c r="T5" s="26"/>
      <c r="U5" s="26"/>
      <c r="V5" s="26"/>
    </row>
    <row r="6" spans="5:30" x14ac:dyDescent="0.15">
      <c r="H6" s="88">
        <v>33047</v>
      </c>
      <c r="I6" s="3">
        <v>17</v>
      </c>
      <c r="J6" s="33" t="s">
        <v>21</v>
      </c>
      <c r="K6" s="203">
        <f t="shared" si="0"/>
        <v>17</v>
      </c>
      <c r="L6" s="275">
        <v>19361</v>
      </c>
      <c r="M6" s="45"/>
      <c r="R6" s="48"/>
      <c r="S6" s="26"/>
      <c r="T6" s="26"/>
      <c r="U6" s="26"/>
      <c r="V6" s="26"/>
    </row>
    <row r="7" spans="5:30" x14ac:dyDescent="0.15">
      <c r="H7" s="88">
        <v>27757</v>
      </c>
      <c r="I7" s="3">
        <v>34</v>
      </c>
      <c r="J7" s="33" t="s">
        <v>1</v>
      </c>
      <c r="K7" s="203">
        <f t="shared" si="0"/>
        <v>34</v>
      </c>
      <c r="L7" s="275">
        <v>26738</v>
      </c>
      <c r="M7" s="45"/>
      <c r="R7" s="48"/>
      <c r="S7" s="26"/>
      <c r="T7" s="26"/>
      <c r="U7" s="26"/>
      <c r="V7" s="26"/>
    </row>
    <row r="8" spans="5:30" x14ac:dyDescent="0.15">
      <c r="H8" s="292">
        <v>19749</v>
      </c>
      <c r="I8" s="3">
        <v>3</v>
      </c>
      <c r="J8" s="33" t="s">
        <v>10</v>
      </c>
      <c r="K8" s="203">
        <f t="shared" si="0"/>
        <v>3</v>
      </c>
      <c r="L8" s="275">
        <v>31778</v>
      </c>
      <c r="M8" s="45"/>
      <c r="R8" s="48"/>
      <c r="S8" s="26"/>
      <c r="T8" s="26"/>
      <c r="U8" s="26"/>
      <c r="V8" s="26"/>
    </row>
    <row r="9" spans="5:30" x14ac:dyDescent="0.15">
      <c r="H9" s="88">
        <v>16146</v>
      </c>
      <c r="I9" s="3">
        <v>40</v>
      </c>
      <c r="J9" s="33" t="s">
        <v>2</v>
      </c>
      <c r="K9" s="203">
        <f t="shared" si="0"/>
        <v>40</v>
      </c>
      <c r="L9" s="275">
        <v>16447</v>
      </c>
      <c r="M9" s="45"/>
      <c r="R9" s="48"/>
      <c r="S9" s="26"/>
      <c r="T9" s="26"/>
      <c r="U9" s="26"/>
      <c r="V9" s="26"/>
    </row>
    <row r="10" spans="5:30" x14ac:dyDescent="0.15">
      <c r="H10" s="88">
        <v>15373</v>
      </c>
      <c r="I10" s="3">
        <v>13</v>
      </c>
      <c r="J10" s="33" t="s">
        <v>7</v>
      </c>
      <c r="K10" s="203">
        <f t="shared" si="0"/>
        <v>13</v>
      </c>
      <c r="L10" s="275">
        <v>16983</v>
      </c>
      <c r="M10" s="45"/>
      <c r="R10" s="48"/>
      <c r="S10" s="26"/>
      <c r="T10" s="26"/>
      <c r="U10" s="26"/>
      <c r="V10" s="26"/>
    </row>
    <row r="11" spans="5:30" x14ac:dyDescent="0.15">
      <c r="H11" s="88">
        <v>12416</v>
      </c>
      <c r="I11" s="3">
        <v>33</v>
      </c>
      <c r="J11" s="33" t="s">
        <v>0</v>
      </c>
      <c r="K11" s="203">
        <f t="shared" si="0"/>
        <v>33</v>
      </c>
      <c r="L11" s="275">
        <v>14427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40">
        <v>12205</v>
      </c>
      <c r="I12" s="3">
        <v>16</v>
      </c>
      <c r="J12" s="33" t="s">
        <v>3</v>
      </c>
      <c r="K12" s="203">
        <f t="shared" si="0"/>
        <v>16</v>
      </c>
      <c r="L12" s="276">
        <v>17547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18">
        <v>11627</v>
      </c>
      <c r="I13" s="14">
        <v>38</v>
      </c>
      <c r="J13" s="77" t="s">
        <v>38</v>
      </c>
      <c r="K13" s="203">
        <f t="shared" si="0"/>
        <v>38</v>
      </c>
      <c r="L13" s="276">
        <v>12958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8">
        <v>10079</v>
      </c>
      <c r="I14" s="222">
        <v>26</v>
      </c>
      <c r="J14" s="382" t="s">
        <v>30</v>
      </c>
      <c r="K14" s="108" t="s">
        <v>8</v>
      </c>
      <c r="L14" s="277">
        <v>361378</v>
      </c>
      <c r="N14" s="32"/>
      <c r="R14" s="48"/>
      <c r="S14" s="26"/>
      <c r="T14" s="26"/>
      <c r="U14" s="26"/>
      <c r="V14" s="26"/>
    </row>
    <row r="15" spans="5:30" x14ac:dyDescent="0.15">
      <c r="H15" s="88">
        <v>9507</v>
      </c>
      <c r="I15" s="3">
        <v>11</v>
      </c>
      <c r="J15" s="33" t="s">
        <v>17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9316</v>
      </c>
      <c r="I16" s="3">
        <v>1</v>
      </c>
      <c r="J16" s="33" t="s">
        <v>4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292">
        <v>8278</v>
      </c>
      <c r="I17" s="3">
        <v>25</v>
      </c>
      <c r="J17" s="33" t="s">
        <v>29</v>
      </c>
      <c r="L17" s="32"/>
      <c r="M17" s="401"/>
      <c r="R17" s="48"/>
      <c r="S17" s="26"/>
      <c r="T17" s="26"/>
      <c r="U17" s="26"/>
      <c r="V17" s="26"/>
    </row>
    <row r="18" spans="1:22" x14ac:dyDescent="0.15">
      <c r="H18" s="123">
        <v>7307</v>
      </c>
      <c r="I18" s="3">
        <v>36</v>
      </c>
      <c r="J18" s="33" t="s">
        <v>5</v>
      </c>
      <c r="L18" s="188" t="s">
        <v>102</v>
      </c>
      <c r="M18" s="42" t="s">
        <v>62</v>
      </c>
      <c r="N18" s="42" t="s">
        <v>74</v>
      </c>
      <c r="R18" s="48"/>
      <c r="S18" s="26"/>
      <c r="T18" s="26"/>
      <c r="U18" s="26"/>
      <c r="V18" s="26"/>
    </row>
    <row r="19" spans="1:22" ht="14.25" thickBot="1" x14ac:dyDescent="0.2">
      <c r="H19" s="89">
        <v>5713</v>
      </c>
      <c r="I19" s="3">
        <v>21</v>
      </c>
      <c r="J19" s="3" t="s">
        <v>156</v>
      </c>
      <c r="K19" s="117">
        <f>SUM(I4)</f>
        <v>31</v>
      </c>
      <c r="L19" s="33" t="s">
        <v>63</v>
      </c>
      <c r="M19" s="370">
        <v>89844</v>
      </c>
      <c r="N19" s="89">
        <f>SUM(H4)</f>
        <v>80685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47</v>
      </c>
      <c r="C20" s="59" t="s">
        <v>187</v>
      </c>
      <c r="D20" s="59" t="s">
        <v>179</v>
      </c>
      <c r="E20" s="59" t="s">
        <v>41</v>
      </c>
      <c r="F20" s="59" t="s">
        <v>50</v>
      </c>
      <c r="G20" s="8" t="s">
        <v>175</v>
      </c>
      <c r="H20" s="88">
        <v>4684</v>
      </c>
      <c r="I20" s="3">
        <v>14</v>
      </c>
      <c r="J20" s="33" t="s">
        <v>19</v>
      </c>
      <c r="K20" s="117">
        <f t="shared" ref="K20:K28" si="1">SUM(I5)</f>
        <v>2</v>
      </c>
      <c r="L20" s="33" t="s">
        <v>6</v>
      </c>
      <c r="M20" s="371">
        <v>46957</v>
      </c>
      <c r="N20" s="89">
        <f t="shared" ref="N20:N28" si="2">SUM(H5)</f>
        <v>42756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63</v>
      </c>
      <c r="C21" s="202">
        <f>SUM(H4)</f>
        <v>80685</v>
      </c>
      <c r="D21" s="5">
        <f>SUM(L4)</f>
        <v>81171</v>
      </c>
      <c r="E21" s="52">
        <f t="shared" ref="E21:E30" si="3">SUM(N19/M19*100)</f>
        <v>89.805663149459065</v>
      </c>
      <c r="F21" s="52">
        <f t="shared" ref="F21:F31" si="4">SUM(C21/D21*100)</f>
        <v>99.401263998225957</v>
      </c>
      <c r="G21" s="62"/>
      <c r="H21" s="88">
        <v>4679</v>
      </c>
      <c r="I21" s="3">
        <v>24</v>
      </c>
      <c r="J21" s="33" t="s">
        <v>28</v>
      </c>
      <c r="K21" s="117">
        <f t="shared" si="1"/>
        <v>17</v>
      </c>
      <c r="L21" s="33" t="s">
        <v>21</v>
      </c>
      <c r="M21" s="371">
        <v>34272</v>
      </c>
      <c r="N21" s="89">
        <f t="shared" si="2"/>
        <v>33047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6</v>
      </c>
      <c r="C22" s="202">
        <f t="shared" ref="C22:C30" si="5">SUM(H5)</f>
        <v>42756</v>
      </c>
      <c r="D22" s="5">
        <f t="shared" ref="D22:D30" si="6">SUM(L5)</f>
        <v>50124</v>
      </c>
      <c r="E22" s="52">
        <f t="shared" si="3"/>
        <v>91.053517047511562</v>
      </c>
      <c r="F22" s="52">
        <f t="shared" si="4"/>
        <v>85.300454871917637</v>
      </c>
      <c r="G22" s="62"/>
      <c r="H22" s="88">
        <v>3205</v>
      </c>
      <c r="I22" s="3">
        <v>9</v>
      </c>
      <c r="J22" s="3" t="s">
        <v>163</v>
      </c>
      <c r="K22" s="117">
        <f t="shared" si="1"/>
        <v>34</v>
      </c>
      <c r="L22" s="33" t="s">
        <v>1</v>
      </c>
      <c r="M22" s="371">
        <v>27717</v>
      </c>
      <c r="N22" s="89">
        <f t="shared" si="2"/>
        <v>27757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21</v>
      </c>
      <c r="C23" s="202">
        <f t="shared" si="5"/>
        <v>33047</v>
      </c>
      <c r="D23" s="98">
        <f t="shared" si="6"/>
        <v>19361</v>
      </c>
      <c r="E23" s="52">
        <f t="shared" si="3"/>
        <v>96.425653594771248</v>
      </c>
      <c r="F23" s="52">
        <f t="shared" si="4"/>
        <v>170.68849749496411</v>
      </c>
      <c r="G23" s="62"/>
      <c r="H23" s="88">
        <v>2600</v>
      </c>
      <c r="I23" s="3">
        <v>10</v>
      </c>
      <c r="J23" s="33" t="s">
        <v>16</v>
      </c>
      <c r="K23" s="117">
        <f t="shared" si="1"/>
        <v>3</v>
      </c>
      <c r="L23" s="33" t="s">
        <v>10</v>
      </c>
      <c r="M23" s="371">
        <v>33264</v>
      </c>
      <c r="N23" s="89">
        <f t="shared" si="2"/>
        <v>19749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1</v>
      </c>
      <c r="C24" s="202">
        <f t="shared" si="5"/>
        <v>27757</v>
      </c>
      <c r="D24" s="5">
        <f t="shared" si="6"/>
        <v>26738</v>
      </c>
      <c r="E24" s="52">
        <f t="shared" si="3"/>
        <v>100.14431576288921</v>
      </c>
      <c r="F24" s="52">
        <f t="shared" si="4"/>
        <v>103.81105542673347</v>
      </c>
      <c r="G24" s="62"/>
      <c r="H24" s="88">
        <v>2222</v>
      </c>
      <c r="I24" s="3">
        <v>37</v>
      </c>
      <c r="J24" s="33" t="s">
        <v>37</v>
      </c>
      <c r="K24" s="117">
        <f t="shared" si="1"/>
        <v>40</v>
      </c>
      <c r="L24" s="33" t="s">
        <v>2</v>
      </c>
      <c r="M24" s="371">
        <v>14276</v>
      </c>
      <c r="N24" s="89">
        <f t="shared" si="2"/>
        <v>16146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10</v>
      </c>
      <c r="C25" s="202">
        <f t="shared" si="5"/>
        <v>19749</v>
      </c>
      <c r="D25" s="5">
        <f t="shared" si="6"/>
        <v>31778</v>
      </c>
      <c r="E25" s="52">
        <f t="shared" si="3"/>
        <v>59.370490620490621</v>
      </c>
      <c r="F25" s="52">
        <f t="shared" si="4"/>
        <v>62.146768204418144</v>
      </c>
      <c r="G25" s="72"/>
      <c r="H25" s="88">
        <v>909</v>
      </c>
      <c r="I25" s="3">
        <v>12</v>
      </c>
      <c r="J25" s="33" t="s">
        <v>18</v>
      </c>
      <c r="K25" s="117">
        <f t="shared" si="1"/>
        <v>13</v>
      </c>
      <c r="L25" s="33" t="s">
        <v>7</v>
      </c>
      <c r="M25" s="371">
        <v>15231</v>
      </c>
      <c r="N25" s="89">
        <f t="shared" si="2"/>
        <v>15373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2</v>
      </c>
      <c r="C26" s="202">
        <f t="shared" si="5"/>
        <v>16146</v>
      </c>
      <c r="D26" s="5">
        <f t="shared" si="6"/>
        <v>16447</v>
      </c>
      <c r="E26" s="52">
        <f t="shared" si="3"/>
        <v>113.09890725693472</v>
      </c>
      <c r="F26" s="52">
        <f t="shared" si="4"/>
        <v>98.169879005289715</v>
      </c>
      <c r="G26" s="62"/>
      <c r="H26" s="88">
        <v>799</v>
      </c>
      <c r="I26" s="3">
        <v>4</v>
      </c>
      <c r="J26" s="33" t="s">
        <v>11</v>
      </c>
      <c r="K26" s="117">
        <f t="shared" si="1"/>
        <v>33</v>
      </c>
      <c r="L26" s="33" t="s">
        <v>0</v>
      </c>
      <c r="M26" s="371">
        <v>11734</v>
      </c>
      <c r="N26" s="89">
        <f t="shared" si="2"/>
        <v>12416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7</v>
      </c>
      <c r="C27" s="202">
        <f t="shared" si="5"/>
        <v>15373</v>
      </c>
      <c r="D27" s="5">
        <f t="shared" si="6"/>
        <v>16983</v>
      </c>
      <c r="E27" s="52">
        <f t="shared" si="3"/>
        <v>100.93230910642768</v>
      </c>
      <c r="F27" s="52">
        <f t="shared" si="4"/>
        <v>90.519931696402296</v>
      </c>
      <c r="G27" s="62"/>
      <c r="H27" s="88">
        <v>691</v>
      </c>
      <c r="I27" s="3">
        <v>32</v>
      </c>
      <c r="J27" s="33" t="s">
        <v>35</v>
      </c>
      <c r="K27" s="117">
        <f t="shared" si="1"/>
        <v>16</v>
      </c>
      <c r="L27" s="33" t="s">
        <v>3</v>
      </c>
      <c r="M27" s="372">
        <v>11961</v>
      </c>
      <c r="N27" s="89">
        <f t="shared" si="2"/>
        <v>12205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0</v>
      </c>
      <c r="C28" s="202">
        <f t="shared" si="5"/>
        <v>12416</v>
      </c>
      <c r="D28" s="5">
        <f t="shared" si="6"/>
        <v>14427</v>
      </c>
      <c r="E28" s="52">
        <f t="shared" si="3"/>
        <v>105.81216976308166</v>
      </c>
      <c r="F28" s="52">
        <f t="shared" si="4"/>
        <v>86.060858113259869</v>
      </c>
      <c r="G28" s="73"/>
      <c r="H28" s="88">
        <v>681</v>
      </c>
      <c r="I28" s="3">
        <v>27</v>
      </c>
      <c r="J28" s="33" t="s">
        <v>31</v>
      </c>
      <c r="K28" s="181">
        <f t="shared" si="1"/>
        <v>38</v>
      </c>
      <c r="L28" s="77" t="s">
        <v>38</v>
      </c>
      <c r="M28" s="373">
        <v>11227</v>
      </c>
      <c r="N28" s="167">
        <f t="shared" si="2"/>
        <v>11627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3</v>
      </c>
      <c r="C29" s="202">
        <f t="shared" si="5"/>
        <v>12205</v>
      </c>
      <c r="D29" s="5">
        <f t="shared" si="6"/>
        <v>17547</v>
      </c>
      <c r="E29" s="52">
        <f t="shared" si="3"/>
        <v>102.03996321377811</v>
      </c>
      <c r="F29" s="52">
        <f t="shared" si="4"/>
        <v>69.556049467145371</v>
      </c>
      <c r="G29" s="72"/>
      <c r="H29" s="88">
        <v>598</v>
      </c>
      <c r="I29" s="3">
        <v>39</v>
      </c>
      <c r="J29" s="33" t="s">
        <v>39</v>
      </c>
      <c r="K29" s="115"/>
      <c r="L29" s="115" t="s">
        <v>55</v>
      </c>
      <c r="M29" s="374">
        <v>371068</v>
      </c>
      <c r="N29" s="172">
        <f>SUM(H44)</f>
        <v>344567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38</v>
      </c>
      <c r="C30" s="202">
        <f t="shared" si="5"/>
        <v>11627</v>
      </c>
      <c r="D30" s="5">
        <f t="shared" si="6"/>
        <v>12958</v>
      </c>
      <c r="E30" s="57">
        <f t="shared" si="3"/>
        <v>103.56283958314776</v>
      </c>
      <c r="F30" s="63">
        <f t="shared" si="4"/>
        <v>89.728353140916809</v>
      </c>
      <c r="G30" s="75"/>
      <c r="H30" s="336">
        <v>455</v>
      </c>
      <c r="I30" s="3">
        <v>15</v>
      </c>
      <c r="J30" s="33" t="s">
        <v>20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344567</v>
      </c>
      <c r="D31" s="67">
        <f>SUM(L14)</f>
        <v>361378</v>
      </c>
      <c r="E31" s="70">
        <f>SUM(N29/M29*100)</f>
        <v>92.858182327767409</v>
      </c>
      <c r="F31" s="63">
        <f t="shared" si="4"/>
        <v>95.348084277404823</v>
      </c>
      <c r="G31" s="83">
        <v>50.1</v>
      </c>
      <c r="H31" s="88">
        <v>422</v>
      </c>
      <c r="I31" s="3">
        <v>20</v>
      </c>
      <c r="J31" s="33" t="s">
        <v>24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321</v>
      </c>
      <c r="I32" s="3">
        <v>7</v>
      </c>
      <c r="J32" s="33" t="s">
        <v>14</v>
      </c>
      <c r="L32" s="4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44">
        <v>318</v>
      </c>
      <c r="I33" s="3">
        <v>5</v>
      </c>
      <c r="J33" s="33" t="s">
        <v>12</v>
      </c>
      <c r="L33" s="42"/>
      <c r="M33" s="26"/>
      <c r="N33" s="26"/>
      <c r="R33" s="48"/>
      <c r="S33" s="26"/>
      <c r="T33" s="26"/>
      <c r="U33" s="26"/>
      <c r="V33" s="26"/>
    </row>
    <row r="34" spans="3:30" x14ac:dyDescent="0.15">
      <c r="H34" s="88">
        <v>13</v>
      </c>
      <c r="I34" s="3">
        <v>18</v>
      </c>
      <c r="J34" s="33" t="s">
        <v>22</v>
      </c>
      <c r="L34" s="4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3">
        <v>7</v>
      </c>
      <c r="I35" s="3">
        <v>23</v>
      </c>
      <c r="J35" s="33" t="s">
        <v>27</v>
      </c>
      <c r="L35" s="4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1</v>
      </c>
      <c r="I36" s="3">
        <v>29</v>
      </c>
      <c r="J36" s="33" t="s">
        <v>54</v>
      </c>
      <c r="N36" s="26"/>
      <c r="R36" s="48"/>
      <c r="S36" s="26"/>
      <c r="T36" s="26"/>
      <c r="U36" s="26"/>
      <c r="V36" s="26"/>
    </row>
    <row r="37" spans="3:30" x14ac:dyDescent="0.15">
      <c r="H37" s="88">
        <v>1</v>
      </c>
      <c r="I37" s="3">
        <v>35</v>
      </c>
      <c r="J37" s="33" t="s">
        <v>36</v>
      </c>
      <c r="L37" s="47"/>
      <c r="M37" s="390"/>
      <c r="N37" s="26"/>
      <c r="R37" s="48"/>
      <c r="S37" s="26"/>
      <c r="T37" s="26"/>
      <c r="U37" s="26"/>
      <c r="V37" s="26"/>
    </row>
    <row r="38" spans="3:30" x14ac:dyDescent="0.15">
      <c r="H38" s="88">
        <v>0</v>
      </c>
      <c r="I38" s="3">
        <v>6</v>
      </c>
      <c r="J38" s="33" t="s">
        <v>13</v>
      </c>
      <c r="N38" s="26"/>
      <c r="R38" s="48"/>
      <c r="S38" s="26"/>
      <c r="T38" s="26"/>
      <c r="U38" s="26"/>
      <c r="V38" s="26"/>
    </row>
    <row r="39" spans="3:30" x14ac:dyDescent="0.15">
      <c r="H39" s="44">
        <v>0</v>
      </c>
      <c r="I39" s="3">
        <v>8</v>
      </c>
      <c r="J39" s="33" t="s">
        <v>15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292">
        <v>0</v>
      </c>
      <c r="I40" s="3">
        <v>19</v>
      </c>
      <c r="J40" s="33" t="s">
        <v>23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44">
        <v>0</v>
      </c>
      <c r="I41" s="3">
        <v>22</v>
      </c>
      <c r="J41" s="33" t="s">
        <v>26</v>
      </c>
      <c r="N41" s="26"/>
      <c r="R41" s="48"/>
      <c r="S41" s="26"/>
      <c r="T41" s="26"/>
      <c r="U41" s="26"/>
      <c r="V41" s="26"/>
    </row>
    <row r="42" spans="3:30" x14ac:dyDescent="0.15">
      <c r="H42" s="88">
        <v>0</v>
      </c>
      <c r="I42" s="3">
        <v>28</v>
      </c>
      <c r="J42" s="33" t="s">
        <v>32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30</v>
      </c>
      <c r="J43" s="33" t="s">
        <v>33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344567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H47" s="387"/>
      <c r="L47" s="401"/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187</v>
      </c>
      <c r="I48" s="3"/>
      <c r="J48" s="190" t="s">
        <v>90</v>
      </c>
      <c r="K48" s="3"/>
      <c r="L48" s="329" t="s">
        <v>179</v>
      </c>
      <c r="M48" s="48"/>
      <c r="N48" s="26"/>
      <c r="R48" s="48"/>
      <c r="S48" s="26"/>
      <c r="T48" s="26"/>
      <c r="U48" s="26"/>
      <c r="V48" s="26"/>
    </row>
    <row r="49" spans="1:22" ht="13.5" customHeight="1" x14ac:dyDescent="0.15">
      <c r="H49" s="95" t="s">
        <v>98</v>
      </c>
      <c r="I49" s="3"/>
      <c r="J49" s="145" t="s">
        <v>9</v>
      </c>
      <c r="K49" s="3"/>
      <c r="L49" s="329" t="s">
        <v>98</v>
      </c>
      <c r="M49" s="402"/>
      <c r="R49" s="48"/>
      <c r="S49" s="26"/>
      <c r="T49" s="26"/>
      <c r="U49" s="26"/>
      <c r="V49" s="26"/>
    </row>
    <row r="50" spans="1:22" ht="13.5" customHeight="1" x14ac:dyDescent="0.15">
      <c r="H50" s="43">
        <v>13866</v>
      </c>
      <c r="I50" s="3">
        <v>16</v>
      </c>
      <c r="J50" s="33" t="s">
        <v>3</v>
      </c>
      <c r="K50" s="327">
        <f>SUM(I50)</f>
        <v>16</v>
      </c>
      <c r="L50" s="330">
        <v>13609</v>
      </c>
      <c r="M50" s="402"/>
      <c r="R50" s="48"/>
      <c r="S50" s="26"/>
      <c r="T50" s="26"/>
      <c r="U50" s="26"/>
      <c r="V50" s="26"/>
    </row>
    <row r="51" spans="1:22" ht="13.5" customHeight="1" x14ac:dyDescent="0.15">
      <c r="H51" s="292">
        <v>7530</v>
      </c>
      <c r="I51" s="3">
        <v>26</v>
      </c>
      <c r="J51" s="33" t="s">
        <v>30</v>
      </c>
      <c r="K51" s="327">
        <f t="shared" ref="K51:K59" si="7">SUM(I51)</f>
        <v>26</v>
      </c>
      <c r="L51" s="331">
        <v>5969</v>
      </c>
      <c r="M51" s="402"/>
      <c r="R51" s="48"/>
      <c r="S51" s="26"/>
      <c r="T51" s="26"/>
      <c r="U51" s="26"/>
      <c r="V51" s="26"/>
    </row>
    <row r="52" spans="1:22" ht="14.25" thickBot="1" x14ac:dyDescent="0.2">
      <c r="H52" s="44">
        <v>6765</v>
      </c>
      <c r="I52" s="3">
        <v>33</v>
      </c>
      <c r="J52" s="33" t="s">
        <v>0</v>
      </c>
      <c r="K52" s="327">
        <f t="shared" si="7"/>
        <v>33</v>
      </c>
      <c r="L52" s="331">
        <v>7922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187</v>
      </c>
      <c r="D53" s="59" t="s">
        <v>179</v>
      </c>
      <c r="E53" s="59" t="s">
        <v>41</v>
      </c>
      <c r="F53" s="59" t="s">
        <v>50</v>
      </c>
      <c r="G53" s="8" t="s">
        <v>175</v>
      </c>
      <c r="H53" s="44">
        <v>2005</v>
      </c>
      <c r="I53" s="3">
        <v>34</v>
      </c>
      <c r="J53" s="33" t="s">
        <v>1</v>
      </c>
      <c r="K53" s="327">
        <f t="shared" si="7"/>
        <v>34</v>
      </c>
      <c r="L53" s="331">
        <v>2010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13866</v>
      </c>
      <c r="D54" s="98">
        <f>SUM(L50)</f>
        <v>13609</v>
      </c>
      <c r="E54" s="52">
        <f t="shared" ref="E54:E63" si="8">SUM(N67/M67*100)</f>
        <v>101.37446995174733</v>
      </c>
      <c r="F54" s="52">
        <f t="shared" ref="F54:F61" si="9">SUM(C54/D54*100)</f>
        <v>101.88845616871187</v>
      </c>
      <c r="G54" s="62"/>
      <c r="H54" s="44">
        <v>1976</v>
      </c>
      <c r="I54" s="3">
        <v>31</v>
      </c>
      <c r="J54" s="33" t="s">
        <v>63</v>
      </c>
      <c r="K54" s="327">
        <f t="shared" si="7"/>
        <v>31</v>
      </c>
      <c r="L54" s="331">
        <v>1683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30</v>
      </c>
      <c r="C55" s="43">
        <f t="shared" ref="C55:C63" si="10">SUM(H51)</f>
        <v>7530</v>
      </c>
      <c r="D55" s="98">
        <f t="shared" ref="D55:D63" si="11">SUM(L51)</f>
        <v>5969</v>
      </c>
      <c r="E55" s="52">
        <f t="shared" si="8"/>
        <v>126.68236877523553</v>
      </c>
      <c r="F55" s="52">
        <f t="shared" si="9"/>
        <v>126.15178421846205</v>
      </c>
      <c r="G55" s="62"/>
      <c r="H55" s="44">
        <v>1734</v>
      </c>
      <c r="I55" s="3">
        <v>40</v>
      </c>
      <c r="J55" s="33" t="s">
        <v>2</v>
      </c>
      <c r="K55" s="327">
        <f t="shared" si="7"/>
        <v>40</v>
      </c>
      <c r="L55" s="331">
        <v>1537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0</v>
      </c>
      <c r="C56" s="43">
        <f t="shared" si="10"/>
        <v>6765</v>
      </c>
      <c r="D56" s="98">
        <f t="shared" si="11"/>
        <v>7922</v>
      </c>
      <c r="E56" s="52">
        <f t="shared" si="8"/>
        <v>82.792803818382083</v>
      </c>
      <c r="F56" s="52">
        <f t="shared" si="9"/>
        <v>85.395102246907356</v>
      </c>
      <c r="G56" s="62"/>
      <c r="H56" s="44">
        <v>1371</v>
      </c>
      <c r="I56" s="3">
        <v>22</v>
      </c>
      <c r="J56" s="33" t="s">
        <v>26</v>
      </c>
      <c r="K56" s="327">
        <f t="shared" si="7"/>
        <v>22</v>
      </c>
      <c r="L56" s="331">
        <v>1371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1</v>
      </c>
      <c r="C57" s="43">
        <f t="shared" si="10"/>
        <v>2005</v>
      </c>
      <c r="D57" s="98">
        <f t="shared" si="11"/>
        <v>2010</v>
      </c>
      <c r="E57" s="52">
        <f t="shared" si="8"/>
        <v>113.79114642451759</v>
      </c>
      <c r="F57" s="52">
        <f t="shared" si="9"/>
        <v>99.75124378109453</v>
      </c>
      <c r="G57" s="62"/>
      <c r="H57" s="44">
        <v>1130</v>
      </c>
      <c r="I57" s="3">
        <v>25</v>
      </c>
      <c r="J57" s="33" t="s">
        <v>29</v>
      </c>
      <c r="K57" s="327">
        <f t="shared" si="7"/>
        <v>25</v>
      </c>
      <c r="L57" s="331">
        <v>1023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63</v>
      </c>
      <c r="C58" s="43">
        <f t="shared" si="10"/>
        <v>1976</v>
      </c>
      <c r="D58" s="98">
        <f t="shared" si="11"/>
        <v>1683</v>
      </c>
      <c r="E58" s="52">
        <f t="shared" si="8"/>
        <v>97.821782178217816</v>
      </c>
      <c r="F58" s="52">
        <f t="shared" si="9"/>
        <v>117.40938799762328</v>
      </c>
      <c r="G58" s="72"/>
      <c r="H58" s="88">
        <v>1039</v>
      </c>
      <c r="I58" s="3">
        <v>1</v>
      </c>
      <c r="J58" s="33" t="s">
        <v>4</v>
      </c>
      <c r="K58" s="327">
        <f t="shared" si="7"/>
        <v>1</v>
      </c>
      <c r="L58" s="331">
        <v>1016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2</v>
      </c>
      <c r="C59" s="43">
        <f t="shared" si="10"/>
        <v>1734</v>
      </c>
      <c r="D59" s="98">
        <f t="shared" si="11"/>
        <v>1537</v>
      </c>
      <c r="E59" s="52">
        <f t="shared" si="8"/>
        <v>121.59887798036466</v>
      </c>
      <c r="F59" s="52">
        <f t="shared" si="9"/>
        <v>112.81717631750163</v>
      </c>
      <c r="G59" s="62"/>
      <c r="H59" s="428">
        <v>923</v>
      </c>
      <c r="I59" s="14">
        <v>14</v>
      </c>
      <c r="J59" s="77" t="s">
        <v>19</v>
      </c>
      <c r="K59" s="328">
        <f t="shared" si="7"/>
        <v>14</v>
      </c>
      <c r="L59" s="332">
        <v>1175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26</v>
      </c>
      <c r="C60" s="89">
        <f t="shared" si="10"/>
        <v>1371</v>
      </c>
      <c r="D60" s="98">
        <f t="shared" si="11"/>
        <v>1371</v>
      </c>
      <c r="E60" s="52">
        <f t="shared" si="8"/>
        <v>100</v>
      </c>
      <c r="F60" s="52">
        <f t="shared" si="9"/>
        <v>100</v>
      </c>
      <c r="G60" s="62"/>
      <c r="H60" s="419">
        <v>899</v>
      </c>
      <c r="I60" s="222">
        <v>38</v>
      </c>
      <c r="J60" s="382" t="s">
        <v>38</v>
      </c>
      <c r="K60" s="367" t="s">
        <v>8</v>
      </c>
      <c r="L60" s="376">
        <v>40341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29</v>
      </c>
      <c r="C61" s="43">
        <f t="shared" si="10"/>
        <v>1130</v>
      </c>
      <c r="D61" s="98">
        <f t="shared" si="11"/>
        <v>1023</v>
      </c>
      <c r="E61" s="52">
        <f t="shared" si="8"/>
        <v>42.27459783015339</v>
      </c>
      <c r="F61" s="52">
        <f t="shared" si="9"/>
        <v>110.4594330400782</v>
      </c>
      <c r="G61" s="73"/>
      <c r="H61" s="292">
        <v>517</v>
      </c>
      <c r="I61" s="3">
        <v>24</v>
      </c>
      <c r="J61" s="33" t="s">
        <v>28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4</v>
      </c>
      <c r="C62" s="43">
        <f t="shared" si="10"/>
        <v>1039</v>
      </c>
      <c r="D62" s="98">
        <f t="shared" si="11"/>
        <v>1016</v>
      </c>
      <c r="E62" s="52">
        <f t="shared" si="8"/>
        <v>92.355555555555554</v>
      </c>
      <c r="F62" s="52">
        <f>SUM(C62/D62*100)</f>
        <v>102.26377952755905</v>
      </c>
      <c r="G62" s="72"/>
      <c r="H62" s="44">
        <v>478</v>
      </c>
      <c r="I62" s="3">
        <v>36</v>
      </c>
      <c r="J62" s="33" t="s">
        <v>5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19</v>
      </c>
      <c r="C63" s="43">
        <f t="shared" si="10"/>
        <v>923</v>
      </c>
      <c r="D63" s="98">
        <f t="shared" si="11"/>
        <v>1175</v>
      </c>
      <c r="E63" s="57">
        <f t="shared" si="8"/>
        <v>110.80432172869148</v>
      </c>
      <c r="F63" s="52">
        <f>SUM(C63/D63*100)</f>
        <v>78.553191489361708</v>
      </c>
      <c r="G63" s="75"/>
      <c r="H63" s="88">
        <v>313</v>
      </c>
      <c r="I63" s="3">
        <v>15</v>
      </c>
      <c r="J63" s="33" t="s">
        <v>20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57</v>
      </c>
      <c r="C64" s="67">
        <f>SUM(H90)</f>
        <v>41323</v>
      </c>
      <c r="D64" s="67">
        <f>SUM(L60)</f>
        <v>40341</v>
      </c>
      <c r="E64" s="70">
        <f>SUM(N77/M77*100)</f>
        <v>98.119434880683841</v>
      </c>
      <c r="F64" s="70">
        <f>SUM(C64/D64*100)</f>
        <v>102.43424803549739</v>
      </c>
      <c r="G64" s="392">
        <v>143.4</v>
      </c>
      <c r="H64" s="350">
        <v>219</v>
      </c>
      <c r="I64" s="3">
        <v>11</v>
      </c>
      <c r="J64" s="33" t="s">
        <v>17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43">
        <v>193</v>
      </c>
      <c r="I65" s="3">
        <v>37</v>
      </c>
      <c r="J65" s="33" t="s">
        <v>37</v>
      </c>
      <c r="M65" s="401"/>
      <c r="N65" s="26"/>
      <c r="R65" s="48"/>
      <c r="S65" s="26"/>
      <c r="T65" s="26"/>
      <c r="U65" s="26"/>
      <c r="V65" s="26"/>
    </row>
    <row r="66" spans="3:22" x14ac:dyDescent="0.15">
      <c r="H66" s="88">
        <v>163</v>
      </c>
      <c r="I66" s="3">
        <v>17</v>
      </c>
      <c r="J66" s="33" t="s">
        <v>21</v>
      </c>
      <c r="L66" s="191" t="s">
        <v>90</v>
      </c>
      <c r="M66" s="343" t="s">
        <v>62</v>
      </c>
      <c r="N66" s="42" t="s">
        <v>74</v>
      </c>
      <c r="R66" s="48"/>
      <c r="S66" s="26"/>
      <c r="T66" s="26"/>
      <c r="U66" s="26"/>
      <c r="V66" s="26"/>
    </row>
    <row r="67" spans="3:22" x14ac:dyDescent="0.15">
      <c r="C67" s="26"/>
      <c r="H67" s="44">
        <v>147</v>
      </c>
      <c r="I67" s="3">
        <v>9</v>
      </c>
      <c r="J67" s="3" t="s">
        <v>163</v>
      </c>
      <c r="K67" s="3">
        <f>SUM(I50)</f>
        <v>16</v>
      </c>
      <c r="L67" s="33" t="s">
        <v>3</v>
      </c>
      <c r="M67" s="394">
        <v>13678</v>
      </c>
      <c r="N67" s="89">
        <f>SUM(H50)</f>
        <v>13866</v>
      </c>
      <c r="R67" s="48"/>
      <c r="S67" s="26"/>
      <c r="T67" s="26"/>
      <c r="U67" s="26"/>
      <c r="V67" s="26"/>
    </row>
    <row r="68" spans="3:22" x14ac:dyDescent="0.15">
      <c r="C68" s="26"/>
      <c r="H68" s="88">
        <v>30</v>
      </c>
      <c r="I68" s="3">
        <v>13</v>
      </c>
      <c r="J68" s="33" t="s">
        <v>7</v>
      </c>
      <c r="K68" s="3">
        <f t="shared" ref="K68:K76" si="12">SUM(I51)</f>
        <v>26</v>
      </c>
      <c r="L68" s="33" t="s">
        <v>30</v>
      </c>
      <c r="M68" s="395">
        <v>5944</v>
      </c>
      <c r="N68" s="89">
        <f t="shared" ref="N68:N76" si="13">SUM(H51)</f>
        <v>7530</v>
      </c>
      <c r="R68" s="48"/>
      <c r="S68" s="26"/>
      <c r="T68" s="26"/>
      <c r="U68" s="26"/>
      <c r="V68" s="26"/>
    </row>
    <row r="69" spans="3:22" x14ac:dyDescent="0.15">
      <c r="H69" s="44">
        <v>18</v>
      </c>
      <c r="I69" s="3">
        <v>19</v>
      </c>
      <c r="J69" s="33" t="s">
        <v>23</v>
      </c>
      <c r="K69" s="3">
        <f t="shared" si="12"/>
        <v>33</v>
      </c>
      <c r="L69" s="33" t="s">
        <v>0</v>
      </c>
      <c r="M69" s="395">
        <v>8171</v>
      </c>
      <c r="N69" s="89">
        <f t="shared" si="13"/>
        <v>6765</v>
      </c>
      <c r="R69" s="48"/>
      <c r="S69" s="26"/>
      <c r="T69" s="26"/>
      <c r="U69" s="26"/>
      <c r="V69" s="26"/>
    </row>
    <row r="70" spans="3:22" x14ac:dyDescent="0.15">
      <c r="H70" s="44">
        <v>4</v>
      </c>
      <c r="I70" s="3">
        <v>23</v>
      </c>
      <c r="J70" s="33" t="s">
        <v>27</v>
      </c>
      <c r="K70" s="3">
        <f t="shared" si="12"/>
        <v>34</v>
      </c>
      <c r="L70" s="33" t="s">
        <v>1</v>
      </c>
      <c r="M70" s="395">
        <v>1762</v>
      </c>
      <c r="N70" s="89">
        <f t="shared" si="13"/>
        <v>2005</v>
      </c>
      <c r="R70" s="48"/>
      <c r="S70" s="26"/>
      <c r="T70" s="26"/>
      <c r="U70" s="26"/>
      <c r="V70" s="26"/>
    </row>
    <row r="71" spans="3:22" x14ac:dyDescent="0.15">
      <c r="H71" s="44">
        <v>3</v>
      </c>
      <c r="I71" s="3">
        <v>28</v>
      </c>
      <c r="J71" s="33" t="s">
        <v>32</v>
      </c>
      <c r="K71" s="3">
        <f t="shared" si="12"/>
        <v>31</v>
      </c>
      <c r="L71" s="33" t="s">
        <v>63</v>
      </c>
      <c r="M71" s="395">
        <v>2020</v>
      </c>
      <c r="N71" s="89">
        <f t="shared" si="13"/>
        <v>1976</v>
      </c>
      <c r="R71" s="48"/>
      <c r="S71" s="26"/>
      <c r="T71" s="26"/>
      <c r="U71" s="26"/>
      <c r="V71" s="26"/>
    </row>
    <row r="72" spans="3:22" x14ac:dyDescent="0.15">
      <c r="H72" s="44">
        <v>0</v>
      </c>
      <c r="I72" s="3">
        <v>2</v>
      </c>
      <c r="J72" s="33" t="s">
        <v>6</v>
      </c>
      <c r="K72" s="3">
        <f t="shared" si="12"/>
        <v>40</v>
      </c>
      <c r="L72" s="33" t="s">
        <v>2</v>
      </c>
      <c r="M72" s="395">
        <v>1426</v>
      </c>
      <c r="N72" s="89">
        <f t="shared" si="13"/>
        <v>1734</v>
      </c>
      <c r="R72" s="48"/>
      <c r="S72" s="26"/>
      <c r="T72" s="26"/>
      <c r="U72" s="26"/>
      <c r="V72" s="26"/>
    </row>
    <row r="73" spans="3:22" x14ac:dyDescent="0.15">
      <c r="H73" s="44">
        <v>0</v>
      </c>
      <c r="I73" s="3">
        <v>3</v>
      </c>
      <c r="J73" s="33" t="s">
        <v>10</v>
      </c>
      <c r="K73" s="3">
        <f t="shared" si="12"/>
        <v>22</v>
      </c>
      <c r="L73" s="33" t="s">
        <v>26</v>
      </c>
      <c r="M73" s="395">
        <v>1371</v>
      </c>
      <c r="N73" s="89">
        <f t="shared" si="13"/>
        <v>1371</v>
      </c>
      <c r="R73" s="48"/>
      <c r="S73" s="26"/>
      <c r="T73" s="26"/>
      <c r="U73" s="26"/>
      <c r="V73" s="26"/>
    </row>
    <row r="74" spans="3:22" x14ac:dyDescent="0.15">
      <c r="H74" s="88">
        <v>0</v>
      </c>
      <c r="I74" s="3">
        <v>4</v>
      </c>
      <c r="J74" s="33" t="s">
        <v>11</v>
      </c>
      <c r="K74" s="3">
        <f t="shared" si="12"/>
        <v>25</v>
      </c>
      <c r="L74" s="33" t="s">
        <v>29</v>
      </c>
      <c r="M74" s="395">
        <v>2673</v>
      </c>
      <c r="N74" s="89">
        <f t="shared" si="13"/>
        <v>1130</v>
      </c>
      <c r="R74" s="48"/>
      <c r="S74" s="26"/>
      <c r="T74" s="26"/>
      <c r="U74" s="26"/>
      <c r="V74" s="26"/>
    </row>
    <row r="75" spans="3:22" x14ac:dyDescent="0.15">
      <c r="H75" s="44">
        <v>0</v>
      </c>
      <c r="I75" s="3">
        <v>5</v>
      </c>
      <c r="J75" s="33" t="s">
        <v>12</v>
      </c>
      <c r="K75" s="3">
        <f t="shared" si="12"/>
        <v>1</v>
      </c>
      <c r="L75" s="33" t="s">
        <v>4</v>
      </c>
      <c r="M75" s="395">
        <v>1125</v>
      </c>
      <c r="N75" s="89">
        <f t="shared" si="13"/>
        <v>1039</v>
      </c>
      <c r="R75" s="48"/>
      <c r="S75" s="26"/>
      <c r="T75" s="26"/>
      <c r="U75" s="26"/>
      <c r="V75" s="26"/>
    </row>
    <row r="76" spans="3:22" ht="14.25" thickBot="1" x14ac:dyDescent="0.2">
      <c r="H76" s="292">
        <v>0</v>
      </c>
      <c r="I76" s="3">
        <v>6</v>
      </c>
      <c r="J76" s="33" t="s">
        <v>13</v>
      </c>
      <c r="K76" s="14">
        <f t="shared" si="12"/>
        <v>14</v>
      </c>
      <c r="L76" s="77" t="s">
        <v>19</v>
      </c>
      <c r="M76" s="396">
        <v>833</v>
      </c>
      <c r="N76" s="167">
        <f t="shared" si="13"/>
        <v>923</v>
      </c>
      <c r="R76" s="48"/>
      <c r="S76" s="26"/>
      <c r="T76" s="26"/>
      <c r="U76" s="26"/>
      <c r="V76" s="26"/>
    </row>
    <row r="77" spans="3:22" ht="14.25" thickTop="1" x14ac:dyDescent="0.15">
      <c r="H77" s="88">
        <v>0</v>
      </c>
      <c r="I77" s="3">
        <v>7</v>
      </c>
      <c r="J77" s="33" t="s">
        <v>14</v>
      </c>
      <c r="K77" s="3"/>
      <c r="L77" s="115" t="s">
        <v>56</v>
      </c>
      <c r="M77" s="297">
        <v>42115</v>
      </c>
      <c r="N77" s="172">
        <f>SUM(H90)</f>
        <v>41323</v>
      </c>
      <c r="R77" s="48"/>
      <c r="S77" s="26"/>
      <c r="T77" s="26"/>
      <c r="U77" s="26"/>
      <c r="V77" s="26"/>
    </row>
    <row r="78" spans="3:22" x14ac:dyDescent="0.15">
      <c r="H78" s="89">
        <v>0</v>
      </c>
      <c r="I78" s="3">
        <v>8</v>
      </c>
      <c r="J78" s="33" t="s">
        <v>15</v>
      </c>
      <c r="R78" s="48"/>
      <c r="S78" s="26"/>
      <c r="T78" s="26"/>
      <c r="U78" s="26"/>
      <c r="V78" s="26"/>
    </row>
    <row r="79" spans="3:22" x14ac:dyDescent="0.15">
      <c r="H79" s="44">
        <v>0</v>
      </c>
      <c r="I79" s="3">
        <v>10</v>
      </c>
      <c r="J79" s="33" t="s">
        <v>16</v>
      </c>
      <c r="R79" s="48"/>
      <c r="S79" s="26"/>
      <c r="T79" s="26"/>
      <c r="U79" s="26"/>
      <c r="V79" s="26"/>
    </row>
    <row r="80" spans="3:22" x14ac:dyDescent="0.15">
      <c r="H80" s="350">
        <v>0</v>
      </c>
      <c r="I80" s="3">
        <v>12</v>
      </c>
      <c r="J80" s="33" t="s">
        <v>18</v>
      </c>
      <c r="R80" s="48"/>
      <c r="S80" s="26"/>
      <c r="T80" s="26"/>
      <c r="U80" s="26"/>
      <c r="V80" s="26"/>
    </row>
    <row r="81" spans="8:22" x14ac:dyDescent="0.15">
      <c r="H81" s="426">
        <v>0</v>
      </c>
      <c r="I81" s="3">
        <v>18</v>
      </c>
      <c r="J81" s="33" t="s">
        <v>22</v>
      </c>
      <c r="R81" s="48"/>
      <c r="S81" s="26"/>
      <c r="T81" s="26"/>
      <c r="U81" s="26"/>
      <c r="V81" s="26"/>
    </row>
    <row r="82" spans="8:22" x14ac:dyDescent="0.15">
      <c r="H82" s="44">
        <v>0</v>
      </c>
      <c r="I82" s="3">
        <v>20</v>
      </c>
      <c r="J82" s="33" t="s">
        <v>24</v>
      </c>
      <c r="L82" s="42"/>
      <c r="M82" s="26"/>
      <c r="R82" s="48"/>
      <c r="S82" s="26"/>
      <c r="T82" s="26"/>
      <c r="U82" s="26"/>
      <c r="V82" s="26"/>
    </row>
    <row r="83" spans="8:22" x14ac:dyDescent="0.15">
      <c r="H83" s="44">
        <v>0</v>
      </c>
      <c r="I83" s="3">
        <v>21</v>
      </c>
      <c r="J83" s="33" t="s">
        <v>71</v>
      </c>
      <c r="L83" s="42"/>
      <c r="M83" s="26"/>
      <c r="R83" s="48"/>
      <c r="S83" s="26"/>
      <c r="T83" s="26"/>
      <c r="U83" s="26"/>
      <c r="V83" s="26"/>
    </row>
    <row r="84" spans="8:22" x14ac:dyDescent="0.15">
      <c r="H84" s="88">
        <v>0</v>
      </c>
      <c r="I84" s="3">
        <v>27</v>
      </c>
      <c r="J84" s="33" t="s">
        <v>31</v>
      </c>
      <c r="L84" s="42"/>
      <c r="M84" s="26"/>
      <c r="R84" s="48"/>
      <c r="S84" s="26"/>
      <c r="T84" s="26"/>
      <c r="U84" s="26"/>
      <c r="V84" s="26"/>
    </row>
    <row r="85" spans="8:22" x14ac:dyDescent="0.15">
      <c r="H85" s="44">
        <v>0</v>
      </c>
      <c r="I85" s="3">
        <v>29</v>
      </c>
      <c r="J85" s="33" t="s">
        <v>54</v>
      </c>
      <c r="L85" s="42"/>
      <c r="M85" s="26"/>
      <c r="R85" s="48"/>
      <c r="S85" s="26"/>
      <c r="T85" s="26"/>
      <c r="U85" s="26"/>
      <c r="V85" s="26"/>
    </row>
    <row r="86" spans="8:22" x14ac:dyDescent="0.15">
      <c r="H86" s="88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44">
        <v>0</v>
      </c>
      <c r="I87" s="3">
        <v>32</v>
      </c>
      <c r="J87" s="33" t="s">
        <v>35</v>
      </c>
      <c r="L87" s="47"/>
      <c r="M87" s="390"/>
      <c r="R87" s="48"/>
      <c r="S87" s="26"/>
      <c r="T87" s="26"/>
      <c r="U87" s="26"/>
      <c r="V87" s="26"/>
    </row>
    <row r="88" spans="8:22" x14ac:dyDescent="0.15">
      <c r="H88" s="44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44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41323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0"/>
  <sheetViews>
    <sheetView zoomScaleNormal="100" workbookViewId="0">
      <selection activeCell="H1" sqref="H1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/>
      <c r="I1" s="387"/>
      <c r="J1" s="46"/>
      <c r="L1" s="47"/>
      <c r="M1" s="399"/>
      <c r="N1" s="47"/>
      <c r="O1" s="48"/>
      <c r="R1" s="109"/>
    </row>
    <row r="2" spans="8:30" ht="13.5" customHeight="1" x14ac:dyDescent="0.15">
      <c r="H2" s="293" t="s">
        <v>194</v>
      </c>
      <c r="I2" s="3"/>
      <c r="J2" s="183" t="s">
        <v>69</v>
      </c>
      <c r="K2" s="81"/>
      <c r="L2" s="319" t="s">
        <v>182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98</v>
      </c>
      <c r="I3" s="3"/>
      <c r="J3" s="145" t="s">
        <v>9</v>
      </c>
      <c r="K3" s="81"/>
      <c r="L3" s="320" t="s">
        <v>98</v>
      </c>
      <c r="M3" s="403"/>
      <c r="N3" s="404"/>
      <c r="O3" s="1"/>
      <c r="R3" s="48"/>
      <c r="S3" s="26"/>
      <c r="T3" s="26"/>
      <c r="U3" s="26"/>
      <c r="V3" s="26"/>
    </row>
    <row r="4" spans="8:30" ht="13.5" customHeight="1" x14ac:dyDescent="0.15">
      <c r="H4" s="89">
        <v>20537</v>
      </c>
      <c r="I4" s="3">
        <v>33</v>
      </c>
      <c r="J4" s="161" t="s">
        <v>0</v>
      </c>
      <c r="K4" s="121">
        <f>SUM(I4)</f>
        <v>33</v>
      </c>
      <c r="L4" s="312">
        <v>15307</v>
      </c>
      <c r="M4" s="409"/>
      <c r="N4" s="404"/>
      <c r="O4" s="1"/>
      <c r="R4" s="48"/>
      <c r="S4" s="26"/>
      <c r="T4" s="26"/>
      <c r="U4" s="26"/>
      <c r="V4" s="26"/>
    </row>
    <row r="5" spans="8:30" ht="13.5" customHeight="1" x14ac:dyDescent="0.15">
      <c r="H5" s="88">
        <v>14987</v>
      </c>
      <c r="I5" s="3">
        <v>13</v>
      </c>
      <c r="J5" s="161" t="s">
        <v>7</v>
      </c>
      <c r="K5" s="121">
        <f t="shared" ref="K5:K13" si="0">SUM(I5)</f>
        <v>13</v>
      </c>
      <c r="L5" s="313">
        <v>16667</v>
      </c>
      <c r="M5" s="403"/>
      <c r="N5" s="404"/>
      <c r="O5" s="1"/>
      <c r="R5" s="48"/>
      <c r="S5" s="26"/>
      <c r="T5" s="26"/>
      <c r="U5" s="26"/>
      <c r="V5" s="26"/>
    </row>
    <row r="6" spans="8:30" ht="13.5" customHeight="1" x14ac:dyDescent="0.15">
      <c r="H6" s="292">
        <v>13188</v>
      </c>
      <c r="I6" s="3">
        <v>9</v>
      </c>
      <c r="J6" s="3" t="s">
        <v>163</v>
      </c>
      <c r="K6" s="121">
        <f t="shared" si="0"/>
        <v>9</v>
      </c>
      <c r="L6" s="313">
        <v>15394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88">
        <v>8938</v>
      </c>
      <c r="I7" s="3">
        <v>34</v>
      </c>
      <c r="J7" s="161" t="s">
        <v>1</v>
      </c>
      <c r="K7" s="121">
        <f t="shared" si="0"/>
        <v>34</v>
      </c>
      <c r="L7" s="313">
        <v>8432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7171</v>
      </c>
      <c r="I8" s="3">
        <v>24</v>
      </c>
      <c r="J8" s="161" t="s">
        <v>28</v>
      </c>
      <c r="K8" s="121">
        <f t="shared" si="0"/>
        <v>24</v>
      </c>
      <c r="L8" s="313">
        <v>7172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292">
        <v>4310</v>
      </c>
      <c r="I9" s="3">
        <v>25</v>
      </c>
      <c r="J9" s="161" t="s">
        <v>29</v>
      </c>
      <c r="K9" s="121">
        <f t="shared" si="0"/>
        <v>25</v>
      </c>
      <c r="L9" s="313">
        <v>5508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88">
        <v>3563</v>
      </c>
      <c r="I10" s="3">
        <v>22</v>
      </c>
      <c r="J10" s="161" t="s">
        <v>26</v>
      </c>
      <c r="K10" s="121">
        <f t="shared" si="0"/>
        <v>22</v>
      </c>
      <c r="L10" s="313">
        <v>4694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3356</v>
      </c>
      <c r="I11" s="3">
        <v>1</v>
      </c>
      <c r="J11" s="161" t="s">
        <v>4</v>
      </c>
      <c r="K11" s="121">
        <f t="shared" si="0"/>
        <v>1</v>
      </c>
      <c r="L11" s="313">
        <v>2766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3205</v>
      </c>
      <c r="I12" s="3">
        <v>17</v>
      </c>
      <c r="J12" s="161" t="s">
        <v>21</v>
      </c>
      <c r="K12" s="121">
        <f t="shared" si="0"/>
        <v>17</v>
      </c>
      <c r="L12" s="313">
        <v>3128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167">
        <v>2475</v>
      </c>
      <c r="I13" s="14">
        <v>26</v>
      </c>
      <c r="J13" s="163" t="s">
        <v>30</v>
      </c>
      <c r="K13" s="182">
        <f t="shared" si="0"/>
        <v>26</v>
      </c>
      <c r="L13" s="321">
        <v>1891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432">
        <v>1649</v>
      </c>
      <c r="I14" s="222">
        <v>20</v>
      </c>
      <c r="J14" s="223" t="s">
        <v>24</v>
      </c>
      <c r="K14" s="81" t="s">
        <v>8</v>
      </c>
      <c r="L14" s="322">
        <v>97883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88">
        <v>1458</v>
      </c>
      <c r="I15" s="3">
        <v>12</v>
      </c>
      <c r="J15" s="161" t="s">
        <v>18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1327</v>
      </c>
      <c r="I16" s="3">
        <v>16</v>
      </c>
      <c r="J16" s="161" t="s">
        <v>3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88">
        <v>1295</v>
      </c>
      <c r="I17" s="3">
        <v>40</v>
      </c>
      <c r="J17" s="161" t="s">
        <v>2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3">
        <v>1268</v>
      </c>
      <c r="I18" s="3">
        <v>21</v>
      </c>
      <c r="J18" s="161" t="s">
        <v>25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410">
        <v>1157</v>
      </c>
      <c r="I19" s="3">
        <v>6</v>
      </c>
      <c r="J19" s="161" t="s">
        <v>13</v>
      </c>
      <c r="L19" s="422" t="s">
        <v>186</v>
      </c>
      <c r="M19" s="93" t="s">
        <v>185</v>
      </c>
      <c r="N19" s="42" t="s">
        <v>74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1077</v>
      </c>
      <c r="I20" s="3">
        <v>36</v>
      </c>
      <c r="J20" s="161" t="s">
        <v>5</v>
      </c>
      <c r="K20" s="121">
        <f>SUM(I4)</f>
        <v>33</v>
      </c>
      <c r="L20" s="161" t="s">
        <v>0</v>
      </c>
      <c r="M20" s="323">
        <v>25715</v>
      </c>
      <c r="N20" s="89">
        <f>SUM(H4)</f>
        <v>20537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187</v>
      </c>
      <c r="D21" s="59" t="s">
        <v>179</v>
      </c>
      <c r="E21" s="59" t="s">
        <v>41</v>
      </c>
      <c r="F21" s="59" t="s">
        <v>50</v>
      </c>
      <c r="G21" s="8" t="s">
        <v>175</v>
      </c>
      <c r="H21" s="88">
        <v>918</v>
      </c>
      <c r="I21" s="3">
        <v>15</v>
      </c>
      <c r="J21" s="161" t="s">
        <v>20</v>
      </c>
      <c r="K21" s="121">
        <f t="shared" ref="K21:K29" si="1">SUM(I5)</f>
        <v>13</v>
      </c>
      <c r="L21" s="161" t="s">
        <v>7</v>
      </c>
      <c r="M21" s="324">
        <v>13912</v>
      </c>
      <c r="N21" s="89">
        <f t="shared" ref="N21:N29" si="2">SUM(H5)</f>
        <v>14987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20537</v>
      </c>
      <c r="D22" s="98">
        <f>SUM(L4)</f>
        <v>15307</v>
      </c>
      <c r="E22" s="55">
        <f t="shared" ref="E22:E31" si="3">SUM(N20/M20*100)</f>
        <v>79.863892669648067</v>
      </c>
      <c r="F22" s="52">
        <f t="shared" ref="F22:F32" si="4">SUM(C22/D22*100)</f>
        <v>134.16737440386751</v>
      </c>
      <c r="G22" s="62"/>
      <c r="H22" s="88">
        <v>850</v>
      </c>
      <c r="I22" s="3">
        <v>2</v>
      </c>
      <c r="J22" s="161" t="s">
        <v>6</v>
      </c>
      <c r="K22" s="121">
        <f t="shared" si="1"/>
        <v>9</v>
      </c>
      <c r="L22" s="3" t="s">
        <v>163</v>
      </c>
      <c r="M22" s="324">
        <v>15406</v>
      </c>
      <c r="N22" s="89">
        <f t="shared" si="2"/>
        <v>13188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161" t="s">
        <v>7</v>
      </c>
      <c r="C23" s="43">
        <f t="shared" ref="C23:C31" si="5">SUM(H5)</f>
        <v>14987</v>
      </c>
      <c r="D23" s="98">
        <f t="shared" ref="D23:D31" si="6">SUM(L5)</f>
        <v>16667</v>
      </c>
      <c r="E23" s="55">
        <f t="shared" si="3"/>
        <v>107.72714203565268</v>
      </c>
      <c r="F23" s="52">
        <f t="shared" si="4"/>
        <v>89.920201595968081</v>
      </c>
      <c r="G23" s="62"/>
      <c r="H23" s="88">
        <v>604</v>
      </c>
      <c r="I23" s="3">
        <v>18</v>
      </c>
      <c r="J23" s="161" t="s">
        <v>22</v>
      </c>
      <c r="K23" s="121">
        <f t="shared" si="1"/>
        <v>34</v>
      </c>
      <c r="L23" s="161" t="s">
        <v>1</v>
      </c>
      <c r="M23" s="324">
        <v>10448</v>
      </c>
      <c r="N23" s="89">
        <f t="shared" si="2"/>
        <v>8938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3" t="s">
        <v>163</v>
      </c>
      <c r="C24" s="43">
        <f t="shared" si="5"/>
        <v>13188</v>
      </c>
      <c r="D24" s="98">
        <f t="shared" si="6"/>
        <v>15394</v>
      </c>
      <c r="E24" s="55">
        <f t="shared" si="3"/>
        <v>85.603011813579116</v>
      </c>
      <c r="F24" s="52">
        <f t="shared" si="4"/>
        <v>85.669741457710799</v>
      </c>
      <c r="G24" s="62"/>
      <c r="H24" s="88">
        <v>412</v>
      </c>
      <c r="I24" s="3">
        <v>38</v>
      </c>
      <c r="J24" s="161" t="s">
        <v>38</v>
      </c>
      <c r="K24" s="121">
        <f t="shared" si="1"/>
        <v>24</v>
      </c>
      <c r="L24" s="161" t="s">
        <v>28</v>
      </c>
      <c r="M24" s="324">
        <v>7033</v>
      </c>
      <c r="N24" s="89">
        <f t="shared" si="2"/>
        <v>7171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61" t="s">
        <v>1</v>
      </c>
      <c r="C25" s="43">
        <f t="shared" si="5"/>
        <v>8938</v>
      </c>
      <c r="D25" s="98">
        <f t="shared" si="6"/>
        <v>8432</v>
      </c>
      <c r="E25" s="55">
        <f t="shared" si="3"/>
        <v>85.547473200612558</v>
      </c>
      <c r="F25" s="52">
        <f t="shared" si="4"/>
        <v>106.00094876660341</v>
      </c>
      <c r="G25" s="62"/>
      <c r="H25" s="88">
        <v>319</v>
      </c>
      <c r="I25" s="3">
        <v>5</v>
      </c>
      <c r="J25" s="161" t="s">
        <v>12</v>
      </c>
      <c r="K25" s="121">
        <f t="shared" si="1"/>
        <v>25</v>
      </c>
      <c r="L25" s="161" t="s">
        <v>29</v>
      </c>
      <c r="M25" s="324">
        <v>5152</v>
      </c>
      <c r="N25" s="89">
        <f t="shared" si="2"/>
        <v>4310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7171</v>
      </c>
      <c r="D26" s="98">
        <f t="shared" si="6"/>
        <v>7172</v>
      </c>
      <c r="E26" s="55">
        <f t="shared" si="3"/>
        <v>101.9621783022892</v>
      </c>
      <c r="F26" s="52">
        <f t="shared" si="4"/>
        <v>99.986056887897377</v>
      </c>
      <c r="G26" s="72"/>
      <c r="H26" s="88">
        <v>319</v>
      </c>
      <c r="I26" s="3">
        <v>31</v>
      </c>
      <c r="J26" s="3" t="s">
        <v>63</v>
      </c>
      <c r="K26" s="121">
        <f t="shared" si="1"/>
        <v>22</v>
      </c>
      <c r="L26" s="161" t="s">
        <v>26</v>
      </c>
      <c r="M26" s="324">
        <v>3131</v>
      </c>
      <c r="N26" s="89">
        <f t="shared" si="2"/>
        <v>3563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4310</v>
      </c>
      <c r="D27" s="98">
        <f t="shared" si="6"/>
        <v>5508</v>
      </c>
      <c r="E27" s="55">
        <f t="shared" si="3"/>
        <v>83.656832298136635</v>
      </c>
      <c r="F27" s="52">
        <f t="shared" si="4"/>
        <v>78.249818445896878</v>
      </c>
      <c r="G27" s="76"/>
      <c r="H27" s="88">
        <v>294</v>
      </c>
      <c r="I27" s="3">
        <v>14</v>
      </c>
      <c r="J27" s="161" t="s">
        <v>19</v>
      </c>
      <c r="K27" s="121">
        <f t="shared" si="1"/>
        <v>1</v>
      </c>
      <c r="L27" s="161" t="s">
        <v>4</v>
      </c>
      <c r="M27" s="324">
        <v>3384</v>
      </c>
      <c r="N27" s="89">
        <f t="shared" si="2"/>
        <v>3356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26</v>
      </c>
      <c r="C28" s="43">
        <f t="shared" si="5"/>
        <v>3563</v>
      </c>
      <c r="D28" s="98">
        <f t="shared" si="6"/>
        <v>4694</v>
      </c>
      <c r="E28" s="55">
        <f t="shared" si="3"/>
        <v>113.79750878313637</v>
      </c>
      <c r="F28" s="52">
        <f t="shared" si="4"/>
        <v>75.90541116318704</v>
      </c>
      <c r="G28" s="62"/>
      <c r="H28" s="292">
        <v>168</v>
      </c>
      <c r="I28" s="3">
        <v>11</v>
      </c>
      <c r="J28" s="161" t="s">
        <v>17</v>
      </c>
      <c r="K28" s="121">
        <f t="shared" si="1"/>
        <v>17</v>
      </c>
      <c r="L28" s="161" t="s">
        <v>21</v>
      </c>
      <c r="M28" s="324">
        <v>3187</v>
      </c>
      <c r="N28" s="89">
        <f t="shared" si="2"/>
        <v>3205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4</v>
      </c>
      <c r="C29" s="43">
        <f t="shared" si="5"/>
        <v>3356</v>
      </c>
      <c r="D29" s="98">
        <f t="shared" si="6"/>
        <v>2766</v>
      </c>
      <c r="E29" s="55">
        <f t="shared" si="3"/>
        <v>99.172576832151307</v>
      </c>
      <c r="F29" s="52">
        <f t="shared" si="4"/>
        <v>121.33044107013737</v>
      </c>
      <c r="G29" s="73"/>
      <c r="H29" s="88">
        <v>52</v>
      </c>
      <c r="I29" s="3">
        <v>29</v>
      </c>
      <c r="J29" s="161" t="s">
        <v>54</v>
      </c>
      <c r="K29" s="182">
        <f t="shared" si="1"/>
        <v>26</v>
      </c>
      <c r="L29" s="163" t="s">
        <v>30</v>
      </c>
      <c r="M29" s="325">
        <v>2603</v>
      </c>
      <c r="N29" s="89">
        <f t="shared" si="2"/>
        <v>2475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21</v>
      </c>
      <c r="C30" s="43">
        <f t="shared" si="5"/>
        <v>3205</v>
      </c>
      <c r="D30" s="98">
        <f t="shared" si="6"/>
        <v>3128</v>
      </c>
      <c r="E30" s="55">
        <f t="shared" si="3"/>
        <v>100.5647944775651</v>
      </c>
      <c r="F30" s="52">
        <f t="shared" si="4"/>
        <v>102.46163682864452</v>
      </c>
      <c r="G30" s="72"/>
      <c r="H30" s="88">
        <v>26</v>
      </c>
      <c r="I30" s="3">
        <v>4</v>
      </c>
      <c r="J30" s="161" t="s">
        <v>11</v>
      </c>
      <c r="K30" s="115"/>
      <c r="L30" s="335" t="s">
        <v>106</v>
      </c>
      <c r="M30" s="326">
        <v>104351</v>
      </c>
      <c r="N30" s="89">
        <f>SUM(H44)</f>
        <v>94975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30</v>
      </c>
      <c r="C31" s="43">
        <f t="shared" si="5"/>
        <v>2475</v>
      </c>
      <c r="D31" s="98">
        <f t="shared" si="6"/>
        <v>1891</v>
      </c>
      <c r="E31" s="56">
        <f t="shared" si="3"/>
        <v>95.08259700345755</v>
      </c>
      <c r="F31" s="63">
        <f t="shared" si="4"/>
        <v>130.88313061872026</v>
      </c>
      <c r="G31" s="75"/>
      <c r="H31" s="88">
        <v>26</v>
      </c>
      <c r="I31" s="3">
        <v>27</v>
      </c>
      <c r="J31" s="161" t="s">
        <v>31</v>
      </c>
      <c r="K31" s="45"/>
      <c r="L31" s="218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94975</v>
      </c>
      <c r="D32" s="67">
        <f>SUM(L14)</f>
        <v>97883</v>
      </c>
      <c r="E32" s="68">
        <f>SUM(N30/M30*100)</f>
        <v>91.014939962242806</v>
      </c>
      <c r="F32" s="63">
        <f t="shared" si="4"/>
        <v>97.029106177783675</v>
      </c>
      <c r="G32" s="83">
        <v>99.5</v>
      </c>
      <c r="H32" s="89">
        <v>23</v>
      </c>
      <c r="I32" s="3">
        <v>28</v>
      </c>
      <c r="J32" s="161" t="s">
        <v>32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2</v>
      </c>
      <c r="I33" s="3">
        <v>32</v>
      </c>
      <c r="J33" s="161" t="s">
        <v>35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429">
        <v>1</v>
      </c>
      <c r="I34" s="3">
        <v>23</v>
      </c>
      <c r="J34" s="161" t="s">
        <v>27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89">
        <v>0</v>
      </c>
      <c r="I35" s="3">
        <v>3</v>
      </c>
      <c r="J35" s="161" t="s">
        <v>10</v>
      </c>
      <c r="K35" s="45"/>
      <c r="L35" s="42"/>
      <c r="M35" s="26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7</v>
      </c>
      <c r="J36" s="161" t="s">
        <v>14</v>
      </c>
      <c r="K36" s="45"/>
      <c r="L36" s="42"/>
      <c r="M36" s="26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8</v>
      </c>
      <c r="J37" s="161" t="s">
        <v>15</v>
      </c>
      <c r="K37" s="45"/>
      <c r="L37" s="42"/>
      <c r="M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10</v>
      </c>
      <c r="J38" s="161" t="s">
        <v>16</v>
      </c>
      <c r="K38" s="45"/>
      <c r="L38" s="42"/>
      <c r="M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19</v>
      </c>
      <c r="J39" s="161" t="s">
        <v>23</v>
      </c>
      <c r="K39" s="45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30</v>
      </c>
      <c r="J40" s="161" t="s">
        <v>33</v>
      </c>
      <c r="K40" s="45"/>
      <c r="L40" s="47"/>
      <c r="M40" s="390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35</v>
      </c>
      <c r="J41" s="161" t="s">
        <v>36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292">
        <v>0</v>
      </c>
      <c r="I42" s="3">
        <v>37</v>
      </c>
      <c r="J42" s="161" t="s">
        <v>37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39</v>
      </c>
      <c r="J43" s="161" t="s">
        <v>39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94975</v>
      </c>
      <c r="I44" s="3"/>
      <c r="J44" s="161" t="s">
        <v>48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J47" s="46"/>
      <c r="L47" s="40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187</v>
      </c>
      <c r="I48" s="3"/>
      <c r="J48" s="179" t="s">
        <v>103</v>
      </c>
      <c r="K48" s="81"/>
      <c r="L48" s="299" t="s">
        <v>182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98</v>
      </c>
      <c r="I49" s="3"/>
      <c r="J49" s="145" t="s">
        <v>9</v>
      </c>
      <c r="K49" s="99"/>
      <c r="L49" s="95" t="s">
        <v>98</v>
      </c>
      <c r="M49" s="403"/>
      <c r="N49" s="404"/>
      <c r="R49" s="48"/>
      <c r="S49" s="26"/>
      <c r="T49" s="26"/>
      <c r="U49" s="26"/>
      <c r="V49" s="26"/>
    </row>
    <row r="50" spans="1:22" ht="13.5" customHeight="1" x14ac:dyDescent="0.15">
      <c r="H50" s="89">
        <v>446496</v>
      </c>
      <c r="I50" s="161">
        <v>17</v>
      </c>
      <c r="J50" s="161" t="s">
        <v>21</v>
      </c>
      <c r="K50" s="124">
        <f>SUM(I50)</f>
        <v>17</v>
      </c>
      <c r="L50" s="300">
        <v>300140</v>
      </c>
      <c r="M50" s="403"/>
      <c r="N50" s="404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117925</v>
      </c>
      <c r="I51" s="161">
        <v>36</v>
      </c>
      <c r="J51" s="161" t="s">
        <v>5</v>
      </c>
      <c r="K51" s="124">
        <f t="shared" ref="K51:K59" si="7">SUM(I51)</f>
        <v>36</v>
      </c>
      <c r="L51" s="300">
        <v>117197</v>
      </c>
      <c r="M51" s="403"/>
      <c r="N51" s="404"/>
      <c r="O51" s="26"/>
      <c r="R51" s="48"/>
      <c r="S51" s="26"/>
      <c r="T51" s="26"/>
      <c r="U51" s="26"/>
      <c r="V51" s="26"/>
    </row>
    <row r="52" spans="1:22" ht="13.5" customHeight="1" x14ac:dyDescent="0.15">
      <c r="H52" s="292">
        <v>39353</v>
      </c>
      <c r="I52" s="161">
        <v>40</v>
      </c>
      <c r="J52" s="161" t="s">
        <v>2</v>
      </c>
      <c r="K52" s="124">
        <f t="shared" si="7"/>
        <v>40</v>
      </c>
      <c r="L52" s="300">
        <v>38398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292">
        <v>22710</v>
      </c>
      <c r="I53" s="161">
        <v>16</v>
      </c>
      <c r="J53" s="161" t="s">
        <v>3</v>
      </c>
      <c r="K53" s="124">
        <f t="shared" si="7"/>
        <v>16</v>
      </c>
      <c r="L53" s="300">
        <v>24876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187</v>
      </c>
      <c r="D54" s="59" t="s">
        <v>179</v>
      </c>
      <c r="E54" s="59" t="s">
        <v>41</v>
      </c>
      <c r="F54" s="59" t="s">
        <v>50</v>
      </c>
      <c r="G54" s="8" t="s">
        <v>175</v>
      </c>
      <c r="H54" s="88">
        <v>21774</v>
      </c>
      <c r="I54" s="161">
        <v>38</v>
      </c>
      <c r="J54" s="161" t="s">
        <v>38</v>
      </c>
      <c r="K54" s="124">
        <f t="shared" si="7"/>
        <v>38</v>
      </c>
      <c r="L54" s="300">
        <v>25784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446496</v>
      </c>
      <c r="D55" s="5">
        <f t="shared" ref="D55:D64" si="8">SUM(L50)</f>
        <v>300140</v>
      </c>
      <c r="E55" s="52">
        <f>SUM(N66/M66*100)</f>
        <v>103.80779228025798</v>
      </c>
      <c r="F55" s="52">
        <f t="shared" ref="F55:F65" si="9">SUM(C55/D55*100)</f>
        <v>148.76257746385019</v>
      </c>
      <c r="G55" s="62"/>
      <c r="H55" s="88">
        <v>19420</v>
      </c>
      <c r="I55" s="161">
        <v>24</v>
      </c>
      <c r="J55" s="161" t="s">
        <v>28</v>
      </c>
      <c r="K55" s="124">
        <f t="shared" si="7"/>
        <v>24</v>
      </c>
      <c r="L55" s="300">
        <v>22888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117925</v>
      </c>
      <c r="D56" s="5">
        <f t="shared" si="8"/>
        <v>117197</v>
      </c>
      <c r="E56" s="52">
        <f t="shared" ref="E56:E65" si="11">SUM(N67/M67*100)</f>
        <v>94.66412998105514</v>
      </c>
      <c r="F56" s="52">
        <f t="shared" si="9"/>
        <v>100.62117630997381</v>
      </c>
      <c r="G56" s="62"/>
      <c r="H56" s="88">
        <v>18293</v>
      </c>
      <c r="I56" s="161">
        <v>25</v>
      </c>
      <c r="J56" s="161" t="s">
        <v>29</v>
      </c>
      <c r="K56" s="124">
        <f t="shared" si="7"/>
        <v>25</v>
      </c>
      <c r="L56" s="300">
        <v>15789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2</v>
      </c>
      <c r="C57" s="43">
        <f t="shared" si="10"/>
        <v>39353</v>
      </c>
      <c r="D57" s="5">
        <f t="shared" si="8"/>
        <v>38398</v>
      </c>
      <c r="E57" s="52">
        <f t="shared" si="11"/>
        <v>97.300037087402643</v>
      </c>
      <c r="F57" s="52">
        <f t="shared" si="9"/>
        <v>102.48710870357831</v>
      </c>
      <c r="G57" s="62"/>
      <c r="H57" s="195">
        <v>15852</v>
      </c>
      <c r="I57" s="161">
        <v>26</v>
      </c>
      <c r="J57" s="161" t="s">
        <v>30</v>
      </c>
      <c r="K57" s="124">
        <f t="shared" si="7"/>
        <v>26</v>
      </c>
      <c r="L57" s="300">
        <v>18946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3</v>
      </c>
      <c r="C58" s="43">
        <f t="shared" si="10"/>
        <v>22710</v>
      </c>
      <c r="D58" s="5">
        <f t="shared" si="8"/>
        <v>24876</v>
      </c>
      <c r="E58" s="52">
        <f t="shared" si="11"/>
        <v>84.691404064889056</v>
      </c>
      <c r="F58" s="52">
        <f t="shared" si="9"/>
        <v>91.292812349252301</v>
      </c>
      <c r="G58" s="62"/>
      <c r="H58" s="379">
        <v>11999</v>
      </c>
      <c r="I58" s="163">
        <v>37</v>
      </c>
      <c r="J58" s="163" t="s">
        <v>37</v>
      </c>
      <c r="K58" s="124">
        <f t="shared" si="7"/>
        <v>37</v>
      </c>
      <c r="L58" s="298">
        <v>15775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38</v>
      </c>
      <c r="C59" s="43">
        <f t="shared" si="10"/>
        <v>21774</v>
      </c>
      <c r="D59" s="5">
        <f t="shared" si="8"/>
        <v>25784</v>
      </c>
      <c r="E59" s="52">
        <f t="shared" si="11"/>
        <v>96.345132743362825</v>
      </c>
      <c r="F59" s="52">
        <f t="shared" si="9"/>
        <v>84.447719515978903</v>
      </c>
      <c r="G59" s="72"/>
      <c r="H59" s="379">
        <v>8630</v>
      </c>
      <c r="I59" s="163">
        <v>33</v>
      </c>
      <c r="J59" s="163" t="s">
        <v>0</v>
      </c>
      <c r="K59" s="124">
        <f t="shared" si="7"/>
        <v>33</v>
      </c>
      <c r="L59" s="298">
        <v>8056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28</v>
      </c>
      <c r="C60" s="43">
        <f t="shared" si="10"/>
        <v>19420</v>
      </c>
      <c r="D60" s="5">
        <f t="shared" si="8"/>
        <v>22888</v>
      </c>
      <c r="E60" s="52">
        <f t="shared" si="11"/>
        <v>101.04584005411313</v>
      </c>
      <c r="F60" s="52">
        <f t="shared" si="9"/>
        <v>84.847955260398464</v>
      </c>
      <c r="G60" s="62"/>
      <c r="H60" s="386">
        <v>7677</v>
      </c>
      <c r="I60" s="223">
        <v>30</v>
      </c>
      <c r="J60" s="223" t="s">
        <v>97</v>
      </c>
      <c r="K60" s="81" t="s">
        <v>8</v>
      </c>
      <c r="L60" s="302">
        <v>640088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29</v>
      </c>
      <c r="C61" s="43">
        <f t="shared" si="10"/>
        <v>18293</v>
      </c>
      <c r="D61" s="5">
        <f t="shared" si="8"/>
        <v>15789</v>
      </c>
      <c r="E61" s="52">
        <f t="shared" si="11"/>
        <v>101.49808577928204</v>
      </c>
      <c r="F61" s="52">
        <f t="shared" si="9"/>
        <v>115.85914244093989</v>
      </c>
      <c r="G61" s="62"/>
      <c r="H61" s="88">
        <v>7582</v>
      </c>
      <c r="I61" s="161">
        <v>1</v>
      </c>
      <c r="J61" s="161" t="s">
        <v>4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30</v>
      </c>
      <c r="C62" s="43">
        <f t="shared" si="10"/>
        <v>15852</v>
      </c>
      <c r="D62" s="5">
        <f t="shared" si="8"/>
        <v>18946</v>
      </c>
      <c r="E62" s="52">
        <f t="shared" si="11"/>
        <v>109.43734898170521</v>
      </c>
      <c r="F62" s="52">
        <f t="shared" si="9"/>
        <v>83.669376121608792</v>
      </c>
      <c r="G62" s="73"/>
      <c r="H62" s="88">
        <v>6733</v>
      </c>
      <c r="I62" s="161">
        <v>35</v>
      </c>
      <c r="J62" s="161" t="s">
        <v>36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37</v>
      </c>
      <c r="C63" s="43">
        <f t="shared" si="10"/>
        <v>11999</v>
      </c>
      <c r="D63" s="5">
        <f t="shared" si="8"/>
        <v>15775</v>
      </c>
      <c r="E63" s="52">
        <f t="shared" si="11"/>
        <v>96.462738162231688</v>
      </c>
      <c r="F63" s="52">
        <f t="shared" si="9"/>
        <v>76.063391442155307</v>
      </c>
      <c r="G63" s="72"/>
      <c r="H63" s="88">
        <v>6458</v>
      </c>
      <c r="I63" s="161">
        <v>14</v>
      </c>
      <c r="J63" s="161" t="s">
        <v>19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0</v>
      </c>
      <c r="C64" s="43">
        <f t="shared" si="10"/>
        <v>8630</v>
      </c>
      <c r="D64" s="5">
        <f t="shared" si="8"/>
        <v>8056</v>
      </c>
      <c r="E64" s="57">
        <f t="shared" si="11"/>
        <v>99.734196232520517</v>
      </c>
      <c r="F64" s="52">
        <f t="shared" si="9"/>
        <v>107.12512413108242</v>
      </c>
      <c r="G64" s="75"/>
      <c r="H64" s="123">
        <v>5848</v>
      </c>
      <c r="I64" s="161">
        <v>34</v>
      </c>
      <c r="J64" s="161" t="s">
        <v>1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773258</v>
      </c>
      <c r="D65" s="67">
        <f>SUM(L60)</f>
        <v>640088</v>
      </c>
      <c r="E65" s="70">
        <f t="shared" si="11"/>
        <v>100.46591275244521</v>
      </c>
      <c r="F65" s="70">
        <f t="shared" si="9"/>
        <v>120.80495181912487</v>
      </c>
      <c r="G65" s="83">
        <v>84.1</v>
      </c>
      <c r="H65" s="89">
        <v>4996</v>
      </c>
      <c r="I65" s="161">
        <v>15</v>
      </c>
      <c r="J65" s="161" t="s">
        <v>20</v>
      </c>
      <c r="L65" s="192" t="s">
        <v>103</v>
      </c>
      <c r="M65" s="142"/>
      <c r="N65" s="42" t="s">
        <v>74</v>
      </c>
      <c r="R65" s="48"/>
      <c r="S65" s="26"/>
      <c r="T65" s="26"/>
      <c r="U65" s="26"/>
      <c r="V65" s="26"/>
    </row>
    <row r="66" spans="1:22" ht="13.5" customHeight="1" x14ac:dyDescent="0.15">
      <c r="H66" s="88">
        <v>3693</v>
      </c>
      <c r="I66" s="161">
        <v>29</v>
      </c>
      <c r="J66" s="161" t="s">
        <v>54</v>
      </c>
      <c r="K66" s="117">
        <f>SUM(I50)</f>
        <v>17</v>
      </c>
      <c r="L66" s="161" t="s">
        <v>21</v>
      </c>
      <c r="M66" s="311">
        <v>430118</v>
      </c>
      <c r="N66" s="89">
        <f>SUM(H50)</f>
        <v>446496</v>
      </c>
      <c r="R66" s="48"/>
      <c r="S66" s="26"/>
      <c r="T66" s="26"/>
      <c r="U66" s="26"/>
      <c r="V66" s="26"/>
    </row>
    <row r="67" spans="1:22" ht="13.5" customHeight="1" x14ac:dyDescent="0.15">
      <c r="H67" s="88">
        <v>2962</v>
      </c>
      <c r="I67" s="161">
        <v>21</v>
      </c>
      <c r="J67" s="161" t="s">
        <v>25</v>
      </c>
      <c r="K67" s="117">
        <f t="shared" ref="K67:K75" si="12">SUM(I51)</f>
        <v>36</v>
      </c>
      <c r="L67" s="161" t="s">
        <v>5</v>
      </c>
      <c r="M67" s="309">
        <v>124572</v>
      </c>
      <c r="N67" s="89">
        <f t="shared" ref="N67:N75" si="13">SUM(H51)</f>
        <v>117925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88">
        <v>1529</v>
      </c>
      <c r="I68" s="161">
        <v>39</v>
      </c>
      <c r="J68" s="161" t="s">
        <v>39</v>
      </c>
      <c r="K68" s="117">
        <f t="shared" si="12"/>
        <v>40</v>
      </c>
      <c r="L68" s="161" t="s">
        <v>2</v>
      </c>
      <c r="M68" s="309">
        <v>40445</v>
      </c>
      <c r="N68" s="89">
        <f t="shared" si="13"/>
        <v>39353</v>
      </c>
      <c r="R68" s="48"/>
      <c r="S68" s="26"/>
      <c r="T68" s="26"/>
      <c r="U68" s="26"/>
      <c r="V68" s="26"/>
    </row>
    <row r="69" spans="1:22" ht="13.5" customHeight="1" x14ac:dyDescent="0.15">
      <c r="H69" s="88">
        <v>1043</v>
      </c>
      <c r="I69" s="161">
        <v>13</v>
      </c>
      <c r="J69" s="161" t="s">
        <v>7</v>
      </c>
      <c r="K69" s="117">
        <f t="shared" si="12"/>
        <v>16</v>
      </c>
      <c r="L69" s="161" t="s">
        <v>3</v>
      </c>
      <c r="M69" s="309">
        <v>26815</v>
      </c>
      <c r="N69" s="89">
        <f t="shared" si="13"/>
        <v>22710</v>
      </c>
      <c r="R69" s="48"/>
      <c r="S69" s="26"/>
      <c r="T69" s="26"/>
      <c r="U69" s="26"/>
      <c r="V69" s="26"/>
    </row>
    <row r="70" spans="1:22" ht="13.5" customHeight="1" x14ac:dyDescent="0.15">
      <c r="H70" s="88">
        <v>557</v>
      </c>
      <c r="I70" s="161">
        <v>2</v>
      </c>
      <c r="J70" s="161" t="s">
        <v>6</v>
      </c>
      <c r="K70" s="117">
        <f t="shared" si="12"/>
        <v>38</v>
      </c>
      <c r="L70" s="161" t="s">
        <v>38</v>
      </c>
      <c r="M70" s="309">
        <v>22600</v>
      </c>
      <c r="N70" s="89">
        <f t="shared" si="13"/>
        <v>21774</v>
      </c>
      <c r="R70" s="48"/>
      <c r="S70" s="26"/>
      <c r="T70" s="26"/>
      <c r="U70" s="26"/>
      <c r="V70" s="26"/>
    </row>
    <row r="71" spans="1:22" ht="13.5" customHeight="1" x14ac:dyDescent="0.15">
      <c r="H71" s="88">
        <v>387</v>
      </c>
      <c r="I71" s="161">
        <v>9</v>
      </c>
      <c r="J71" s="3" t="s">
        <v>163</v>
      </c>
      <c r="K71" s="117">
        <f t="shared" si="12"/>
        <v>24</v>
      </c>
      <c r="L71" s="161" t="s">
        <v>28</v>
      </c>
      <c r="M71" s="309">
        <v>19219</v>
      </c>
      <c r="N71" s="89">
        <f t="shared" si="13"/>
        <v>19420</v>
      </c>
      <c r="R71" s="48"/>
      <c r="S71" s="26"/>
      <c r="T71" s="26"/>
      <c r="U71" s="26"/>
      <c r="V71" s="26"/>
    </row>
    <row r="72" spans="1:22" ht="13.5" customHeight="1" x14ac:dyDescent="0.15">
      <c r="H72" s="88">
        <v>325</v>
      </c>
      <c r="I72" s="161">
        <v>11</v>
      </c>
      <c r="J72" s="161" t="s">
        <v>17</v>
      </c>
      <c r="K72" s="117">
        <f t="shared" si="12"/>
        <v>25</v>
      </c>
      <c r="L72" s="161" t="s">
        <v>29</v>
      </c>
      <c r="M72" s="309">
        <v>18023</v>
      </c>
      <c r="N72" s="89">
        <f t="shared" si="13"/>
        <v>18293</v>
      </c>
      <c r="R72" s="48"/>
      <c r="S72" s="26"/>
      <c r="T72" s="26"/>
      <c r="U72" s="26"/>
      <c r="V72" s="26"/>
    </row>
    <row r="73" spans="1:22" ht="13.5" customHeight="1" x14ac:dyDescent="0.15">
      <c r="H73" s="88">
        <v>282</v>
      </c>
      <c r="I73" s="161">
        <v>22</v>
      </c>
      <c r="J73" s="161" t="s">
        <v>26</v>
      </c>
      <c r="K73" s="117">
        <f t="shared" si="12"/>
        <v>26</v>
      </c>
      <c r="L73" s="161" t="s">
        <v>30</v>
      </c>
      <c r="M73" s="309">
        <v>14485</v>
      </c>
      <c r="N73" s="89">
        <f t="shared" si="13"/>
        <v>15852</v>
      </c>
      <c r="R73" s="48"/>
      <c r="S73" s="26"/>
      <c r="T73" s="26"/>
      <c r="U73" s="26"/>
      <c r="V73" s="26"/>
    </row>
    <row r="74" spans="1:22" ht="13.5" customHeight="1" x14ac:dyDescent="0.15">
      <c r="H74" s="292">
        <v>243</v>
      </c>
      <c r="I74" s="161">
        <v>27</v>
      </c>
      <c r="J74" s="161" t="s">
        <v>31</v>
      </c>
      <c r="K74" s="117">
        <f t="shared" si="12"/>
        <v>37</v>
      </c>
      <c r="L74" s="163" t="s">
        <v>37</v>
      </c>
      <c r="M74" s="310">
        <v>12439</v>
      </c>
      <c r="N74" s="89">
        <f t="shared" si="13"/>
        <v>11999</v>
      </c>
      <c r="R74" s="48"/>
      <c r="S74" s="26"/>
      <c r="T74" s="26"/>
      <c r="U74" s="26"/>
      <c r="V74" s="26"/>
    </row>
    <row r="75" spans="1:22" ht="13.5" customHeight="1" thickBot="1" x14ac:dyDescent="0.2">
      <c r="H75" s="88">
        <v>209</v>
      </c>
      <c r="I75" s="161">
        <v>28</v>
      </c>
      <c r="J75" s="161" t="s">
        <v>32</v>
      </c>
      <c r="K75" s="117">
        <f t="shared" si="12"/>
        <v>33</v>
      </c>
      <c r="L75" s="163" t="s">
        <v>0</v>
      </c>
      <c r="M75" s="310">
        <v>8653</v>
      </c>
      <c r="N75" s="167">
        <f t="shared" si="13"/>
        <v>8630</v>
      </c>
      <c r="R75" s="48"/>
      <c r="S75" s="26"/>
      <c r="T75" s="26"/>
      <c r="U75" s="26"/>
      <c r="V75" s="26"/>
    </row>
    <row r="76" spans="1:22" ht="13.5" customHeight="1" thickTop="1" x14ac:dyDescent="0.15">
      <c r="H76" s="88">
        <v>182</v>
      </c>
      <c r="I76" s="161">
        <v>23</v>
      </c>
      <c r="J76" s="161" t="s">
        <v>27</v>
      </c>
      <c r="K76" s="3"/>
      <c r="L76" s="335" t="s">
        <v>106</v>
      </c>
      <c r="M76" s="340">
        <v>769672</v>
      </c>
      <c r="N76" s="172">
        <f>SUM(H90)</f>
        <v>773258</v>
      </c>
      <c r="R76" s="48"/>
      <c r="S76" s="26"/>
      <c r="T76" s="26"/>
      <c r="U76" s="26"/>
      <c r="V76" s="26"/>
    </row>
    <row r="77" spans="1:22" ht="13.5" customHeight="1" x14ac:dyDescent="0.15">
      <c r="H77" s="88">
        <v>53</v>
      </c>
      <c r="I77" s="161">
        <v>4</v>
      </c>
      <c r="J77" s="161" t="s">
        <v>11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47</v>
      </c>
      <c r="I78" s="161">
        <v>18</v>
      </c>
      <c r="J78" s="161" t="s">
        <v>22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292">
        <v>0</v>
      </c>
      <c r="I79" s="161">
        <v>3</v>
      </c>
      <c r="J79" s="161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3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410">
        <v>0</v>
      </c>
      <c r="I81" s="161">
        <v>6</v>
      </c>
      <c r="J81" s="161" t="s">
        <v>13</v>
      </c>
      <c r="K81" s="45"/>
      <c r="L81" s="42"/>
      <c r="M81" s="26"/>
      <c r="R81" s="48"/>
      <c r="S81" s="26"/>
      <c r="T81" s="26"/>
      <c r="U81" s="26"/>
      <c r="V81" s="26"/>
    </row>
    <row r="82" spans="8:22" ht="13.5" customHeight="1" x14ac:dyDescent="0.15">
      <c r="H82" s="88">
        <v>0</v>
      </c>
      <c r="I82" s="161">
        <v>7</v>
      </c>
      <c r="J82" s="161" t="s">
        <v>14</v>
      </c>
      <c r="K82" s="45"/>
      <c r="L82" s="42"/>
      <c r="M82" s="26"/>
      <c r="R82" s="48"/>
      <c r="S82" s="26"/>
      <c r="T82" s="26"/>
      <c r="U82" s="26"/>
      <c r="V82" s="26"/>
    </row>
    <row r="83" spans="8:22" ht="13.5" customHeight="1" x14ac:dyDescent="0.15">
      <c r="H83" s="292">
        <v>0</v>
      </c>
      <c r="I83" s="161">
        <v>8</v>
      </c>
      <c r="J83" s="161" t="s">
        <v>15</v>
      </c>
      <c r="K83" s="45"/>
      <c r="L83" s="42"/>
      <c r="M83" s="26"/>
      <c r="R83" s="48"/>
      <c r="S83" s="26"/>
      <c r="T83" s="26"/>
      <c r="U83" s="26"/>
      <c r="V83" s="26"/>
    </row>
    <row r="84" spans="8:22" ht="13.5" customHeight="1" x14ac:dyDescent="0.15">
      <c r="H84" s="292">
        <v>0</v>
      </c>
      <c r="I84" s="161">
        <v>10</v>
      </c>
      <c r="J84" s="161" t="s">
        <v>16</v>
      </c>
      <c r="K84" s="45"/>
      <c r="L84" s="42"/>
      <c r="M84" s="26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12</v>
      </c>
      <c r="J85" s="161" t="s">
        <v>18</v>
      </c>
      <c r="K85" s="45"/>
      <c r="R85" s="48"/>
      <c r="S85" s="26"/>
      <c r="T85" s="26"/>
      <c r="U85" s="26"/>
      <c r="V85" s="26"/>
    </row>
    <row r="86" spans="8:22" ht="13.5" customHeight="1" x14ac:dyDescent="0.15">
      <c r="H86" s="88">
        <v>0</v>
      </c>
      <c r="I86" s="161">
        <v>19</v>
      </c>
      <c r="J86" s="161" t="s">
        <v>23</v>
      </c>
      <c r="K86" s="45"/>
      <c r="L86" s="47"/>
      <c r="M86" s="390"/>
      <c r="R86" s="48"/>
      <c r="S86" s="26"/>
      <c r="T86" s="26"/>
      <c r="U86" s="26"/>
      <c r="V86" s="26"/>
    </row>
    <row r="87" spans="8:22" ht="13.5" customHeight="1" x14ac:dyDescent="0.15">
      <c r="H87" s="88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88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773258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0:Z73"/>
  <sheetViews>
    <sheetView workbookViewId="0">
      <selection activeCell="R70" sqref="R70"/>
    </sheetView>
  </sheetViews>
  <sheetFormatPr defaultRowHeight="13.5" x14ac:dyDescent="0.15"/>
  <cols>
    <col min="1" max="1" width="9.375" customWidth="1"/>
    <col min="2" max="2" width="6.625" customWidth="1"/>
    <col min="3" max="3" width="6.875" customWidth="1"/>
    <col min="4" max="4" width="6.125" customWidth="1"/>
    <col min="5" max="5" width="6.625" customWidth="1"/>
    <col min="6" max="13" width="6.125" customWidth="1"/>
    <col min="14" max="14" width="8.625" customWidth="1"/>
    <col min="15" max="15" width="8.375" customWidth="1"/>
    <col min="16" max="16" width="5" customWidth="1"/>
    <col min="17" max="17" width="11.25" style="150" customWidth="1"/>
    <col min="18" max="18" width="12.5" customWidth="1"/>
    <col min="19" max="26" width="7.625" customWidth="1"/>
  </cols>
  <sheetData>
    <row r="10" spans="1:15" x14ac:dyDescent="0.15">
      <c r="O10" s="18"/>
    </row>
    <row r="15" spans="1:15" ht="12.75" customHeight="1" x14ac:dyDescent="0.15"/>
    <row r="16" spans="1:15" ht="11.1" customHeight="1" x14ac:dyDescent="0.15">
      <c r="A16" s="12"/>
      <c r="B16" s="149" t="s">
        <v>87</v>
      </c>
      <c r="C16" s="149" t="s">
        <v>88</v>
      </c>
      <c r="D16" s="149" t="s">
        <v>89</v>
      </c>
      <c r="E16" s="149" t="s">
        <v>78</v>
      </c>
      <c r="F16" s="149" t="s">
        <v>79</v>
      </c>
      <c r="G16" s="149" t="s">
        <v>80</v>
      </c>
      <c r="H16" s="149" t="s">
        <v>81</v>
      </c>
      <c r="I16" s="149" t="s">
        <v>82</v>
      </c>
      <c r="J16" s="149" t="s">
        <v>83</v>
      </c>
      <c r="K16" s="149" t="s">
        <v>84</v>
      </c>
      <c r="L16" s="149" t="s">
        <v>85</v>
      </c>
      <c r="M16" s="204" t="s">
        <v>86</v>
      </c>
      <c r="N16" s="206" t="s">
        <v>120</v>
      </c>
      <c r="O16" s="149" t="s">
        <v>122</v>
      </c>
    </row>
    <row r="17" spans="1:25" ht="11.1" customHeight="1" x14ac:dyDescent="0.15">
      <c r="A17" s="6" t="s">
        <v>172</v>
      </c>
      <c r="B17" s="146">
        <v>67.599999999999994</v>
      </c>
      <c r="C17" s="146">
        <v>77.900000000000006</v>
      </c>
      <c r="D17" s="146">
        <v>84.6</v>
      </c>
      <c r="E17" s="146">
        <v>82.2</v>
      </c>
      <c r="F17" s="146">
        <v>73.400000000000006</v>
      </c>
      <c r="G17" s="146">
        <v>80.5</v>
      </c>
      <c r="H17" s="148">
        <v>83.7</v>
      </c>
      <c r="I17" s="146">
        <v>78.400000000000006</v>
      </c>
      <c r="J17" s="146">
        <v>74.3</v>
      </c>
      <c r="K17" s="146">
        <v>69.400000000000006</v>
      </c>
      <c r="L17" s="146">
        <v>69.599999999999994</v>
      </c>
      <c r="M17" s="147">
        <v>68.099999999999994</v>
      </c>
      <c r="N17" s="208">
        <f>SUM(B17:M17)</f>
        <v>909.7</v>
      </c>
      <c r="O17" s="207">
        <v>97.4</v>
      </c>
      <c r="P17" s="143"/>
      <c r="Q17" s="209"/>
      <c r="R17" s="210"/>
      <c r="S17" s="210"/>
      <c r="T17" s="143"/>
      <c r="U17" s="143"/>
      <c r="V17" s="143"/>
      <c r="W17" s="143"/>
      <c r="X17" s="143"/>
      <c r="Y17" s="143"/>
    </row>
    <row r="18" spans="1:25" ht="11.1" customHeight="1" x14ac:dyDescent="0.15">
      <c r="A18" s="6" t="s">
        <v>171</v>
      </c>
      <c r="B18" s="146">
        <v>60.4</v>
      </c>
      <c r="C18" s="146">
        <v>67.900000000000006</v>
      </c>
      <c r="D18" s="146">
        <v>64.7</v>
      </c>
      <c r="E18" s="146">
        <v>74.900000000000006</v>
      </c>
      <c r="F18" s="146">
        <v>58.4</v>
      </c>
      <c r="G18" s="146">
        <v>62.5</v>
      </c>
      <c r="H18" s="148">
        <v>65.5</v>
      </c>
      <c r="I18" s="146">
        <v>60</v>
      </c>
      <c r="J18" s="146">
        <v>66</v>
      </c>
      <c r="K18" s="146">
        <v>71.8</v>
      </c>
      <c r="L18" s="146">
        <v>82.7</v>
      </c>
      <c r="M18" s="147">
        <v>78.5</v>
      </c>
      <c r="N18" s="208">
        <f>SUM(B18:M18)</f>
        <v>813.3</v>
      </c>
      <c r="O18" s="207">
        <f t="shared" ref="O18:O21" si="0">ROUND(N18/N17*100,1)</f>
        <v>89.4</v>
      </c>
      <c r="P18" s="143"/>
      <c r="Q18" s="210"/>
      <c r="R18" s="210"/>
      <c r="S18" s="210"/>
      <c r="T18" s="143"/>
      <c r="U18" s="143"/>
      <c r="V18" s="143"/>
      <c r="W18" s="143"/>
      <c r="X18" s="143"/>
      <c r="Y18" s="143"/>
    </row>
    <row r="19" spans="1:25" ht="11.1" customHeight="1" x14ac:dyDescent="0.15">
      <c r="A19" s="6" t="s">
        <v>174</v>
      </c>
      <c r="B19" s="146">
        <v>73.8</v>
      </c>
      <c r="C19" s="146">
        <v>75.2</v>
      </c>
      <c r="D19" s="146">
        <v>80.7</v>
      </c>
      <c r="E19" s="146">
        <v>84</v>
      </c>
      <c r="F19" s="146">
        <v>76.400000000000006</v>
      </c>
      <c r="G19" s="146">
        <v>85.7</v>
      </c>
      <c r="H19" s="148">
        <v>93.5</v>
      </c>
      <c r="I19" s="146">
        <v>83.6</v>
      </c>
      <c r="J19" s="146">
        <v>90.4</v>
      </c>
      <c r="K19" s="146">
        <v>78.8</v>
      </c>
      <c r="L19" s="146">
        <v>76.900000000000006</v>
      </c>
      <c r="M19" s="147">
        <v>79.7</v>
      </c>
      <c r="N19" s="208">
        <f>SUM(B19:M19)</f>
        <v>978.69999999999993</v>
      </c>
      <c r="O19" s="207">
        <f t="shared" si="0"/>
        <v>120.3</v>
      </c>
      <c r="P19" s="143"/>
      <c r="Q19" s="159"/>
      <c r="R19" s="210"/>
      <c r="S19" s="210"/>
      <c r="T19" s="143"/>
      <c r="U19" s="143"/>
      <c r="V19" s="143"/>
      <c r="W19" s="143"/>
      <c r="X19" s="143"/>
      <c r="Y19" s="143"/>
    </row>
    <row r="20" spans="1:25" ht="11.1" customHeight="1" x14ac:dyDescent="0.15">
      <c r="A20" s="6" t="s">
        <v>179</v>
      </c>
      <c r="B20" s="146">
        <v>73</v>
      </c>
      <c r="C20" s="146">
        <v>75.900000000000006</v>
      </c>
      <c r="D20" s="146">
        <v>71.5</v>
      </c>
      <c r="E20" s="146">
        <v>77.5</v>
      </c>
      <c r="F20" s="146">
        <v>69.5</v>
      </c>
      <c r="G20" s="146">
        <v>72.900000000000006</v>
      </c>
      <c r="H20" s="148">
        <v>77.8</v>
      </c>
      <c r="I20" s="146">
        <v>69.599999999999994</v>
      </c>
      <c r="J20" s="146">
        <v>69.099999999999994</v>
      </c>
      <c r="K20" s="146">
        <v>65.3</v>
      </c>
      <c r="L20" s="146">
        <v>61.2</v>
      </c>
      <c r="M20" s="147">
        <v>67.400000000000006</v>
      </c>
      <c r="N20" s="208">
        <f>SUM(B20:M20)</f>
        <v>850.69999999999993</v>
      </c>
      <c r="O20" s="207">
        <f t="shared" si="0"/>
        <v>86.9</v>
      </c>
      <c r="P20" s="143"/>
      <c r="Q20" s="159"/>
      <c r="R20" s="210"/>
      <c r="S20" s="210"/>
      <c r="T20" s="143"/>
      <c r="U20" s="143"/>
      <c r="V20" s="143"/>
      <c r="W20" s="143"/>
      <c r="X20" s="143"/>
      <c r="Y20" s="143"/>
    </row>
    <row r="21" spans="1:25" ht="11.1" customHeight="1" x14ac:dyDescent="0.15">
      <c r="A21" s="6" t="s">
        <v>187</v>
      </c>
      <c r="B21" s="146">
        <v>54.8</v>
      </c>
      <c r="C21" s="146">
        <v>61.9</v>
      </c>
      <c r="D21" s="146">
        <v>55.5</v>
      </c>
      <c r="E21" s="146">
        <v>67.3</v>
      </c>
      <c r="F21" s="146">
        <v>60.7</v>
      </c>
      <c r="G21" s="146">
        <v>76</v>
      </c>
      <c r="H21" s="148">
        <v>70.3</v>
      </c>
      <c r="I21" s="146">
        <v>68</v>
      </c>
      <c r="J21" s="146">
        <v>72</v>
      </c>
      <c r="K21" s="146">
        <v>68.7</v>
      </c>
      <c r="L21" s="146">
        <v>70</v>
      </c>
      <c r="M21" s="147">
        <v>74.3</v>
      </c>
      <c r="N21" s="208">
        <f>SUM(B21:M21)</f>
        <v>799.5</v>
      </c>
      <c r="O21" s="207">
        <f t="shared" si="0"/>
        <v>94</v>
      </c>
      <c r="P21" s="143"/>
      <c r="Q21" s="159"/>
      <c r="R21" s="143"/>
      <c r="S21" s="143"/>
      <c r="T21" s="143"/>
      <c r="U21" s="143"/>
      <c r="V21" s="143"/>
      <c r="W21" s="143"/>
      <c r="X21" s="143"/>
      <c r="Y21" s="143"/>
    </row>
    <row r="22" spans="1:25" ht="12.75" customHeight="1" x14ac:dyDescent="0.1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43"/>
      <c r="O22" s="143"/>
      <c r="P22" s="143"/>
      <c r="Q22" s="159"/>
      <c r="R22" s="143"/>
      <c r="S22" s="143"/>
      <c r="T22" s="143"/>
      <c r="U22" s="143"/>
      <c r="V22" s="143"/>
      <c r="W22" s="143"/>
      <c r="X22" s="143"/>
      <c r="Y22" s="143"/>
    </row>
    <row r="23" spans="1:25" ht="9.9499999999999993" customHeight="1" x14ac:dyDescent="0.15">
      <c r="N23" s="143"/>
      <c r="O23" s="143"/>
      <c r="P23" s="143"/>
      <c r="Q23" s="159"/>
      <c r="R23" s="143"/>
      <c r="S23" s="143"/>
      <c r="T23" s="143"/>
      <c r="U23" s="143"/>
      <c r="V23" s="143"/>
      <c r="W23" s="143"/>
      <c r="X23" s="143"/>
      <c r="Y23" s="143"/>
    </row>
    <row r="24" spans="1:25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8" spans="1:25" x14ac:dyDescent="0.15">
      <c r="O28" s="152"/>
    </row>
    <row r="33" spans="1:26" x14ac:dyDescent="0.15">
      <c r="M33" s="42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6"/>
      <c r="B41" s="149" t="s">
        <v>87</v>
      </c>
      <c r="C41" s="149" t="s">
        <v>88</v>
      </c>
      <c r="D41" s="149" t="s">
        <v>89</v>
      </c>
      <c r="E41" s="149" t="s">
        <v>78</v>
      </c>
      <c r="F41" s="149" t="s">
        <v>79</v>
      </c>
      <c r="G41" s="149" t="s">
        <v>80</v>
      </c>
      <c r="H41" s="149" t="s">
        <v>81</v>
      </c>
      <c r="I41" s="149" t="s">
        <v>82</v>
      </c>
      <c r="J41" s="149" t="s">
        <v>83</v>
      </c>
      <c r="K41" s="149" t="s">
        <v>84</v>
      </c>
      <c r="L41" s="149" t="s">
        <v>85</v>
      </c>
      <c r="M41" s="204" t="s">
        <v>86</v>
      </c>
      <c r="N41" s="206" t="s">
        <v>121</v>
      </c>
      <c r="O41" s="149" t="s">
        <v>122</v>
      </c>
    </row>
    <row r="42" spans="1:26" ht="11.1" customHeight="1" x14ac:dyDescent="0.15">
      <c r="A42" s="6" t="s">
        <v>172</v>
      </c>
      <c r="B42" s="153">
        <v>80.8</v>
      </c>
      <c r="C42" s="153">
        <v>86.3</v>
      </c>
      <c r="D42" s="153">
        <v>91.5</v>
      </c>
      <c r="E42" s="153">
        <v>87</v>
      </c>
      <c r="F42" s="153">
        <v>86.6</v>
      </c>
      <c r="G42" s="153">
        <v>91.7</v>
      </c>
      <c r="H42" s="153">
        <v>91.2</v>
      </c>
      <c r="I42" s="153">
        <v>93.3</v>
      </c>
      <c r="J42" s="153">
        <v>88.1</v>
      </c>
      <c r="K42" s="153">
        <v>94.4</v>
      </c>
      <c r="L42" s="153">
        <v>79.5</v>
      </c>
      <c r="M42" s="205">
        <v>80.2</v>
      </c>
      <c r="N42" s="212">
        <f>SUM(B42:M42)/12</f>
        <v>87.550000000000011</v>
      </c>
      <c r="O42" s="207">
        <v>101.6</v>
      </c>
      <c r="P42" s="143"/>
      <c r="Q42" s="284"/>
      <c r="R42" s="284"/>
      <c r="S42" s="143"/>
      <c r="T42" s="143"/>
      <c r="U42" s="143"/>
      <c r="V42" s="143"/>
      <c r="W42" s="143"/>
      <c r="X42" s="143"/>
      <c r="Y42" s="143"/>
      <c r="Z42" s="143"/>
    </row>
    <row r="43" spans="1:26" ht="11.1" customHeight="1" x14ac:dyDescent="0.15">
      <c r="A43" s="6" t="s">
        <v>171</v>
      </c>
      <c r="B43" s="153">
        <v>83.7</v>
      </c>
      <c r="C43" s="153">
        <v>85.3</v>
      </c>
      <c r="D43" s="153">
        <v>80</v>
      </c>
      <c r="E43" s="153">
        <v>85.9</v>
      </c>
      <c r="F43" s="153">
        <v>87.6</v>
      </c>
      <c r="G43" s="153">
        <v>86.2</v>
      </c>
      <c r="H43" s="153">
        <v>83.1</v>
      </c>
      <c r="I43" s="153">
        <v>74.900000000000006</v>
      </c>
      <c r="J43" s="153">
        <v>72.900000000000006</v>
      </c>
      <c r="K43" s="153">
        <v>81.5</v>
      </c>
      <c r="L43" s="153">
        <v>93.4</v>
      </c>
      <c r="M43" s="205">
        <v>92.9</v>
      </c>
      <c r="N43" s="212">
        <f>SUM(B43:M43)/12</f>
        <v>83.949999999999989</v>
      </c>
      <c r="O43" s="207">
        <f t="shared" ref="O43:O46" si="1">ROUND(N43/N42*100,1)</f>
        <v>95.9</v>
      </c>
      <c r="P43" s="143"/>
      <c r="Q43" s="284"/>
      <c r="R43" s="284"/>
      <c r="S43" s="143"/>
      <c r="T43" s="143"/>
      <c r="U43" s="143"/>
      <c r="V43" s="143"/>
      <c r="W43" s="143"/>
      <c r="X43" s="143"/>
      <c r="Y43" s="143"/>
      <c r="Z43" s="143"/>
    </row>
    <row r="44" spans="1:26" ht="11.1" customHeight="1" x14ac:dyDescent="0.15">
      <c r="A44" s="6" t="s">
        <v>174</v>
      </c>
      <c r="B44" s="153">
        <v>96.4</v>
      </c>
      <c r="C44" s="153">
        <v>97.8</v>
      </c>
      <c r="D44" s="153">
        <v>95.2</v>
      </c>
      <c r="E44" s="153">
        <v>99.2</v>
      </c>
      <c r="F44" s="153">
        <v>97.6</v>
      </c>
      <c r="G44" s="153">
        <v>99</v>
      </c>
      <c r="H44" s="153">
        <v>101.3</v>
      </c>
      <c r="I44" s="153">
        <v>107</v>
      </c>
      <c r="J44" s="153">
        <v>105.1</v>
      </c>
      <c r="K44" s="153">
        <v>105.3</v>
      </c>
      <c r="L44" s="153">
        <v>100.4</v>
      </c>
      <c r="M44" s="205">
        <v>100.3</v>
      </c>
      <c r="N44" s="212">
        <f>SUM(B44:M44)/12</f>
        <v>100.38333333333333</v>
      </c>
      <c r="O44" s="207">
        <f t="shared" si="1"/>
        <v>119.6</v>
      </c>
      <c r="P44" s="143"/>
      <c r="Q44" s="284"/>
      <c r="R44" s="284"/>
      <c r="S44" s="143"/>
      <c r="T44" s="143"/>
      <c r="U44" s="143"/>
      <c r="V44" s="143"/>
      <c r="W44" s="143"/>
      <c r="X44" s="143"/>
      <c r="Y44" s="143"/>
      <c r="Z44" s="143"/>
    </row>
    <row r="45" spans="1:26" ht="11.1" customHeight="1" x14ac:dyDescent="0.15">
      <c r="A45" s="6" t="s">
        <v>179</v>
      </c>
      <c r="B45" s="153">
        <v>105.8</v>
      </c>
      <c r="C45" s="153">
        <v>103.9</v>
      </c>
      <c r="D45" s="153">
        <v>96.7</v>
      </c>
      <c r="E45" s="153">
        <v>93.3</v>
      </c>
      <c r="F45" s="153">
        <v>100.2</v>
      </c>
      <c r="G45" s="153">
        <v>97.8</v>
      </c>
      <c r="H45" s="153">
        <v>101.8</v>
      </c>
      <c r="I45" s="153">
        <v>102.7</v>
      </c>
      <c r="J45" s="153">
        <v>99.6</v>
      </c>
      <c r="K45" s="153">
        <v>98.3</v>
      </c>
      <c r="L45" s="153">
        <v>92.6</v>
      </c>
      <c r="M45" s="205">
        <v>89</v>
      </c>
      <c r="N45" s="212">
        <f>SUM(B45:M45)/12</f>
        <v>98.47499999999998</v>
      </c>
      <c r="O45" s="207">
        <f t="shared" si="1"/>
        <v>98.1</v>
      </c>
      <c r="P45" s="143"/>
      <c r="Q45" s="284"/>
      <c r="R45" s="284"/>
      <c r="S45" s="143"/>
      <c r="T45" s="143"/>
      <c r="U45" s="143"/>
      <c r="V45" s="143"/>
      <c r="W45" s="143"/>
      <c r="X45" s="143"/>
      <c r="Y45" s="143"/>
      <c r="Z45" s="143"/>
    </row>
    <row r="46" spans="1:26" ht="11.1" customHeight="1" x14ac:dyDescent="0.15">
      <c r="A46" s="6" t="s">
        <v>187</v>
      </c>
      <c r="B46" s="153">
        <v>92.4</v>
      </c>
      <c r="C46" s="153">
        <v>95.3</v>
      </c>
      <c r="D46" s="153">
        <v>92.5</v>
      </c>
      <c r="E46" s="153">
        <v>93.4</v>
      </c>
      <c r="F46" s="153">
        <v>95.2</v>
      </c>
      <c r="G46" s="153">
        <v>99.5</v>
      </c>
      <c r="H46" s="153">
        <v>101.2</v>
      </c>
      <c r="I46" s="153">
        <v>108.1</v>
      </c>
      <c r="J46" s="153">
        <v>97.5</v>
      </c>
      <c r="K46" s="153">
        <v>99.6</v>
      </c>
      <c r="L46" s="153">
        <v>98.6</v>
      </c>
      <c r="M46" s="205">
        <v>102.6</v>
      </c>
      <c r="N46" s="212">
        <f>SUM(B46:M46)/12</f>
        <v>97.99166666666666</v>
      </c>
      <c r="O46" s="207">
        <f t="shared" si="1"/>
        <v>99.5</v>
      </c>
      <c r="P46" s="143"/>
      <c r="Q46" s="284"/>
      <c r="R46" s="284"/>
      <c r="S46" s="143"/>
      <c r="T46" s="143"/>
      <c r="U46" s="143"/>
      <c r="V46" s="143"/>
      <c r="W46" s="143"/>
      <c r="X46" s="143"/>
      <c r="Y46" s="143"/>
      <c r="Z46" s="143"/>
    </row>
    <row r="47" spans="1:26" ht="11.1" customHeight="1" x14ac:dyDescent="0.15">
      <c r="N47" s="18"/>
      <c r="O47" s="143"/>
      <c r="P47" s="143"/>
      <c r="Q47" s="159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ht="11.1" customHeight="1" x14ac:dyDescent="0.15">
      <c r="N48" s="18"/>
      <c r="O48" s="143"/>
      <c r="P48" s="143"/>
      <c r="Q48" s="159"/>
      <c r="R48" s="143"/>
      <c r="S48" s="143"/>
      <c r="T48" s="143"/>
      <c r="U48" s="143"/>
      <c r="V48" s="143"/>
      <c r="W48" s="143"/>
      <c r="X48" s="143"/>
      <c r="Y48" s="143"/>
      <c r="Z48" s="143"/>
    </row>
    <row r="64" ht="9.75" customHeight="1" x14ac:dyDescent="0.15"/>
    <row r="65" spans="1:26" ht="9.9499999999999993" customHeight="1" x14ac:dyDescent="0.15">
      <c r="A65" s="6"/>
      <c r="B65" s="149" t="s">
        <v>87</v>
      </c>
      <c r="C65" s="149" t="s">
        <v>88</v>
      </c>
      <c r="D65" s="149" t="s">
        <v>89</v>
      </c>
      <c r="E65" s="149" t="s">
        <v>78</v>
      </c>
      <c r="F65" s="149" t="s">
        <v>79</v>
      </c>
      <c r="G65" s="149" t="s">
        <v>80</v>
      </c>
      <c r="H65" s="149" t="s">
        <v>81</v>
      </c>
      <c r="I65" s="149" t="s">
        <v>82</v>
      </c>
      <c r="J65" s="149" t="s">
        <v>83</v>
      </c>
      <c r="K65" s="149" t="s">
        <v>84</v>
      </c>
      <c r="L65" s="149" t="s">
        <v>85</v>
      </c>
      <c r="M65" s="204" t="s">
        <v>86</v>
      </c>
      <c r="N65" s="206" t="s">
        <v>121</v>
      </c>
      <c r="O65" s="286" t="s">
        <v>122</v>
      </c>
    </row>
    <row r="66" spans="1:26" ht="11.1" customHeight="1" x14ac:dyDescent="0.15">
      <c r="A66" s="6" t="s">
        <v>172</v>
      </c>
      <c r="B66" s="146">
        <v>83.3</v>
      </c>
      <c r="C66" s="146">
        <v>89.9</v>
      </c>
      <c r="D66" s="146">
        <v>92.2</v>
      </c>
      <c r="E66" s="146">
        <v>94.6</v>
      </c>
      <c r="F66" s="146">
        <v>84.8</v>
      </c>
      <c r="G66" s="146">
        <v>87.4</v>
      </c>
      <c r="H66" s="146">
        <v>91.8</v>
      </c>
      <c r="I66" s="146">
        <v>83.9</v>
      </c>
      <c r="J66" s="146">
        <v>84.7</v>
      </c>
      <c r="K66" s="146">
        <v>72.599999999999994</v>
      </c>
      <c r="L66" s="146">
        <v>88.6</v>
      </c>
      <c r="M66" s="147">
        <v>84.9</v>
      </c>
      <c r="N66" s="211">
        <f>SUM(B66:M66)/12</f>
        <v>86.558333333333337</v>
      </c>
      <c r="O66" s="207">
        <v>95.9</v>
      </c>
      <c r="P66" s="18"/>
      <c r="Q66" s="214"/>
      <c r="R66" s="214"/>
      <c r="S66" s="18"/>
      <c r="T66" s="18"/>
      <c r="U66" s="18"/>
      <c r="V66" s="18"/>
      <c r="W66" s="18"/>
      <c r="X66" s="18"/>
      <c r="Y66" s="18"/>
      <c r="Z66" s="18"/>
    </row>
    <row r="67" spans="1:26" ht="11.1" customHeight="1" x14ac:dyDescent="0.15">
      <c r="A67" s="6" t="s">
        <v>171</v>
      </c>
      <c r="B67" s="146">
        <v>71.5</v>
      </c>
      <c r="C67" s="146">
        <v>79.400000000000006</v>
      </c>
      <c r="D67" s="146">
        <v>81.5</v>
      </c>
      <c r="E67" s="146">
        <v>86.7</v>
      </c>
      <c r="F67" s="146">
        <v>66.3</v>
      </c>
      <c r="G67" s="146">
        <v>72.8</v>
      </c>
      <c r="H67" s="146">
        <v>79.2</v>
      </c>
      <c r="I67" s="146">
        <v>81.2</v>
      </c>
      <c r="J67" s="146">
        <v>90.7</v>
      </c>
      <c r="K67" s="146">
        <v>87.4</v>
      </c>
      <c r="L67" s="146">
        <v>87.8</v>
      </c>
      <c r="M67" s="147">
        <v>84.6</v>
      </c>
      <c r="N67" s="211">
        <f>SUM(B67:M67)/12</f>
        <v>80.75833333333334</v>
      </c>
      <c r="O67" s="207">
        <f t="shared" ref="O67:O70" si="2">ROUND(N67/N66*100,1)</f>
        <v>93.3</v>
      </c>
      <c r="P67" s="18"/>
      <c r="Q67" s="351"/>
      <c r="R67" s="351"/>
      <c r="S67" s="18"/>
      <c r="T67" s="18"/>
      <c r="U67" s="18"/>
      <c r="V67" s="18"/>
      <c r="W67" s="18"/>
      <c r="X67" s="18"/>
      <c r="Y67" s="18"/>
      <c r="Z67" s="18"/>
    </row>
    <row r="68" spans="1:26" ht="11.1" customHeight="1" x14ac:dyDescent="0.15">
      <c r="A68" s="6" t="s">
        <v>174</v>
      </c>
      <c r="B68" s="146">
        <v>76.2</v>
      </c>
      <c r="C68" s="146">
        <v>76.7</v>
      </c>
      <c r="D68" s="146">
        <v>85</v>
      </c>
      <c r="E68" s="146">
        <v>84.4</v>
      </c>
      <c r="F68" s="146">
        <v>78.400000000000006</v>
      </c>
      <c r="G68" s="146">
        <v>86.5</v>
      </c>
      <c r="H68" s="146">
        <v>92.3</v>
      </c>
      <c r="I68" s="146">
        <v>77.5</v>
      </c>
      <c r="J68" s="146">
        <v>86.1</v>
      </c>
      <c r="K68" s="146">
        <v>74.8</v>
      </c>
      <c r="L68" s="146">
        <v>77.099999999999994</v>
      </c>
      <c r="M68" s="147">
        <v>79.400000000000006</v>
      </c>
      <c r="N68" s="211">
        <f>SUM(B68:M68)/12</f>
        <v>81.2</v>
      </c>
      <c r="O68" s="207">
        <f t="shared" si="2"/>
        <v>100.5</v>
      </c>
      <c r="P68" s="18"/>
      <c r="Q68" s="351"/>
      <c r="R68" s="351"/>
      <c r="S68" s="18"/>
      <c r="T68" s="18"/>
      <c r="U68" s="18"/>
      <c r="V68" s="18"/>
      <c r="W68" s="18"/>
      <c r="X68" s="18"/>
      <c r="Y68" s="18"/>
      <c r="Z68" s="18"/>
    </row>
    <row r="69" spans="1:26" ht="11.1" customHeight="1" x14ac:dyDescent="0.15">
      <c r="A69" s="6" t="s">
        <v>179</v>
      </c>
      <c r="B69" s="146">
        <v>68.099999999999994</v>
      </c>
      <c r="C69" s="146">
        <v>73.3</v>
      </c>
      <c r="D69" s="146">
        <v>74.900000000000006</v>
      </c>
      <c r="E69" s="146">
        <v>83.4</v>
      </c>
      <c r="F69" s="146">
        <v>68.3</v>
      </c>
      <c r="G69" s="146">
        <v>74.900000000000006</v>
      </c>
      <c r="H69" s="146">
        <v>76</v>
      </c>
      <c r="I69" s="146">
        <v>67.599999999999994</v>
      </c>
      <c r="J69" s="146">
        <v>69.8</v>
      </c>
      <c r="K69" s="146">
        <v>66.599999999999994</v>
      </c>
      <c r="L69" s="146">
        <v>67.099999999999994</v>
      </c>
      <c r="M69" s="147">
        <v>76.3</v>
      </c>
      <c r="N69" s="211">
        <f>SUM(B69:M69)/12</f>
        <v>72.191666666666663</v>
      </c>
      <c r="O69" s="207">
        <f t="shared" si="2"/>
        <v>88.9</v>
      </c>
      <c r="P69" s="18"/>
      <c r="Q69" s="351"/>
      <c r="R69" s="351"/>
      <c r="S69" s="18"/>
      <c r="T69" s="18"/>
      <c r="U69" s="18"/>
      <c r="V69" s="18"/>
      <c r="W69" s="18"/>
      <c r="X69" s="18"/>
      <c r="Y69" s="18"/>
      <c r="Z69" s="18"/>
    </row>
    <row r="70" spans="1:26" ht="11.1" customHeight="1" x14ac:dyDescent="0.15">
      <c r="A70" s="6" t="s">
        <v>187</v>
      </c>
      <c r="B70" s="146">
        <v>58.5</v>
      </c>
      <c r="C70" s="146">
        <v>64.400000000000006</v>
      </c>
      <c r="D70" s="146">
        <v>60.6</v>
      </c>
      <c r="E70" s="146">
        <v>71.900000000000006</v>
      </c>
      <c r="F70" s="146">
        <v>63.4</v>
      </c>
      <c r="G70" s="146">
        <v>75.900000000000006</v>
      </c>
      <c r="H70" s="146">
        <v>69.2</v>
      </c>
      <c r="I70" s="146">
        <v>61.7</v>
      </c>
      <c r="J70" s="146">
        <v>75.099999999999994</v>
      </c>
      <c r="K70" s="146">
        <v>68.7</v>
      </c>
      <c r="L70" s="146">
        <v>71.2</v>
      </c>
      <c r="M70" s="147">
        <v>71.8</v>
      </c>
      <c r="N70" s="211">
        <f>SUM(B70:M70)/12</f>
        <v>67.7</v>
      </c>
      <c r="O70" s="207">
        <f t="shared" si="2"/>
        <v>93.8</v>
      </c>
      <c r="P70" s="18"/>
      <c r="Q70" s="158"/>
      <c r="R70" s="42"/>
      <c r="S70" s="18"/>
      <c r="T70" s="18"/>
      <c r="U70" s="18"/>
      <c r="V70" s="18"/>
      <c r="W70" s="18"/>
      <c r="X70" s="18"/>
      <c r="Y70" s="18"/>
      <c r="Z70" s="18"/>
    </row>
    <row r="71" spans="1:26" ht="11.1" customHeight="1" x14ac:dyDescent="0.15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8"/>
      <c r="O71" s="18"/>
      <c r="P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9" customHeight="1" x14ac:dyDescent="0.15">
      <c r="B72" s="150"/>
      <c r="C72" s="150"/>
      <c r="D72" s="150"/>
      <c r="E72" s="150"/>
      <c r="F72" s="150"/>
      <c r="G72" s="154"/>
      <c r="H72" s="150"/>
      <c r="I72" s="150"/>
      <c r="J72" s="150"/>
      <c r="K72" s="150"/>
      <c r="L72" s="150"/>
      <c r="M72" s="150"/>
      <c r="N72" s="18"/>
      <c r="O72" s="18"/>
      <c r="P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15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Z78"/>
  <sheetViews>
    <sheetView workbookViewId="0">
      <selection activeCell="O48" sqref="O48"/>
    </sheetView>
  </sheetViews>
  <sheetFormatPr defaultRowHeight="13.5" x14ac:dyDescent="0.15"/>
  <cols>
    <col min="1" max="1" width="7.625" customWidth="1"/>
    <col min="2" max="7" width="6.125" customWidth="1"/>
    <col min="8" max="8" width="6.25" customWidth="1"/>
    <col min="9" max="13" width="6.125" customWidth="1"/>
    <col min="14" max="16" width="7.625" customWidth="1"/>
    <col min="17" max="17" width="8.375" customWidth="1"/>
    <col min="18" max="18" width="10.125" customWidth="1"/>
    <col min="19" max="23" width="7.625" customWidth="1"/>
    <col min="24" max="24" width="7.625" style="48" customWidth="1"/>
    <col min="25" max="26" width="7.625" customWidth="1"/>
  </cols>
  <sheetData>
    <row r="1" spans="1:26" x14ac:dyDescent="0.15">
      <c r="A1" s="18"/>
      <c r="B1" s="143"/>
      <c r="C1" s="143"/>
      <c r="D1" s="143"/>
      <c r="E1" s="143"/>
      <c r="F1" s="143"/>
      <c r="G1" s="143"/>
      <c r="H1" s="143"/>
      <c r="I1" s="143"/>
      <c r="L1" s="48"/>
      <c r="M1" s="47"/>
      <c r="N1" s="48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x14ac:dyDescent="0.15">
      <c r="A2" s="18"/>
      <c r="B2" s="143"/>
      <c r="C2" s="143"/>
      <c r="D2" s="143"/>
      <c r="E2" s="143"/>
      <c r="F2" s="143"/>
      <c r="G2" s="143"/>
      <c r="H2" s="143"/>
      <c r="I2" s="143"/>
      <c r="L2" s="48"/>
      <c r="M2" s="155"/>
      <c r="N2" s="48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x14ac:dyDescent="0.15">
      <c r="A3" s="18"/>
      <c r="B3" s="143"/>
      <c r="C3" s="143"/>
      <c r="D3" s="143"/>
      <c r="E3" s="143"/>
      <c r="F3" s="143"/>
      <c r="G3" s="143"/>
      <c r="H3" s="143"/>
      <c r="I3" s="143"/>
      <c r="L3" s="48"/>
      <c r="M3" s="155"/>
      <c r="N3" s="48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spans="1:26" x14ac:dyDescent="0.15">
      <c r="A4" s="18"/>
      <c r="B4" s="143"/>
      <c r="C4" s="143"/>
      <c r="D4" s="143"/>
      <c r="E4" s="143"/>
      <c r="F4" s="143"/>
      <c r="G4" s="143"/>
      <c r="H4" s="143"/>
      <c r="I4" s="143"/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 x14ac:dyDescent="0.15">
      <c r="A5" s="18"/>
      <c r="B5" s="143"/>
      <c r="C5" s="143"/>
      <c r="D5" s="143"/>
      <c r="E5" s="143"/>
      <c r="F5" s="143"/>
      <c r="G5" s="143"/>
      <c r="H5" s="143"/>
      <c r="I5" s="143"/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26" x14ac:dyDescent="0.15"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18" spans="1:18" ht="11.1" customHeight="1" x14ac:dyDescent="0.15">
      <c r="A18" s="6"/>
      <c r="B18" s="7" t="s">
        <v>75</v>
      </c>
      <c r="C18" s="7" t="s">
        <v>76</v>
      </c>
      <c r="D18" s="7" t="s">
        <v>77</v>
      </c>
      <c r="E18" s="7" t="s">
        <v>78</v>
      </c>
      <c r="F18" s="7" t="s">
        <v>79</v>
      </c>
      <c r="G18" s="7" t="s">
        <v>80</v>
      </c>
      <c r="H18" s="7" t="s">
        <v>81</v>
      </c>
      <c r="I18" s="7" t="s">
        <v>82</v>
      </c>
      <c r="J18" s="7" t="s">
        <v>83</v>
      </c>
      <c r="K18" s="7" t="s">
        <v>84</v>
      </c>
      <c r="L18" s="7" t="s">
        <v>85</v>
      </c>
      <c r="M18" s="7" t="s">
        <v>86</v>
      </c>
      <c r="N18" s="206" t="s">
        <v>120</v>
      </c>
      <c r="O18" s="206" t="s">
        <v>122</v>
      </c>
    </row>
    <row r="19" spans="1:18" ht="11.1" customHeight="1" x14ac:dyDescent="0.15">
      <c r="A19" s="6" t="s">
        <v>172</v>
      </c>
      <c r="B19" s="153">
        <v>14.9</v>
      </c>
      <c r="C19" s="153">
        <v>13.1</v>
      </c>
      <c r="D19" s="153">
        <v>14.8</v>
      </c>
      <c r="E19" s="153">
        <v>13.9</v>
      </c>
      <c r="F19" s="153">
        <v>14.1</v>
      </c>
      <c r="G19" s="153">
        <v>13.1</v>
      </c>
      <c r="H19" s="153">
        <v>15.5</v>
      </c>
      <c r="I19" s="153">
        <v>12.9</v>
      </c>
      <c r="J19" s="153">
        <v>12.4</v>
      </c>
      <c r="K19" s="153">
        <v>15.2</v>
      </c>
      <c r="L19" s="153">
        <v>13.1</v>
      </c>
      <c r="M19" s="153">
        <v>14.2</v>
      </c>
      <c r="N19" s="212">
        <f>SUM(B19:M19)</f>
        <v>167.2</v>
      </c>
      <c r="O19" s="212">
        <v>97</v>
      </c>
      <c r="Q19" s="214"/>
      <c r="R19" s="214"/>
    </row>
    <row r="20" spans="1:18" ht="11.1" customHeight="1" x14ac:dyDescent="0.15">
      <c r="A20" s="6" t="s">
        <v>171</v>
      </c>
      <c r="B20" s="153">
        <v>11.4</v>
      </c>
      <c r="C20" s="153">
        <v>13.5</v>
      </c>
      <c r="D20" s="153">
        <v>13.7</v>
      </c>
      <c r="E20" s="153">
        <v>13.4</v>
      </c>
      <c r="F20" s="153">
        <v>13.1</v>
      </c>
      <c r="G20" s="153">
        <v>12.4</v>
      </c>
      <c r="H20" s="153">
        <v>11.1</v>
      </c>
      <c r="I20" s="153">
        <v>12</v>
      </c>
      <c r="J20" s="153">
        <v>12.5</v>
      </c>
      <c r="K20" s="153">
        <v>11.2</v>
      </c>
      <c r="L20" s="153">
        <v>11.7</v>
      </c>
      <c r="M20" s="153">
        <v>13.4</v>
      </c>
      <c r="N20" s="212">
        <f>SUM(B20:M20)</f>
        <v>149.4</v>
      </c>
      <c r="O20" s="212">
        <f t="shared" ref="O20:O23" si="0">ROUND(N20/N19*100,1)</f>
        <v>89.4</v>
      </c>
      <c r="Q20" s="214"/>
      <c r="R20" s="214"/>
    </row>
    <row r="21" spans="1:18" ht="11.1" customHeight="1" x14ac:dyDescent="0.15">
      <c r="A21" s="6" t="s">
        <v>174</v>
      </c>
      <c r="B21" s="153">
        <v>9.4</v>
      </c>
      <c r="C21" s="153">
        <v>10.3</v>
      </c>
      <c r="D21" s="153">
        <v>13.4</v>
      </c>
      <c r="E21" s="153">
        <v>13.5</v>
      </c>
      <c r="F21" s="153">
        <v>11.3</v>
      </c>
      <c r="G21" s="153">
        <v>12.2</v>
      </c>
      <c r="H21" s="153">
        <v>10.9</v>
      </c>
      <c r="I21" s="153">
        <v>11.2</v>
      </c>
      <c r="J21" s="153">
        <v>12.1</v>
      </c>
      <c r="K21" s="153">
        <v>10.7</v>
      </c>
      <c r="L21" s="153">
        <v>11.3</v>
      </c>
      <c r="M21" s="153">
        <v>11.8</v>
      </c>
      <c r="N21" s="212">
        <f>SUM(B21:M21)</f>
        <v>138.10000000000002</v>
      </c>
      <c r="O21" s="212">
        <f t="shared" si="0"/>
        <v>92.4</v>
      </c>
      <c r="Q21" s="214"/>
      <c r="R21" s="214"/>
    </row>
    <row r="22" spans="1:18" ht="11.1" customHeight="1" x14ac:dyDescent="0.15">
      <c r="A22" s="6" t="s">
        <v>179</v>
      </c>
      <c r="B22" s="153">
        <v>11.1</v>
      </c>
      <c r="C22" s="153">
        <v>11.5</v>
      </c>
      <c r="D22" s="153">
        <v>12.1</v>
      </c>
      <c r="E22" s="153">
        <v>12.3</v>
      </c>
      <c r="F22" s="153">
        <v>10.6</v>
      </c>
      <c r="G22" s="153">
        <v>11.7</v>
      </c>
      <c r="H22" s="153">
        <v>10.9</v>
      </c>
      <c r="I22" s="153">
        <v>12.4</v>
      </c>
      <c r="J22" s="153">
        <v>11.6</v>
      </c>
      <c r="K22" s="153">
        <v>11.3</v>
      </c>
      <c r="L22" s="153">
        <v>12.4</v>
      </c>
      <c r="M22" s="153">
        <v>11.7</v>
      </c>
      <c r="N22" s="212">
        <f>SUM(B22:M22)</f>
        <v>139.6</v>
      </c>
      <c r="O22" s="212">
        <f t="shared" si="0"/>
        <v>101.1</v>
      </c>
      <c r="Q22" s="214"/>
      <c r="R22" s="214"/>
    </row>
    <row r="23" spans="1:18" ht="11.1" customHeight="1" x14ac:dyDescent="0.15">
      <c r="A23" s="6" t="s">
        <v>187</v>
      </c>
      <c r="B23" s="153">
        <v>11.5</v>
      </c>
      <c r="C23" s="153">
        <v>11.2</v>
      </c>
      <c r="D23" s="153">
        <v>11.8</v>
      </c>
      <c r="E23" s="153">
        <v>12.5</v>
      </c>
      <c r="F23" s="153">
        <v>9.6999999999999993</v>
      </c>
      <c r="G23" s="153">
        <v>12.4</v>
      </c>
      <c r="H23" s="153">
        <v>11.3</v>
      </c>
      <c r="I23" s="153">
        <v>9.8000000000000007</v>
      </c>
      <c r="J23" s="153">
        <v>10.5</v>
      </c>
      <c r="K23" s="153">
        <v>10.6</v>
      </c>
      <c r="L23" s="153">
        <v>11</v>
      </c>
      <c r="M23" s="153">
        <v>12</v>
      </c>
      <c r="N23" s="212">
        <f>SUM(B23:M23)</f>
        <v>134.30000000000001</v>
      </c>
      <c r="O23" s="212">
        <f t="shared" si="0"/>
        <v>96.2</v>
      </c>
    </row>
    <row r="24" spans="1:18" ht="9.75" customHeight="1" x14ac:dyDescent="0.15">
      <c r="J24" s="337"/>
    </row>
    <row r="35" spans="1:26" ht="9" customHeight="1" x14ac:dyDescent="0.15"/>
    <row r="36" spans="1:26" ht="9" customHeight="1" x14ac:dyDescent="0.15"/>
    <row r="37" spans="1:26" ht="9" customHeight="1" x14ac:dyDescent="0.15"/>
    <row r="38" spans="1:26" ht="9" customHeight="1" x14ac:dyDescent="0.15"/>
    <row r="39" spans="1:26" ht="9" customHeight="1" x14ac:dyDescent="0.15"/>
    <row r="40" spans="1:26" ht="9" customHeight="1" x14ac:dyDescent="0.15"/>
    <row r="41" spans="1:26" ht="20.25" customHeight="1" x14ac:dyDescent="0.15"/>
    <row r="42" spans="1:26" ht="11.1" customHeight="1" x14ac:dyDescent="0.15">
      <c r="A42" s="6"/>
      <c r="B42" s="7" t="s">
        <v>75</v>
      </c>
      <c r="C42" s="7" t="s">
        <v>76</v>
      </c>
      <c r="D42" s="7" t="s">
        <v>77</v>
      </c>
      <c r="E42" s="7" t="s">
        <v>78</v>
      </c>
      <c r="F42" s="7" t="s">
        <v>79</v>
      </c>
      <c r="G42" s="7" t="s">
        <v>80</v>
      </c>
      <c r="H42" s="7" t="s">
        <v>81</v>
      </c>
      <c r="I42" s="7" t="s">
        <v>82</v>
      </c>
      <c r="J42" s="7" t="s">
        <v>83</v>
      </c>
      <c r="K42" s="7" t="s">
        <v>84</v>
      </c>
      <c r="L42" s="7" t="s">
        <v>85</v>
      </c>
      <c r="M42" s="7" t="s">
        <v>86</v>
      </c>
      <c r="N42" s="206" t="s">
        <v>121</v>
      </c>
      <c r="O42" s="206" t="s">
        <v>122</v>
      </c>
    </row>
    <row r="43" spans="1:26" ht="11.1" customHeight="1" x14ac:dyDescent="0.15">
      <c r="A43" s="6" t="s">
        <v>172</v>
      </c>
      <c r="B43" s="153">
        <v>23.9</v>
      </c>
      <c r="C43" s="153">
        <v>23.5</v>
      </c>
      <c r="D43" s="153">
        <v>24.5</v>
      </c>
      <c r="E43" s="153">
        <v>24.1</v>
      </c>
      <c r="F43" s="153">
        <v>25.4</v>
      </c>
      <c r="G43" s="153">
        <v>25</v>
      </c>
      <c r="H43" s="153">
        <v>26.2</v>
      </c>
      <c r="I43" s="153">
        <v>25.1</v>
      </c>
      <c r="J43" s="153">
        <v>24.1</v>
      </c>
      <c r="K43" s="153">
        <v>24.5</v>
      </c>
      <c r="L43" s="153">
        <v>23.8</v>
      </c>
      <c r="M43" s="153">
        <v>23.8</v>
      </c>
      <c r="N43" s="212">
        <f>SUM(B43:M43)/12</f>
        <v>24.491666666666664</v>
      </c>
      <c r="O43" s="212">
        <v>103.4</v>
      </c>
      <c r="P43" s="155"/>
      <c r="Q43" s="215"/>
      <c r="R43" s="215"/>
      <c r="S43" s="155"/>
      <c r="T43" s="155"/>
      <c r="U43" s="155"/>
      <c r="V43" s="155"/>
      <c r="W43" s="155"/>
      <c r="X43" s="155"/>
      <c r="Y43" s="155"/>
      <c r="Z43" s="155"/>
    </row>
    <row r="44" spans="1:26" ht="11.1" customHeight="1" x14ac:dyDescent="0.15">
      <c r="A44" s="6" t="s">
        <v>171</v>
      </c>
      <c r="B44" s="153">
        <v>22.9</v>
      </c>
      <c r="C44" s="153">
        <v>22.7</v>
      </c>
      <c r="D44" s="153">
        <v>23</v>
      </c>
      <c r="E44" s="153">
        <v>23.1</v>
      </c>
      <c r="F44" s="153">
        <v>24.7</v>
      </c>
      <c r="G44" s="153">
        <v>24.6</v>
      </c>
      <c r="H44" s="153">
        <v>23.1</v>
      </c>
      <c r="I44" s="153">
        <v>23.2</v>
      </c>
      <c r="J44" s="153">
        <v>22.3</v>
      </c>
      <c r="K44" s="153">
        <v>20.8</v>
      </c>
      <c r="L44" s="153">
        <v>19.5</v>
      </c>
      <c r="M44" s="153">
        <v>20.100000000000001</v>
      </c>
      <c r="N44" s="212">
        <f>SUM(B44:M44)/12</f>
        <v>22.5</v>
      </c>
      <c r="O44" s="212">
        <f t="shared" ref="O44:O46" si="1">ROUND(N44/N43*100,1)</f>
        <v>91.9</v>
      </c>
      <c r="P44" s="155"/>
      <c r="Q44" s="215"/>
      <c r="R44" s="215"/>
      <c r="S44" s="155"/>
      <c r="T44" s="155"/>
      <c r="U44" s="155"/>
      <c r="V44" s="155"/>
      <c r="W44" s="155"/>
      <c r="X44" s="155"/>
      <c r="Y44" s="155"/>
      <c r="Z44" s="155"/>
    </row>
    <row r="45" spans="1:26" ht="11.1" customHeight="1" x14ac:dyDescent="0.15">
      <c r="A45" s="6" t="s">
        <v>174</v>
      </c>
      <c r="B45" s="153">
        <v>18.8</v>
      </c>
      <c r="C45" s="153">
        <v>18.100000000000001</v>
      </c>
      <c r="D45" s="153">
        <v>19.5</v>
      </c>
      <c r="E45" s="153">
        <v>19.100000000000001</v>
      </c>
      <c r="F45" s="153">
        <v>19.2</v>
      </c>
      <c r="G45" s="153">
        <v>18.7</v>
      </c>
      <c r="H45" s="153">
        <v>18.2</v>
      </c>
      <c r="I45" s="153">
        <v>19</v>
      </c>
      <c r="J45" s="153">
        <v>18.7</v>
      </c>
      <c r="K45" s="153">
        <v>18.399999999999999</v>
      </c>
      <c r="L45" s="153">
        <v>18.7</v>
      </c>
      <c r="M45" s="153">
        <v>19.7</v>
      </c>
      <c r="N45" s="212">
        <f>SUM(B45:M45)/12</f>
        <v>18.841666666666665</v>
      </c>
      <c r="O45" s="212">
        <f t="shared" si="1"/>
        <v>83.7</v>
      </c>
      <c r="P45" s="155"/>
      <c r="Q45" s="215"/>
      <c r="R45" s="215"/>
      <c r="S45" s="155"/>
      <c r="T45" s="155"/>
      <c r="U45" s="155"/>
      <c r="V45" s="155"/>
      <c r="W45" s="155"/>
      <c r="X45" s="155"/>
      <c r="Y45" s="155"/>
      <c r="Z45" s="155"/>
    </row>
    <row r="46" spans="1:26" ht="11.1" customHeight="1" x14ac:dyDescent="0.15">
      <c r="A46" s="6" t="s">
        <v>179</v>
      </c>
      <c r="B46" s="153">
        <v>19.8</v>
      </c>
      <c r="C46" s="153">
        <v>20.3</v>
      </c>
      <c r="D46" s="153">
        <v>19.8</v>
      </c>
      <c r="E46" s="153">
        <v>19.100000000000001</v>
      </c>
      <c r="F46" s="153">
        <v>18.600000000000001</v>
      </c>
      <c r="G46" s="153">
        <v>18.600000000000001</v>
      </c>
      <c r="H46" s="153">
        <v>17.899999999999999</v>
      </c>
      <c r="I46" s="153">
        <v>18.2</v>
      </c>
      <c r="J46" s="153">
        <v>18.2</v>
      </c>
      <c r="K46" s="153">
        <v>18.100000000000001</v>
      </c>
      <c r="L46" s="153">
        <v>18.100000000000001</v>
      </c>
      <c r="M46" s="153">
        <v>18.2</v>
      </c>
      <c r="N46" s="212">
        <f>SUM(B46:M46)/12</f>
        <v>18.741666666666664</v>
      </c>
      <c r="O46" s="212">
        <f t="shared" si="1"/>
        <v>99.5</v>
      </c>
      <c r="P46" s="155"/>
      <c r="Q46" s="215"/>
      <c r="R46" s="215"/>
      <c r="S46" s="155"/>
      <c r="T46" s="155"/>
      <c r="U46" s="155"/>
      <c r="V46" s="155"/>
      <c r="W46" s="155"/>
      <c r="X46" s="155"/>
      <c r="Y46" s="155"/>
      <c r="Z46" s="155"/>
    </row>
    <row r="47" spans="1:26" ht="11.1" customHeight="1" x14ac:dyDescent="0.15">
      <c r="A47" s="6" t="s">
        <v>187</v>
      </c>
      <c r="B47" s="153">
        <v>19.399999999999999</v>
      </c>
      <c r="C47" s="153">
        <v>19.3</v>
      </c>
      <c r="D47" s="153">
        <v>19</v>
      </c>
      <c r="E47" s="153">
        <v>19.100000000000001</v>
      </c>
      <c r="F47" s="153">
        <v>18.8</v>
      </c>
      <c r="G47" s="153">
        <v>19.100000000000001</v>
      </c>
      <c r="H47" s="153">
        <v>19.100000000000001</v>
      </c>
      <c r="I47" s="153">
        <v>18.3</v>
      </c>
      <c r="J47" s="153">
        <v>18.2</v>
      </c>
      <c r="K47" s="153">
        <v>17.5</v>
      </c>
      <c r="L47" s="153">
        <v>16.8</v>
      </c>
      <c r="M47" s="153">
        <v>17.100000000000001</v>
      </c>
      <c r="N47" s="212">
        <f>SUM(B47:M47)/12</f>
        <v>18.475000000000001</v>
      </c>
      <c r="O47" s="212">
        <v>98.9</v>
      </c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</row>
    <row r="48" spans="1:26" ht="6.75" customHeight="1" x14ac:dyDescent="0.15">
      <c r="N48" s="48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</row>
    <row r="49" spans="14:26" ht="9" hidden="1" customHeight="1" x14ac:dyDescent="0.15">
      <c r="N49" s="48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</row>
    <row r="61" spans="14:26" ht="9" customHeight="1" x14ac:dyDescent="0.15"/>
    <row r="62" spans="14:26" ht="9" customHeight="1" x14ac:dyDescent="0.15"/>
    <row r="63" spans="14:26" ht="9" customHeight="1" x14ac:dyDescent="0.15"/>
    <row r="64" spans="14:26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48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1.1" customHeight="1" x14ac:dyDescent="0.15">
      <c r="A70" s="6"/>
      <c r="B70" s="7" t="s">
        <v>75</v>
      </c>
      <c r="C70" s="7" t="s">
        <v>76</v>
      </c>
      <c r="D70" s="7" t="s">
        <v>77</v>
      </c>
      <c r="E70" s="7" t="s">
        <v>78</v>
      </c>
      <c r="F70" s="7" t="s">
        <v>79</v>
      </c>
      <c r="G70" s="7" t="s">
        <v>80</v>
      </c>
      <c r="H70" s="7" t="s">
        <v>81</v>
      </c>
      <c r="I70" s="7" t="s">
        <v>82</v>
      </c>
      <c r="J70" s="7" t="s">
        <v>83</v>
      </c>
      <c r="K70" s="7" t="s">
        <v>84</v>
      </c>
      <c r="L70" s="7" t="s">
        <v>85</v>
      </c>
      <c r="M70" s="7" t="s">
        <v>86</v>
      </c>
      <c r="N70" s="206" t="s">
        <v>121</v>
      </c>
      <c r="O70" s="206" t="s">
        <v>122</v>
      </c>
      <c r="P70" s="48"/>
      <c r="Q70" s="48"/>
      <c r="R70" s="48"/>
      <c r="S70" s="48"/>
      <c r="T70" s="48"/>
      <c r="U70" s="48"/>
      <c r="V70" s="48"/>
      <c r="W70" s="48"/>
      <c r="Y70" s="48"/>
      <c r="Z70" s="48"/>
    </row>
    <row r="71" spans="1:26" ht="11.1" customHeight="1" x14ac:dyDescent="0.15">
      <c r="A71" s="6" t="s">
        <v>172</v>
      </c>
      <c r="B71" s="146">
        <v>63.7</v>
      </c>
      <c r="C71" s="146">
        <v>56.1</v>
      </c>
      <c r="D71" s="146">
        <v>59.3</v>
      </c>
      <c r="E71" s="146">
        <v>58.2</v>
      </c>
      <c r="F71" s="146">
        <v>54.4</v>
      </c>
      <c r="G71" s="146">
        <v>52.5</v>
      </c>
      <c r="H71" s="146">
        <v>58.1</v>
      </c>
      <c r="I71" s="146">
        <v>52.2</v>
      </c>
      <c r="J71" s="146">
        <v>52.7</v>
      </c>
      <c r="K71" s="146">
        <v>61.5</v>
      </c>
      <c r="L71" s="146">
        <v>55.5</v>
      </c>
      <c r="M71" s="146">
        <v>59.8</v>
      </c>
      <c r="N71" s="211">
        <f>SUM(B71:M71)/12</f>
        <v>57</v>
      </c>
      <c r="O71" s="212">
        <v>94.2</v>
      </c>
      <c r="P71" s="48"/>
      <c r="Q71" s="17"/>
      <c r="R71" s="17"/>
      <c r="S71" s="48"/>
      <c r="T71" s="48"/>
      <c r="U71" s="48"/>
      <c r="V71" s="48"/>
      <c r="W71" s="48"/>
      <c r="Y71" s="48"/>
      <c r="Z71" s="48"/>
    </row>
    <row r="72" spans="1:26" ht="11.1" customHeight="1" x14ac:dyDescent="0.15">
      <c r="A72" s="6" t="s">
        <v>171</v>
      </c>
      <c r="B72" s="146">
        <v>50.6</v>
      </c>
      <c r="C72" s="146">
        <v>59.7</v>
      </c>
      <c r="D72" s="146">
        <v>59.2</v>
      </c>
      <c r="E72" s="146">
        <v>58</v>
      </c>
      <c r="F72" s="146">
        <v>51.7</v>
      </c>
      <c r="G72" s="146">
        <v>50.6</v>
      </c>
      <c r="H72" s="146">
        <v>49.6</v>
      </c>
      <c r="I72" s="146">
        <v>51.4</v>
      </c>
      <c r="J72" s="146">
        <v>56.8</v>
      </c>
      <c r="K72" s="146">
        <v>55.7</v>
      </c>
      <c r="L72" s="146">
        <v>61.1</v>
      </c>
      <c r="M72" s="146">
        <v>66.099999999999994</v>
      </c>
      <c r="N72" s="211">
        <f>SUM(B72:M72)/12</f>
        <v>55.875000000000007</v>
      </c>
      <c r="O72" s="212">
        <f t="shared" ref="O72:O75" si="2">ROUND(N72/N71*100,1)</f>
        <v>98</v>
      </c>
      <c r="P72" s="48"/>
      <c r="Q72" s="17"/>
      <c r="R72" s="17"/>
      <c r="S72" s="48"/>
      <c r="T72" s="48"/>
      <c r="U72" s="48"/>
      <c r="V72" s="48"/>
      <c r="W72" s="48"/>
      <c r="Y72" s="48"/>
      <c r="Z72" s="48"/>
    </row>
    <row r="73" spans="1:26" ht="11.1" customHeight="1" x14ac:dyDescent="0.15">
      <c r="A73" s="6" t="s">
        <v>174</v>
      </c>
      <c r="B73" s="146">
        <v>51.9</v>
      </c>
      <c r="C73" s="146">
        <v>57.5</v>
      </c>
      <c r="D73" s="146">
        <v>67.900000000000006</v>
      </c>
      <c r="E73" s="146">
        <v>70.8</v>
      </c>
      <c r="F73" s="146">
        <v>59.1</v>
      </c>
      <c r="G73" s="146">
        <v>65.8</v>
      </c>
      <c r="H73" s="146">
        <v>60.1</v>
      </c>
      <c r="I73" s="146">
        <v>57.8</v>
      </c>
      <c r="J73" s="146">
        <v>64.7</v>
      </c>
      <c r="K73" s="146">
        <v>58.7</v>
      </c>
      <c r="L73" s="146">
        <v>59.8</v>
      </c>
      <c r="M73" s="146">
        <v>58.8</v>
      </c>
      <c r="N73" s="211">
        <f>SUM(B73:M73)/12</f>
        <v>61.07500000000001</v>
      </c>
      <c r="O73" s="212">
        <f t="shared" si="2"/>
        <v>109.3</v>
      </c>
      <c r="Q73" s="17"/>
      <c r="R73" s="17"/>
    </row>
    <row r="74" spans="1:26" ht="11.1" customHeight="1" x14ac:dyDescent="0.15">
      <c r="A74" s="6" t="s">
        <v>179</v>
      </c>
      <c r="B74" s="146">
        <v>56</v>
      </c>
      <c r="C74" s="146">
        <v>56.2</v>
      </c>
      <c r="D74" s="146">
        <v>61.6</v>
      </c>
      <c r="E74" s="146">
        <v>64.7</v>
      </c>
      <c r="F74" s="146">
        <v>57.9</v>
      </c>
      <c r="G74" s="146">
        <v>62.6</v>
      </c>
      <c r="H74" s="146">
        <v>61.9</v>
      </c>
      <c r="I74" s="146">
        <v>67.599999999999994</v>
      </c>
      <c r="J74" s="146">
        <v>63.8</v>
      </c>
      <c r="K74" s="146">
        <v>62.6</v>
      </c>
      <c r="L74" s="146">
        <v>68.7</v>
      </c>
      <c r="M74" s="146">
        <v>64.3</v>
      </c>
      <c r="N74" s="211">
        <f>SUM(B74:M74)/12</f>
        <v>62.324999999999996</v>
      </c>
      <c r="O74" s="212">
        <f t="shared" si="2"/>
        <v>102</v>
      </c>
      <c r="Q74" s="17"/>
      <c r="R74" s="17"/>
    </row>
    <row r="75" spans="1:26" ht="11.1" customHeight="1" x14ac:dyDescent="0.15">
      <c r="A75" s="6" t="s">
        <v>187</v>
      </c>
      <c r="B75" s="146">
        <v>58</v>
      </c>
      <c r="C75" s="146">
        <v>58.6</v>
      </c>
      <c r="D75" s="146">
        <v>62.1</v>
      </c>
      <c r="E75" s="146">
        <v>65.5</v>
      </c>
      <c r="F75" s="146">
        <v>52.1</v>
      </c>
      <c r="G75" s="146">
        <v>64.7</v>
      </c>
      <c r="H75" s="146">
        <v>59.1</v>
      </c>
      <c r="I75" s="146">
        <v>54.4</v>
      </c>
      <c r="J75" s="146">
        <v>57.8</v>
      </c>
      <c r="K75" s="146">
        <v>61.1</v>
      </c>
      <c r="L75" s="146">
        <v>66.400000000000006</v>
      </c>
      <c r="M75" s="146">
        <v>69.7</v>
      </c>
      <c r="N75" s="211">
        <f>SUM(B75:M75)/12</f>
        <v>60.791666666666664</v>
      </c>
      <c r="O75" s="212">
        <f t="shared" si="2"/>
        <v>97.5</v>
      </c>
    </row>
    <row r="76" spans="1:26" ht="9.9499999999999993" customHeight="1" x14ac:dyDescent="0.1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Z93"/>
  <sheetViews>
    <sheetView workbookViewId="0">
      <selection activeCell="O88" sqref="O88"/>
    </sheetView>
  </sheetViews>
  <sheetFormatPr defaultColWidth="7.625" defaultRowHeight="9.9499999999999993" customHeight="1" x14ac:dyDescent="0.15"/>
  <cols>
    <col min="1" max="1" width="7.625" customWidth="1"/>
    <col min="2" max="13" width="6.125" customWidth="1"/>
  </cols>
  <sheetData>
    <row r="3" spans="12:26" ht="9.9499999999999993" customHeight="1" x14ac:dyDescent="0.15">
      <c r="L3" s="48"/>
      <c r="M3" s="47"/>
      <c r="N3" s="48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2:26" ht="9.9499999999999993" customHeight="1" x14ac:dyDescent="0.15"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2:26" ht="9.9499999999999993" customHeight="1" x14ac:dyDescent="0.15"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2:26" ht="9.9499999999999993" customHeight="1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2:26" ht="9.9499999999999993" customHeight="1" x14ac:dyDescent="0.15">
      <c r="L7" s="48"/>
      <c r="M7" s="155"/>
      <c r="N7" s="48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2:26" ht="9.9499999999999993" customHeight="1" x14ac:dyDescent="0.15">
      <c r="L8" s="48"/>
      <c r="M8" s="155"/>
      <c r="N8" s="48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2:26" ht="9.9499999999999993" customHeight="1" x14ac:dyDescent="0.15"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2:26" ht="9.9499999999999993" customHeight="1" x14ac:dyDescent="0.15"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2:26" ht="9.9499999999999993" customHeight="1" x14ac:dyDescent="0.15"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2:26" ht="9.9499999999999993" customHeight="1" x14ac:dyDescent="0.15"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2:26" ht="9.9499999999999993" customHeight="1" x14ac:dyDescent="0.15"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2:26" ht="9.9499999999999993" customHeight="1" x14ac:dyDescent="0.15">
      <c r="L14" s="48"/>
      <c r="M14" s="47"/>
    </row>
    <row r="15" spans="12:26" ht="9.9499999999999993" customHeight="1" x14ac:dyDescent="0.15">
      <c r="L15" s="48"/>
      <c r="M15" s="155"/>
    </row>
    <row r="16" spans="12:26" ht="9.9499999999999993" customHeight="1" x14ac:dyDescent="0.15">
      <c r="L16" s="48"/>
      <c r="M16" s="155"/>
    </row>
    <row r="17" spans="1:24" ht="9.9499999999999993" customHeight="1" x14ac:dyDescent="0.15">
      <c r="L17" s="48"/>
      <c r="M17" s="155"/>
    </row>
    <row r="18" spans="1:24" ht="9.9499999999999993" customHeight="1" x14ac:dyDescent="0.15">
      <c r="L18" s="48"/>
      <c r="M18" s="155"/>
    </row>
    <row r="19" spans="1:24" ht="9.9499999999999993" customHeight="1" x14ac:dyDescent="0.15">
      <c r="L19" s="48"/>
      <c r="M19" s="155"/>
    </row>
    <row r="20" spans="1:24" ht="9.9499999999999993" customHeight="1" x14ac:dyDescent="0.15">
      <c r="L20" s="48"/>
      <c r="M20" s="48"/>
    </row>
    <row r="21" spans="1:24" ht="9.9499999999999993" customHeight="1" x14ac:dyDescent="0.15">
      <c r="L21" s="48"/>
      <c r="M21" s="48"/>
    </row>
    <row r="22" spans="1:24" ht="9.9499999999999993" customHeight="1" x14ac:dyDescent="0.15">
      <c r="L22" s="48"/>
      <c r="M22" s="48"/>
    </row>
    <row r="23" spans="1:24" ht="3" customHeight="1" x14ac:dyDescent="0.15"/>
    <row r="24" spans="1:24" ht="11.1" customHeight="1" x14ac:dyDescent="0.15">
      <c r="A24" s="6"/>
      <c r="B24" s="7" t="s">
        <v>75</v>
      </c>
      <c r="C24" s="7" t="s">
        <v>76</v>
      </c>
      <c r="D24" s="7" t="s">
        <v>77</v>
      </c>
      <c r="E24" s="7" t="s">
        <v>78</v>
      </c>
      <c r="F24" s="7" t="s">
        <v>79</v>
      </c>
      <c r="G24" s="7" t="s">
        <v>80</v>
      </c>
      <c r="H24" s="7" t="s">
        <v>81</v>
      </c>
      <c r="I24" s="7" t="s">
        <v>82</v>
      </c>
      <c r="J24" s="7" t="s">
        <v>83</v>
      </c>
      <c r="K24" s="7" t="s">
        <v>84</v>
      </c>
      <c r="L24" s="7" t="s">
        <v>85</v>
      </c>
      <c r="M24" s="7" t="s">
        <v>86</v>
      </c>
      <c r="N24" s="206" t="s">
        <v>120</v>
      </c>
      <c r="O24" s="12" t="s">
        <v>122</v>
      </c>
    </row>
    <row r="25" spans="1:24" ht="11.1" customHeight="1" x14ac:dyDescent="0.15">
      <c r="A25" s="6" t="s">
        <v>172</v>
      </c>
      <c r="B25" s="153">
        <v>18.600000000000001</v>
      </c>
      <c r="C25" s="153">
        <v>19.100000000000001</v>
      </c>
      <c r="D25" s="153">
        <v>19.899999999999999</v>
      </c>
      <c r="E25" s="153">
        <v>18.5</v>
      </c>
      <c r="F25" s="153">
        <v>19.8</v>
      </c>
      <c r="G25" s="153">
        <v>18</v>
      </c>
      <c r="H25" s="153">
        <v>20.6</v>
      </c>
      <c r="I25" s="153">
        <v>17.5</v>
      </c>
      <c r="J25" s="153">
        <v>17.100000000000001</v>
      </c>
      <c r="K25" s="153">
        <v>21.2</v>
      </c>
      <c r="L25" s="153">
        <v>19</v>
      </c>
      <c r="M25" s="153">
        <v>18.2</v>
      </c>
      <c r="N25" s="212">
        <f>SUM(B25:M25)</f>
        <v>227.49999999999997</v>
      </c>
      <c r="O25" s="148">
        <v>94.9</v>
      </c>
      <c r="Q25" s="17"/>
      <c r="R25" s="17"/>
    </row>
    <row r="26" spans="1:24" ht="11.1" customHeight="1" x14ac:dyDescent="0.15">
      <c r="A26" s="6" t="s">
        <v>171</v>
      </c>
      <c r="B26" s="153">
        <v>18</v>
      </c>
      <c r="C26" s="153">
        <v>21.8</v>
      </c>
      <c r="D26" s="153">
        <v>22.1</v>
      </c>
      <c r="E26" s="153">
        <v>19</v>
      </c>
      <c r="F26" s="153">
        <v>19.3</v>
      </c>
      <c r="G26" s="153">
        <v>17.8</v>
      </c>
      <c r="H26" s="153">
        <v>20.3</v>
      </c>
      <c r="I26" s="153">
        <v>18.899999999999999</v>
      </c>
      <c r="J26" s="153">
        <v>18.600000000000001</v>
      </c>
      <c r="K26" s="153">
        <v>20.100000000000001</v>
      </c>
      <c r="L26" s="153">
        <v>17.3</v>
      </c>
      <c r="M26" s="153">
        <v>19.2</v>
      </c>
      <c r="N26" s="212">
        <f>SUM(B26:M26)</f>
        <v>232.4</v>
      </c>
      <c r="O26" s="148">
        <f t="shared" ref="O26:O29" si="0">ROUND(N26/N25*100,1)</f>
        <v>102.2</v>
      </c>
      <c r="Q26" s="17"/>
      <c r="R26" s="17"/>
    </row>
    <row r="27" spans="1:24" ht="11.1" customHeight="1" x14ac:dyDescent="0.15">
      <c r="A27" s="6" t="s">
        <v>174</v>
      </c>
      <c r="B27" s="153">
        <v>16.7</v>
      </c>
      <c r="C27" s="153">
        <v>20</v>
      </c>
      <c r="D27" s="153">
        <v>21.5</v>
      </c>
      <c r="E27" s="153">
        <v>20.7</v>
      </c>
      <c r="F27" s="153">
        <v>21.3</v>
      </c>
      <c r="G27" s="153">
        <v>24.4</v>
      </c>
      <c r="H27" s="153">
        <v>20.2</v>
      </c>
      <c r="I27" s="153">
        <v>20.7</v>
      </c>
      <c r="J27" s="153">
        <v>19.7</v>
      </c>
      <c r="K27" s="153">
        <v>18.8</v>
      </c>
      <c r="L27" s="153">
        <v>19</v>
      </c>
      <c r="M27" s="153">
        <v>21.1</v>
      </c>
      <c r="N27" s="212">
        <f>SUM(B27:M27)</f>
        <v>244.09999999999997</v>
      </c>
      <c r="O27" s="148">
        <f t="shared" si="0"/>
        <v>105</v>
      </c>
      <c r="Q27" s="17"/>
      <c r="R27" s="17"/>
    </row>
    <row r="28" spans="1:24" ht="11.1" customHeight="1" x14ac:dyDescent="0.15">
      <c r="A28" s="6" t="s">
        <v>179</v>
      </c>
      <c r="B28" s="153">
        <v>19.399999999999999</v>
      </c>
      <c r="C28" s="153">
        <v>17.7</v>
      </c>
      <c r="D28" s="153">
        <v>21.9</v>
      </c>
      <c r="E28" s="153">
        <v>20</v>
      </c>
      <c r="F28" s="153">
        <v>18.100000000000001</v>
      </c>
      <c r="G28" s="153">
        <v>26.3</v>
      </c>
      <c r="H28" s="153">
        <v>22.3</v>
      </c>
      <c r="I28" s="153">
        <v>19.2</v>
      </c>
      <c r="J28" s="153">
        <v>19.7</v>
      </c>
      <c r="K28" s="153">
        <v>21.1</v>
      </c>
      <c r="L28" s="153">
        <v>20.5</v>
      </c>
      <c r="M28" s="153">
        <v>18.2</v>
      </c>
      <c r="N28" s="212">
        <f>SUM(B28:M28)</f>
        <v>244.39999999999995</v>
      </c>
      <c r="O28" s="148">
        <f t="shared" si="0"/>
        <v>100.1</v>
      </c>
      <c r="Q28" s="17"/>
      <c r="R28" s="17"/>
    </row>
    <row r="29" spans="1:24" ht="11.1" customHeight="1" x14ac:dyDescent="0.15">
      <c r="A29" s="6" t="s">
        <v>187</v>
      </c>
      <c r="B29" s="153">
        <v>17.100000000000001</v>
      </c>
      <c r="C29" s="153">
        <v>17.8</v>
      </c>
      <c r="D29" s="153">
        <v>19</v>
      </c>
      <c r="E29" s="153">
        <v>21.4</v>
      </c>
      <c r="F29" s="153">
        <v>19</v>
      </c>
      <c r="G29" s="153">
        <v>20.100000000000001</v>
      </c>
      <c r="H29" s="153">
        <v>19.600000000000001</v>
      </c>
      <c r="I29" s="153">
        <v>16.3</v>
      </c>
      <c r="J29" s="153">
        <v>15.8</v>
      </c>
      <c r="K29" s="153">
        <v>19</v>
      </c>
      <c r="L29" s="153">
        <v>17.399999999999999</v>
      </c>
      <c r="M29" s="153">
        <v>16.600000000000001</v>
      </c>
      <c r="N29" s="212">
        <f>SUM(B29:M29)</f>
        <v>219.10000000000002</v>
      </c>
      <c r="O29" s="148">
        <f t="shared" si="0"/>
        <v>89.6</v>
      </c>
    </row>
    <row r="30" spans="1:24" ht="9.9499999999999993" customHeight="1" x14ac:dyDescent="0.15">
      <c r="N30" s="150"/>
      <c r="O30" s="150"/>
    </row>
    <row r="31" spans="1:24" ht="9.9499999999999993" customHeight="1" x14ac:dyDescent="0.15"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51" spans="1:26" ht="9.9499999999999993" customHeight="1" x14ac:dyDescent="0.15">
      <c r="O51" s="48"/>
    </row>
    <row r="52" spans="1:26" ht="7.5" customHeight="1" x14ac:dyDescent="0.15"/>
    <row r="53" spans="1:26" ht="11.1" customHeight="1" x14ac:dyDescent="0.15">
      <c r="A53" s="6"/>
      <c r="B53" s="7" t="s">
        <v>75</v>
      </c>
      <c r="C53" s="7" t="s">
        <v>76</v>
      </c>
      <c r="D53" s="7" t="s">
        <v>77</v>
      </c>
      <c r="E53" s="7" t="s">
        <v>78</v>
      </c>
      <c r="F53" s="7" t="s">
        <v>79</v>
      </c>
      <c r="G53" s="7" t="s">
        <v>80</v>
      </c>
      <c r="H53" s="7" t="s">
        <v>81</v>
      </c>
      <c r="I53" s="7" t="s">
        <v>82</v>
      </c>
      <c r="J53" s="7" t="s">
        <v>83</v>
      </c>
      <c r="K53" s="7" t="s">
        <v>84</v>
      </c>
      <c r="L53" s="7" t="s">
        <v>85</v>
      </c>
      <c r="M53" s="7" t="s">
        <v>86</v>
      </c>
      <c r="N53" s="206" t="s">
        <v>121</v>
      </c>
      <c r="O53" s="149" t="s">
        <v>123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172</v>
      </c>
      <c r="B54" s="153">
        <v>40.9</v>
      </c>
      <c r="C54" s="153">
        <v>42.3</v>
      </c>
      <c r="D54" s="153">
        <v>42.1</v>
      </c>
      <c r="E54" s="153">
        <v>37.9</v>
      </c>
      <c r="F54" s="153">
        <v>39.700000000000003</v>
      </c>
      <c r="G54" s="153">
        <v>38.4</v>
      </c>
      <c r="H54" s="153">
        <v>39.6</v>
      </c>
      <c r="I54" s="153">
        <v>39.299999999999997</v>
      </c>
      <c r="J54" s="153">
        <v>38.1</v>
      </c>
      <c r="K54" s="153">
        <v>40.4</v>
      </c>
      <c r="L54" s="153">
        <v>41.1</v>
      </c>
      <c r="M54" s="153">
        <v>39</v>
      </c>
      <c r="N54" s="212">
        <f t="shared" ref="N54" si="1">SUM(B54:M54)/12</f>
        <v>39.9</v>
      </c>
      <c r="O54" s="289">
        <v>101.9</v>
      </c>
      <c r="P54" s="155"/>
      <c r="Q54" s="287"/>
      <c r="R54" s="287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171</v>
      </c>
      <c r="B55" s="153">
        <v>40.5</v>
      </c>
      <c r="C55" s="153">
        <v>42.5</v>
      </c>
      <c r="D55" s="153">
        <v>41.8</v>
      </c>
      <c r="E55" s="153">
        <v>40.1</v>
      </c>
      <c r="F55" s="153">
        <v>43</v>
      </c>
      <c r="G55" s="153">
        <v>42.8</v>
      </c>
      <c r="H55" s="153">
        <v>42.7</v>
      </c>
      <c r="I55" s="153">
        <v>42.3</v>
      </c>
      <c r="J55" s="153">
        <v>41</v>
      </c>
      <c r="K55" s="153">
        <v>40.700000000000003</v>
      </c>
      <c r="L55" s="153">
        <v>38</v>
      </c>
      <c r="M55" s="153">
        <v>36.4</v>
      </c>
      <c r="N55" s="212">
        <f>SUM(B55:M55)/12</f>
        <v>40.983333333333327</v>
      </c>
      <c r="O55" s="289">
        <f t="shared" ref="O55:O57" si="2">ROUND(N55/N54*100,1)</f>
        <v>102.7</v>
      </c>
      <c r="P55" s="155"/>
      <c r="Q55" s="287"/>
      <c r="R55" s="287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174</v>
      </c>
      <c r="B56" s="153">
        <v>36.9</v>
      </c>
      <c r="C56" s="153">
        <v>38.200000000000003</v>
      </c>
      <c r="D56" s="153">
        <v>38.200000000000003</v>
      </c>
      <c r="E56" s="153">
        <v>36.4</v>
      </c>
      <c r="F56" s="153">
        <v>37.700000000000003</v>
      </c>
      <c r="G56" s="153">
        <v>38.799999999999997</v>
      </c>
      <c r="H56" s="153">
        <v>38.299999999999997</v>
      </c>
      <c r="I56" s="153">
        <v>40</v>
      </c>
      <c r="J56" s="153">
        <v>40.700000000000003</v>
      </c>
      <c r="K56" s="153">
        <v>40.200000000000003</v>
      </c>
      <c r="L56" s="153">
        <v>40.1</v>
      </c>
      <c r="M56" s="153">
        <v>39.200000000000003</v>
      </c>
      <c r="N56" s="212">
        <f>SUM(B56:M56)/12</f>
        <v>38.725000000000001</v>
      </c>
      <c r="O56" s="289">
        <f t="shared" si="2"/>
        <v>94.5</v>
      </c>
      <c r="P56" s="155"/>
      <c r="Q56" s="287"/>
      <c r="R56" s="287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179</v>
      </c>
      <c r="B57" s="153">
        <v>38.6</v>
      </c>
      <c r="C57" s="153">
        <v>36.700000000000003</v>
      </c>
      <c r="D57" s="153">
        <v>37.4</v>
      </c>
      <c r="E57" s="153">
        <v>36.6</v>
      </c>
      <c r="F57" s="153">
        <v>37.4</v>
      </c>
      <c r="G57" s="153">
        <v>40.700000000000003</v>
      </c>
      <c r="H57" s="153">
        <v>37</v>
      </c>
      <c r="I57" s="153">
        <v>35.700000000000003</v>
      </c>
      <c r="J57" s="153">
        <v>34.6</v>
      </c>
      <c r="K57" s="153">
        <v>35.299999999999997</v>
      </c>
      <c r="L57" s="153">
        <v>36.700000000000003</v>
      </c>
      <c r="M57" s="153">
        <v>36.1</v>
      </c>
      <c r="N57" s="212">
        <f>SUM(B57:M57)/12</f>
        <v>36.900000000000006</v>
      </c>
      <c r="O57" s="289">
        <f t="shared" si="2"/>
        <v>95.3</v>
      </c>
      <c r="P57" s="155"/>
      <c r="Q57" s="287"/>
      <c r="R57" s="287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187</v>
      </c>
      <c r="B58" s="153">
        <v>36</v>
      </c>
      <c r="C58" s="153">
        <v>35.9</v>
      </c>
      <c r="D58" s="153">
        <v>35.4</v>
      </c>
      <c r="E58" s="153">
        <v>35.6</v>
      </c>
      <c r="F58" s="153">
        <v>37</v>
      </c>
      <c r="G58" s="153">
        <v>37.4</v>
      </c>
      <c r="H58" s="153">
        <v>38.9</v>
      </c>
      <c r="I58" s="153">
        <v>38.700000000000003</v>
      </c>
      <c r="J58" s="153">
        <v>37.4</v>
      </c>
      <c r="K58" s="153">
        <v>38.299999999999997</v>
      </c>
      <c r="L58" s="153">
        <v>37.1</v>
      </c>
      <c r="M58" s="153">
        <v>34.5</v>
      </c>
      <c r="N58" s="212">
        <f>SUM(B58:M58)/12</f>
        <v>36.85</v>
      </c>
      <c r="O58" s="289">
        <v>100</v>
      </c>
      <c r="P58" s="155"/>
      <c r="Q58" s="215"/>
      <c r="R58" s="215"/>
      <c r="S58" s="155"/>
      <c r="T58" s="155"/>
      <c r="U58" s="155"/>
      <c r="V58" s="155"/>
      <c r="W58" s="155"/>
      <c r="X58" s="155"/>
      <c r="Y58" s="155"/>
      <c r="Z58" s="155"/>
    </row>
    <row r="59" spans="1:26" ht="6" customHeight="1" x14ac:dyDescent="0.15">
      <c r="N59" s="48"/>
      <c r="O59" s="213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9.9499999999999993" customHeight="1" x14ac:dyDescent="0.15">
      <c r="O60" s="214"/>
    </row>
    <row r="65" spans="7:26" ht="9.9499999999999993" customHeight="1" x14ac:dyDescent="0.15">
      <c r="G65" s="156"/>
    </row>
    <row r="66" spans="7:26" ht="9.9499999999999993" customHeight="1" x14ac:dyDescent="0.15"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7:26" ht="9.9499999999999993" customHeight="1" x14ac:dyDescent="0.15"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7:26" ht="9.9499999999999993" customHeight="1" x14ac:dyDescent="0.15"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7:26" ht="9.9499999999999993" customHeight="1" x14ac:dyDescent="0.15"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7:26" ht="9.9499999999999993" customHeight="1" x14ac:dyDescent="0.15">
      <c r="N70" s="48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7:26" ht="9.9499999999999993" customHeight="1" x14ac:dyDescent="0.15"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7:26" ht="9.9499999999999993" customHeight="1" x14ac:dyDescent="0.15">
      <c r="N72" s="48"/>
      <c r="O72" s="48"/>
      <c r="P72" s="48"/>
      <c r="Q72" s="48"/>
      <c r="R72" s="48"/>
      <c r="S72" s="18"/>
      <c r="T72" s="48"/>
      <c r="U72" s="48"/>
      <c r="V72" s="48"/>
      <c r="W72" s="48"/>
      <c r="X72" s="48"/>
      <c r="Y72" s="48"/>
      <c r="Z72" s="48"/>
    </row>
    <row r="73" spans="7:26" ht="9.9499999999999993" customHeight="1" x14ac:dyDescent="0.15"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7:26" ht="9.9499999999999993" customHeight="1" x14ac:dyDescent="0.15"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7:26" ht="9.9499999999999993" customHeight="1" x14ac:dyDescent="0.15"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82" spans="1:18" ht="4.5" customHeight="1" x14ac:dyDescent="0.15"/>
    <row r="83" spans="1:18" ht="11.1" customHeight="1" x14ac:dyDescent="0.15">
      <c r="A83" s="6"/>
      <c r="B83" s="7" t="s">
        <v>75</v>
      </c>
      <c r="C83" s="7" t="s">
        <v>76</v>
      </c>
      <c r="D83" s="7" t="s">
        <v>77</v>
      </c>
      <c r="E83" s="7" t="s">
        <v>78</v>
      </c>
      <c r="F83" s="7" t="s">
        <v>79</v>
      </c>
      <c r="G83" s="7" t="s">
        <v>80</v>
      </c>
      <c r="H83" s="7" t="s">
        <v>81</v>
      </c>
      <c r="I83" s="7" t="s">
        <v>82</v>
      </c>
      <c r="J83" s="7" t="s">
        <v>83</v>
      </c>
      <c r="K83" s="7" t="s">
        <v>84</v>
      </c>
      <c r="L83" s="7" t="s">
        <v>85</v>
      </c>
      <c r="M83" s="7" t="s">
        <v>86</v>
      </c>
      <c r="N83" s="206" t="s">
        <v>121</v>
      </c>
      <c r="O83" s="149" t="s">
        <v>123</v>
      </c>
    </row>
    <row r="84" spans="1:18" s="150" customFormat="1" ht="11.1" customHeight="1" x14ac:dyDescent="0.15">
      <c r="A84" s="6" t="s">
        <v>172</v>
      </c>
      <c r="B84" s="146">
        <v>44.7</v>
      </c>
      <c r="C84" s="146">
        <v>44.2</v>
      </c>
      <c r="D84" s="146">
        <v>47.2</v>
      </c>
      <c r="E84" s="146">
        <v>51.4</v>
      </c>
      <c r="F84" s="146">
        <v>48.7</v>
      </c>
      <c r="G84" s="146">
        <v>47.7</v>
      </c>
      <c r="H84" s="148">
        <v>51.2</v>
      </c>
      <c r="I84" s="146">
        <v>44.5</v>
      </c>
      <c r="J84" s="146">
        <v>45.6</v>
      </c>
      <c r="K84" s="146">
        <v>51.2</v>
      </c>
      <c r="L84" s="146">
        <v>45.8</v>
      </c>
      <c r="M84" s="146">
        <v>48.1</v>
      </c>
      <c r="N84" s="211">
        <f t="shared" ref="N84:N88" si="3">SUM(B84:M84)/12</f>
        <v>47.525000000000006</v>
      </c>
      <c r="O84" s="289">
        <v>93.4</v>
      </c>
      <c r="Q84" s="288"/>
      <c r="R84" s="288"/>
    </row>
    <row r="85" spans="1:18" s="150" customFormat="1" ht="11.1" customHeight="1" x14ac:dyDescent="0.15">
      <c r="A85" s="6" t="s">
        <v>171</v>
      </c>
      <c r="B85" s="146">
        <v>43.5</v>
      </c>
      <c r="C85" s="148">
        <v>50</v>
      </c>
      <c r="D85" s="146">
        <v>53.2</v>
      </c>
      <c r="E85" s="146">
        <v>48.5</v>
      </c>
      <c r="F85" s="146">
        <v>42.9</v>
      </c>
      <c r="G85" s="146">
        <v>41.7</v>
      </c>
      <c r="H85" s="148">
        <v>47.4</v>
      </c>
      <c r="I85" s="146">
        <v>45</v>
      </c>
      <c r="J85" s="146">
        <v>46.3</v>
      </c>
      <c r="K85" s="146">
        <v>49.6</v>
      </c>
      <c r="L85" s="146">
        <v>47.6</v>
      </c>
      <c r="M85" s="146">
        <v>53.7</v>
      </c>
      <c r="N85" s="211">
        <f t="shared" si="3"/>
        <v>47.45000000000001</v>
      </c>
      <c r="O85" s="289">
        <v>100</v>
      </c>
      <c r="Q85" s="288"/>
      <c r="R85" s="288"/>
    </row>
    <row r="86" spans="1:18" s="150" customFormat="1" ht="11.1" customHeight="1" x14ac:dyDescent="0.15">
      <c r="A86" s="6" t="s">
        <v>174</v>
      </c>
      <c r="B86" s="146">
        <v>44.8</v>
      </c>
      <c r="C86" s="148">
        <v>51.5</v>
      </c>
      <c r="D86" s="146">
        <v>56.2</v>
      </c>
      <c r="E86" s="146">
        <v>57.8</v>
      </c>
      <c r="F86" s="146">
        <v>55.6</v>
      </c>
      <c r="G86" s="146">
        <v>62.4</v>
      </c>
      <c r="H86" s="148">
        <v>53</v>
      </c>
      <c r="I86" s="146">
        <v>50.6</v>
      </c>
      <c r="J86" s="146">
        <v>48</v>
      </c>
      <c r="K86" s="146">
        <v>47.1</v>
      </c>
      <c r="L86" s="146">
        <v>47.3</v>
      </c>
      <c r="M86" s="146">
        <v>54.3</v>
      </c>
      <c r="N86" s="211">
        <f t="shared" si="3"/>
        <v>52.383333333333326</v>
      </c>
      <c r="O86" s="289">
        <f t="shared" ref="O86:O88" si="4">ROUND(N86/N85*100,1)</f>
        <v>110.4</v>
      </c>
      <c r="Q86" s="288"/>
      <c r="R86" s="288"/>
    </row>
    <row r="87" spans="1:18" s="150" customFormat="1" ht="11.1" customHeight="1" x14ac:dyDescent="0.15">
      <c r="A87" s="6" t="s">
        <v>179</v>
      </c>
      <c r="B87" s="146">
        <v>50.7</v>
      </c>
      <c r="C87" s="148">
        <v>49.7</v>
      </c>
      <c r="D87" s="146">
        <v>58.3</v>
      </c>
      <c r="E87" s="146">
        <v>55.1</v>
      </c>
      <c r="F87" s="146">
        <v>47.9</v>
      </c>
      <c r="G87" s="146">
        <v>63.1</v>
      </c>
      <c r="H87" s="148">
        <v>62.3</v>
      </c>
      <c r="I87" s="146">
        <v>54.5</v>
      </c>
      <c r="J87" s="146">
        <v>57.7</v>
      </c>
      <c r="K87" s="146">
        <v>59.4</v>
      </c>
      <c r="L87" s="146">
        <v>55.1</v>
      </c>
      <c r="M87" s="146">
        <v>50.9</v>
      </c>
      <c r="N87" s="211">
        <f t="shared" si="3"/>
        <v>55.391666666666673</v>
      </c>
      <c r="O87" s="289">
        <f t="shared" si="4"/>
        <v>105.7</v>
      </c>
      <c r="Q87" s="288"/>
      <c r="R87" s="288"/>
    </row>
    <row r="88" spans="1:18" ht="11.1" customHeight="1" x14ac:dyDescent="0.15">
      <c r="A88" s="6" t="s">
        <v>187</v>
      </c>
      <c r="B88" s="146">
        <v>47.5</v>
      </c>
      <c r="C88" s="148">
        <v>49.6</v>
      </c>
      <c r="D88" s="146">
        <v>53.9</v>
      </c>
      <c r="E88" s="146">
        <v>60.2</v>
      </c>
      <c r="F88" s="146">
        <v>50.4</v>
      </c>
      <c r="G88" s="146">
        <v>53.5</v>
      </c>
      <c r="H88" s="148">
        <v>49.4</v>
      </c>
      <c r="I88" s="146">
        <v>42.2</v>
      </c>
      <c r="J88" s="146">
        <v>43.3</v>
      </c>
      <c r="K88" s="146">
        <v>49.1</v>
      </c>
      <c r="L88" s="146">
        <v>47.6</v>
      </c>
      <c r="M88" s="146">
        <v>50.1</v>
      </c>
      <c r="N88" s="211">
        <f t="shared" si="3"/>
        <v>49.733333333333327</v>
      </c>
      <c r="O88" s="289">
        <f t="shared" si="4"/>
        <v>89.8</v>
      </c>
      <c r="Q88" s="17"/>
    </row>
    <row r="89" spans="1:18" ht="9.9499999999999993" customHeight="1" x14ac:dyDescent="0.15">
      <c r="F89" s="381"/>
      <c r="O89" s="158"/>
    </row>
    <row r="90" spans="1:18" ht="9.9499999999999993" customHeight="1" x14ac:dyDescent="0.15">
      <c r="G90" s="158"/>
    </row>
    <row r="93" spans="1:18" ht="30" customHeight="1" x14ac:dyDescent="0.15">
      <c r="N93" s="4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Z90"/>
  <sheetViews>
    <sheetView workbookViewId="0">
      <selection activeCell="T87" sqref="T87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6" width="7.625" customWidth="1"/>
  </cols>
  <sheetData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23" spans="1:26" ht="3" customHeight="1" x14ac:dyDescent="0.15"/>
    <row r="24" spans="1:26" ht="11.1" customHeight="1" x14ac:dyDescent="0.15">
      <c r="A24" s="6"/>
      <c r="B24" s="7" t="s">
        <v>75</v>
      </c>
      <c r="C24" s="7" t="s">
        <v>76</v>
      </c>
      <c r="D24" s="7" t="s">
        <v>77</v>
      </c>
      <c r="E24" s="7" t="s">
        <v>78</v>
      </c>
      <c r="F24" s="7" t="s">
        <v>79</v>
      </c>
      <c r="G24" s="7" t="s">
        <v>80</v>
      </c>
      <c r="H24" s="7" t="s">
        <v>81</v>
      </c>
      <c r="I24" s="7" t="s">
        <v>82</v>
      </c>
      <c r="J24" s="7" t="s">
        <v>83</v>
      </c>
      <c r="K24" s="7" t="s">
        <v>84</v>
      </c>
      <c r="L24" s="7" t="s">
        <v>85</v>
      </c>
      <c r="M24" s="7" t="s">
        <v>86</v>
      </c>
      <c r="N24" s="206" t="s">
        <v>120</v>
      </c>
      <c r="O24" s="149" t="s">
        <v>123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172</v>
      </c>
      <c r="B25" s="157">
        <v>46.8</v>
      </c>
      <c r="C25" s="157">
        <v>51.9</v>
      </c>
      <c r="D25" s="157">
        <v>48.4</v>
      </c>
      <c r="E25" s="157">
        <v>60.2</v>
      </c>
      <c r="F25" s="157">
        <v>52.3</v>
      </c>
      <c r="G25" s="157">
        <v>59.3</v>
      </c>
      <c r="H25" s="157">
        <v>66.7</v>
      </c>
      <c r="I25" s="157">
        <v>43.7</v>
      </c>
      <c r="J25" s="157">
        <v>73.5</v>
      </c>
      <c r="K25" s="157">
        <v>62.6</v>
      </c>
      <c r="L25" s="157">
        <v>59.5</v>
      </c>
      <c r="M25" s="157">
        <v>53.9</v>
      </c>
      <c r="N25" s="304">
        <f>SUM(B25:M25)</f>
        <v>678.8</v>
      </c>
      <c r="O25" s="207">
        <v>122.6</v>
      </c>
      <c r="P25" s="155"/>
      <c r="Q25" s="287"/>
      <c r="R25" s="287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171</v>
      </c>
      <c r="B26" s="157">
        <v>47.8</v>
      </c>
      <c r="C26" s="157">
        <v>44.8</v>
      </c>
      <c r="D26" s="157">
        <v>52.1</v>
      </c>
      <c r="E26" s="157">
        <v>55.6</v>
      </c>
      <c r="F26" s="157">
        <v>47.6</v>
      </c>
      <c r="G26" s="157">
        <v>72.400000000000006</v>
      </c>
      <c r="H26" s="157">
        <v>64.7</v>
      </c>
      <c r="I26" s="157">
        <v>42.3</v>
      </c>
      <c r="J26" s="157">
        <v>49.9</v>
      </c>
      <c r="K26" s="157">
        <v>47.9</v>
      </c>
      <c r="L26" s="157">
        <v>46.1</v>
      </c>
      <c r="M26" s="157">
        <v>44.3</v>
      </c>
      <c r="N26" s="304">
        <f>SUM(B26:M26)</f>
        <v>615.49999999999989</v>
      </c>
      <c r="O26" s="207">
        <f t="shared" ref="O26:O29" si="0">ROUND(N26/N25*100,1)</f>
        <v>90.7</v>
      </c>
      <c r="P26" s="155"/>
      <c r="Q26" s="287"/>
      <c r="R26" s="287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174</v>
      </c>
      <c r="B27" s="157">
        <v>44.4</v>
      </c>
      <c r="C27" s="157">
        <v>43.2</v>
      </c>
      <c r="D27" s="157">
        <v>58.3</v>
      </c>
      <c r="E27" s="157">
        <v>82.3</v>
      </c>
      <c r="F27" s="157">
        <v>75.599999999999994</v>
      </c>
      <c r="G27" s="157">
        <v>80.5</v>
      </c>
      <c r="H27" s="157">
        <v>62.3</v>
      </c>
      <c r="I27" s="157">
        <v>50.4</v>
      </c>
      <c r="J27" s="157">
        <v>48.5</v>
      </c>
      <c r="K27" s="157">
        <v>53.2</v>
      </c>
      <c r="L27" s="157">
        <v>47.2</v>
      </c>
      <c r="M27" s="157">
        <v>49</v>
      </c>
      <c r="N27" s="304">
        <f>SUM(B27:M27)</f>
        <v>694.90000000000009</v>
      </c>
      <c r="O27" s="207">
        <f t="shared" si="0"/>
        <v>112.9</v>
      </c>
      <c r="P27" s="155"/>
      <c r="Q27" s="287"/>
      <c r="R27" s="287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179</v>
      </c>
      <c r="B28" s="157">
        <v>55.9</v>
      </c>
      <c r="C28" s="157">
        <v>45.3</v>
      </c>
      <c r="D28" s="157">
        <v>66.8</v>
      </c>
      <c r="E28" s="157">
        <v>60.7</v>
      </c>
      <c r="F28" s="157">
        <v>50.5</v>
      </c>
      <c r="G28" s="157">
        <v>71.599999999999994</v>
      </c>
      <c r="H28" s="157">
        <v>77</v>
      </c>
      <c r="I28" s="157">
        <v>59.3</v>
      </c>
      <c r="J28" s="157">
        <v>70.2</v>
      </c>
      <c r="K28" s="157">
        <v>61.2</v>
      </c>
      <c r="L28" s="157">
        <v>59</v>
      </c>
      <c r="M28" s="157">
        <v>56.5</v>
      </c>
      <c r="N28" s="304">
        <f>SUM(B28:M28)</f>
        <v>734</v>
      </c>
      <c r="O28" s="207">
        <f t="shared" si="0"/>
        <v>105.6</v>
      </c>
      <c r="P28" s="155"/>
      <c r="Q28" s="287"/>
      <c r="R28" s="287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187</v>
      </c>
      <c r="B29" s="157">
        <v>51.7</v>
      </c>
      <c r="C29" s="157">
        <v>54.7</v>
      </c>
      <c r="D29" s="157">
        <v>64.900000000000006</v>
      </c>
      <c r="E29" s="157">
        <v>78.400000000000006</v>
      </c>
      <c r="F29" s="157">
        <v>75.5</v>
      </c>
      <c r="G29" s="157">
        <v>75.900000000000006</v>
      </c>
      <c r="H29" s="157">
        <v>59.8</v>
      </c>
      <c r="I29" s="157">
        <v>43.5</v>
      </c>
      <c r="J29" s="157">
        <v>45.8</v>
      </c>
      <c r="K29" s="157">
        <v>57.2</v>
      </c>
      <c r="L29" s="157">
        <v>60.4</v>
      </c>
      <c r="M29" s="157">
        <v>59.4</v>
      </c>
      <c r="N29" s="304">
        <f>SUM(B29:M29)</f>
        <v>727.2</v>
      </c>
      <c r="O29" s="207">
        <f t="shared" si="0"/>
        <v>99.1</v>
      </c>
      <c r="P29" s="155"/>
      <c r="S29" s="155"/>
      <c r="T29" s="155"/>
      <c r="U29" s="155"/>
      <c r="V29" s="155"/>
      <c r="W29" s="155"/>
      <c r="X29" s="155"/>
      <c r="Y29" s="155"/>
      <c r="Z29" s="155"/>
    </row>
    <row r="30" spans="1:26" ht="9.75" customHeight="1" x14ac:dyDescent="0.15"/>
    <row r="51" spans="1:26" ht="9.9499999999999993" customHeight="1" x14ac:dyDescent="0.15">
      <c r="D51" s="17"/>
    </row>
    <row r="53" spans="1:26" ht="11.1" customHeight="1" x14ac:dyDescent="0.15">
      <c r="A53" s="6"/>
      <c r="B53" s="7" t="s">
        <v>75</v>
      </c>
      <c r="C53" s="7" t="s">
        <v>76</v>
      </c>
      <c r="D53" s="7" t="s">
        <v>77</v>
      </c>
      <c r="E53" s="7" t="s">
        <v>78</v>
      </c>
      <c r="F53" s="7" t="s">
        <v>79</v>
      </c>
      <c r="G53" s="7" t="s">
        <v>80</v>
      </c>
      <c r="H53" s="7" t="s">
        <v>81</v>
      </c>
      <c r="I53" s="7" t="s">
        <v>82</v>
      </c>
      <c r="J53" s="7" t="s">
        <v>83</v>
      </c>
      <c r="K53" s="7" t="s">
        <v>84</v>
      </c>
      <c r="L53" s="7" t="s">
        <v>85</v>
      </c>
      <c r="M53" s="7" t="s">
        <v>86</v>
      </c>
      <c r="N53" s="206" t="s">
        <v>121</v>
      </c>
      <c r="O53" s="149" t="s">
        <v>123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172</v>
      </c>
      <c r="B54" s="157">
        <v>54.8</v>
      </c>
      <c r="C54" s="157">
        <v>59.3</v>
      </c>
      <c r="D54" s="157">
        <v>58.7</v>
      </c>
      <c r="E54" s="157">
        <v>64.3</v>
      </c>
      <c r="F54" s="157">
        <v>57.2</v>
      </c>
      <c r="G54" s="157">
        <v>59.5</v>
      </c>
      <c r="H54" s="157">
        <v>57.8</v>
      </c>
      <c r="I54" s="157">
        <v>57.5</v>
      </c>
      <c r="J54" s="157">
        <v>57.6</v>
      </c>
      <c r="K54" s="157">
        <v>61</v>
      </c>
      <c r="L54" s="157">
        <v>58.2</v>
      </c>
      <c r="M54" s="157">
        <v>62.9</v>
      </c>
      <c r="N54" s="212">
        <f>SUM(B54:M54)/12</f>
        <v>59.06666666666667</v>
      </c>
      <c r="O54" s="207">
        <v>122.6</v>
      </c>
      <c r="P54" s="155"/>
      <c r="Q54" s="290"/>
      <c r="R54" s="290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171</v>
      </c>
      <c r="B55" s="157">
        <v>65.900000000000006</v>
      </c>
      <c r="C55" s="157">
        <v>65.900000000000006</v>
      </c>
      <c r="D55" s="157">
        <v>60.8</v>
      </c>
      <c r="E55" s="157">
        <v>61</v>
      </c>
      <c r="F55" s="157">
        <v>64.599999999999994</v>
      </c>
      <c r="G55" s="157">
        <v>55.6</v>
      </c>
      <c r="H55" s="157">
        <v>43</v>
      </c>
      <c r="I55" s="157">
        <v>47.8</v>
      </c>
      <c r="J55" s="157">
        <v>53.1</v>
      </c>
      <c r="K55" s="157">
        <v>53.4</v>
      </c>
      <c r="L55" s="157">
        <v>34</v>
      </c>
      <c r="M55" s="157">
        <v>32.1</v>
      </c>
      <c r="N55" s="212">
        <f>SUM(B55:M55)/12</f>
        <v>53.1</v>
      </c>
      <c r="O55" s="207">
        <f t="shared" ref="O55:O58" si="1">ROUND(N55/N54*100,1)</f>
        <v>89.9</v>
      </c>
      <c r="P55" s="155"/>
      <c r="Q55" s="290"/>
      <c r="R55" s="290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174</v>
      </c>
      <c r="B56" s="157">
        <v>32.1</v>
      </c>
      <c r="C56" s="157">
        <v>30.1</v>
      </c>
      <c r="D56" s="157">
        <v>28.9</v>
      </c>
      <c r="E56" s="157">
        <v>38</v>
      </c>
      <c r="F56" s="157">
        <v>43.4</v>
      </c>
      <c r="G56" s="157">
        <v>45.9</v>
      </c>
      <c r="H56" s="157">
        <v>40.200000000000003</v>
      </c>
      <c r="I56" s="157">
        <v>40.5</v>
      </c>
      <c r="J56" s="157">
        <v>41.7</v>
      </c>
      <c r="K56" s="157">
        <v>40.799999999999997</v>
      </c>
      <c r="L56" s="157">
        <v>40.1</v>
      </c>
      <c r="M56" s="157">
        <v>39.6</v>
      </c>
      <c r="N56" s="212">
        <f>SUM(B56:M56)/12</f>
        <v>38.44166666666667</v>
      </c>
      <c r="O56" s="207">
        <f t="shared" si="1"/>
        <v>72.400000000000006</v>
      </c>
      <c r="P56" s="155"/>
      <c r="Q56" s="290"/>
      <c r="R56" s="290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179</v>
      </c>
      <c r="B57" s="157">
        <v>40.9</v>
      </c>
      <c r="C57" s="157">
        <v>41</v>
      </c>
      <c r="D57" s="157">
        <v>39.5</v>
      </c>
      <c r="E57" s="157">
        <v>39.4</v>
      </c>
      <c r="F57" s="157">
        <v>37.9</v>
      </c>
      <c r="G57" s="157">
        <v>41.3</v>
      </c>
      <c r="H57" s="157">
        <v>37.5</v>
      </c>
      <c r="I57" s="157">
        <v>38.6</v>
      </c>
      <c r="J57" s="157">
        <v>37.9</v>
      </c>
      <c r="K57" s="157">
        <v>39.700000000000003</v>
      </c>
      <c r="L57" s="157">
        <v>43.1</v>
      </c>
      <c r="M57" s="157">
        <v>40.299999999999997</v>
      </c>
      <c r="N57" s="212">
        <f>SUM(B57:M57)/12</f>
        <v>39.758333333333333</v>
      </c>
      <c r="O57" s="207">
        <f t="shared" si="1"/>
        <v>103.4</v>
      </c>
      <c r="P57" s="155"/>
      <c r="Q57" s="290"/>
      <c r="R57" s="290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187</v>
      </c>
      <c r="B58" s="157">
        <v>43.2</v>
      </c>
      <c r="C58" s="157">
        <v>43.6</v>
      </c>
      <c r="D58" s="157">
        <v>42.1</v>
      </c>
      <c r="E58" s="157">
        <v>42.7</v>
      </c>
      <c r="F58" s="157">
        <v>44.7</v>
      </c>
      <c r="G58" s="157">
        <v>45.4</v>
      </c>
      <c r="H58" s="157">
        <v>44.5</v>
      </c>
      <c r="I58" s="157">
        <v>42.1</v>
      </c>
      <c r="J58" s="157">
        <v>40.200000000000003</v>
      </c>
      <c r="K58" s="157">
        <v>41.4</v>
      </c>
      <c r="L58" s="157">
        <v>42.1</v>
      </c>
      <c r="M58" s="157">
        <v>41.3</v>
      </c>
      <c r="N58" s="212">
        <f>SUM(B58:M58)/12</f>
        <v>42.774999999999999</v>
      </c>
      <c r="O58" s="207">
        <f t="shared" si="1"/>
        <v>107.6</v>
      </c>
      <c r="P58" s="155"/>
      <c r="Q58" s="215"/>
      <c r="R58" s="215"/>
      <c r="S58" s="155"/>
      <c r="T58" s="155"/>
      <c r="U58" s="155"/>
      <c r="V58" s="155"/>
      <c r="W58" s="155"/>
      <c r="X58" s="155"/>
      <c r="Y58" s="155"/>
      <c r="Z58" s="155"/>
    </row>
    <row r="59" spans="1:26" ht="9.9499999999999993" customHeight="1" x14ac:dyDescent="0.15">
      <c r="Q59" s="219"/>
    </row>
    <row r="82" spans="1:26" ht="6" customHeight="1" x14ac:dyDescent="0.15"/>
    <row r="83" spans="1:26" ht="11.1" customHeight="1" x14ac:dyDescent="0.15">
      <c r="A83" s="6"/>
      <c r="B83" s="7" t="s">
        <v>75</v>
      </c>
      <c r="C83" s="7" t="s">
        <v>76</v>
      </c>
      <c r="D83" s="7" t="s">
        <v>77</v>
      </c>
      <c r="E83" s="7" t="s">
        <v>78</v>
      </c>
      <c r="F83" s="7" t="s">
        <v>79</v>
      </c>
      <c r="G83" s="7" t="s">
        <v>80</v>
      </c>
      <c r="H83" s="7" t="s">
        <v>81</v>
      </c>
      <c r="I83" s="7" t="s">
        <v>82</v>
      </c>
      <c r="J83" s="7" t="s">
        <v>83</v>
      </c>
      <c r="K83" s="7" t="s">
        <v>84</v>
      </c>
      <c r="L83" s="7" t="s">
        <v>85</v>
      </c>
      <c r="M83" s="7" t="s">
        <v>86</v>
      </c>
      <c r="N83" s="206" t="s">
        <v>121</v>
      </c>
      <c r="O83" s="149" t="s">
        <v>123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172</v>
      </c>
      <c r="B84" s="11">
        <v>85.7</v>
      </c>
      <c r="C84" s="11">
        <v>87</v>
      </c>
      <c r="D84" s="11">
        <v>82.4</v>
      </c>
      <c r="E84" s="11">
        <v>93.3</v>
      </c>
      <c r="F84" s="11">
        <v>92</v>
      </c>
      <c r="G84" s="11">
        <v>99.6</v>
      </c>
      <c r="H84" s="11">
        <v>115.3</v>
      </c>
      <c r="I84" s="11">
        <v>76.099999999999994</v>
      </c>
      <c r="J84" s="11">
        <v>127.5</v>
      </c>
      <c r="K84" s="11">
        <v>102.6</v>
      </c>
      <c r="L84" s="11">
        <v>102.2</v>
      </c>
      <c r="M84" s="11">
        <v>85.1</v>
      </c>
      <c r="N84" s="211">
        <f>SUM(B84:M84)/12</f>
        <v>95.733333333333334</v>
      </c>
      <c r="O84" s="148">
        <v>99.7</v>
      </c>
      <c r="P84" s="48"/>
      <c r="Q84" s="17"/>
      <c r="R84" s="17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171</v>
      </c>
      <c r="B85" s="11">
        <v>71.8</v>
      </c>
      <c r="C85" s="11">
        <v>67.900000000000006</v>
      </c>
      <c r="D85" s="11">
        <v>86.3</v>
      </c>
      <c r="E85" s="11">
        <v>91.1</v>
      </c>
      <c r="F85" s="11">
        <v>72.900000000000006</v>
      </c>
      <c r="G85" s="11">
        <v>127.8</v>
      </c>
      <c r="H85" s="11">
        <v>144</v>
      </c>
      <c r="I85" s="11">
        <v>88.1</v>
      </c>
      <c r="J85" s="11">
        <v>93.5</v>
      </c>
      <c r="K85" s="11">
        <v>89.7</v>
      </c>
      <c r="L85" s="11">
        <v>127.8</v>
      </c>
      <c r="M85" s="11">
        <v>136.69999999999999</v>
      </c>
      <c r="N85" s="211">
        <f>SUM(B85:M85)/12</f>
        <v>99.800000000000011</v>
      </c>
      <c r="O85" s="148">
        <f t="shared" ref="O85:O88" si="2">ROUND(N85/N84*100,1)</f>
        <v>104.2</v>
      </c>
      <c r="P85" s="48"/>
      <c r="Q85" s="17"/>
      <c r="R85" s="17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174</v>
      </c>
      <c r="B86" s="11">
        <v>138.19999999999999</v>
      </c>
      <c r="C86" s="11">
        <v>142.4</v>
      </c>
      <c r="D86" s="11">
        <v>199.9</v>
      </c>
      <c r="E86" s="11">
        <v>232.5</v>
      </c>
      <c r="F86" s="11">
        <v>179</v>
      </c>
      <c r="G86" s="11">
        <v>177.6</v>
      </c>
      <c r="H86" s="11">
        <v>151.19999999999999</v>
      </c>
      <c r="I86" s="11">
        <v>124.5</v>
      </c>
      <c r="J86" s="11">
        <v>116.7</v>
      </c>
      <c r="K86" s="11">
        <v>129.9</v>
      </c>
      <c r="L86" s="11">
        <v>117.4</v>
      </c>
      <c r="M86" s="11">
        <v>123.6</v>
      </c>
      <c r="N86" s="211">
        <f>SUM(B86:M86)/12</f>
        <v>152.74166666666667</v>
      </c>
      <c r="O86" s="148">
        <f t="shared" si="2"/>
        <v>153</v>
      </c>
      <c r="P86" s="48"/>
      <c r="Q86" s="17"/>
      <c r="R86" s="17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179</v>
      </c>
      <c r="B87" s="11">
        <v>137.30000000000001</v>
      </c>
      <c r="C87" s="11">
        <v>110.5</v>
      </c>
      <c r="D87" s="11">
        <v>167.7</v>
      </c>
      <c r="E87" s="11">
        <v>153.9</v>
      </c>
      <c r="F87" s="11">
        <v>132.6</v>
      </c>
      <c r="G87" s="11">
        <v>176.4</v>
      </c>
      <c r="H87" s="11">
        <v>200.3</v>
      </c>
      <c r="I87" s="11">
        <v>154.69999999999999</v>
      </c>
      <c r="J87" s="11">
        <v>184.4</v>
      </c>
      <c r="K87" s="11">
        <v>155.5</v>
      </c>
      <c r="L87" s="11">
        <v>138.4</v>
      </c>
      <c r="M87" s="11">
        <v>138.80000000000001</v>
      </c>
      <c r="N87" s="211">
        <f>SUM(B87:M87)/12</f>
        <v>154.20833333333334</v>
      </c>
      <c r="O87" s="148">
        <f t="shared" si="2"/>
        <v>101</v>
      </c>
      <c r="P87" s="48"/>
      <c r="Q87" s="17"/>
      <c r="R87" s="17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187</v>
      </c>
      <c r="B88" s="11">
        <v>120.5</v>
      </c>
      <c r="C88" s="11">
        <v>125.7</v>
      </c>
      <c r="D88" s="11">
        <v>153</v>
      </c>
      <c r="E88" s="11">
        <v>184.3</v>
      </c>
      <c r="F88" s="11">
        <v>170.6</v>
      </c>
      <c r="G88" s="11">
        <v>167.7</v>
      </c>
      <c r="H88" s="11">
        <v>134</v>
      </c>
      <c r="I88" s="11">
        <v>103.1</v>
      </c>
      <c r="J88" s="11">
        <v>113.4</v>
      </c>
      <c r="K88" s="11">
        <v>138.6</v>
      </c>
      <c r="L88" s="11">
        <v>143.80000000000001</v>
      </c>
      <c r="M88" s="11">
        <v>143.4</v>
      </c>
      <c r="N88" s="211">
        <f>SUM(B88:M88)/12</f>
        <v>141.50833333333333</v>
      </c>
      <c r="O88" s="148">
        <f t="shared" si="2"/>
        <v>91.8</v>
      </c>
      <c r="P88" s="48"/>
      <c r="Q88" s="352"/>
      <c r="R88" s="352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C89" s="368"/>
      <c r="D89" s="150"/>
    </row>
    <row r="90" spans="1:26" ht="9.9499999999999993" customHeight="1" x14ac:dyDescent="0.15">
      <c r="D90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Z89"/>
  <sheetViews>
    <sheetView zoomScaleNormal="100" workbookViewId="0">
      <selection activeCell="S21" sqref="S21"/>
    </sheetView>
  </sheetViews>
  <sheetFormatPr defaultRowHeight="9.9499999999999993" customHeight="1" x14ac:dyDescent="0.15"/>
  <cols>
    <col min="1" max="1" width="8" customWidth="1"/>
    <col min="2" max="13" width="6.125" customWidth="1"/>
    <col min="14" max="26" width="7.625" customWidth="1"/>
  </cols>
  <sheetData>
    <row r="8" spans="1:26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9.9499999999999993" customHeight="1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.75" customHeight="1" x14ac:dyDescent="0.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1.1" customHeight="1" x14ac:dyDescent="0.15">
      <c r="A24" s="6"/>
      <c r="B24" s="7" t="s">
        <v>75</v>
      </c>
      <c r="C24" s="7" t="s">
        <v>76</v>
      </c>
      <c r="D24" s="7" t="s">
        <v>77</v>
      </c>
      <c r="E24" s="7" t="s">
        <v>78</v>
      </c>
      <c r="F24" s="7" t="s">
        <v>79</v>
      </c>
      <c r="G24" s="7" t="s">
        <v>80</v>
      </c>
      <c r="H24" s="7" t="s">
        <v>81</v>
      </c>
      <c r="I24" s="7" t="s">
        <v>82</v>
      </c>
      <c r="J24" s="7" t="s">
        <v>83</v>
      </c>
      <c r="K24" s="7" t="s">
        <v>84</v>
      </c>
      <c r="L24" s="7" t="s">
        <v>85</v>
      </c>
      <c r="M24" s="7" t="s">
        <v>86</v>
      </c>
      <c r="N24" s="206" t="s">
        <v>120</v>
      </c>
      <c r="O24" s="149" t="s">
        <v>123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172</v>
      </c>
      <c r="B25" s="355">
        <v>96.4</v>
      </c>
      <c r="C25" s="355">
        <v>100.8</v>
      </c>
      <c r="D25" s="355">
        <v>119.9</v>
      </c>
      <c r="E25" s="355">
        <v>122</v>
      </c>
      <c r="F25" s="355">
        <v>123.5</v>
      </c>
      <c r="G25" s="355">
        <v>126.2</v>
      </c>
      <c r="H25" s="355">
        <v>126.9</v>
      </c>
      <c r="I25" s="355">
        <v>97.5</v>
      </c>
      <c r="J25" s="355">
        <v>114.1</v>
      </c>
      <c r="K25" s="355">
        <v>104.1</v>
      </c>
      <c r="L25" s="355">
        <v>95.1</v>
      </c>
      <c r="M25" s="355">
        <v>110</v>
      </c>
      <c r="N25" s="212">
        <f>SUM(B25:M25)</f>
        <v>1336.4999999999998</v>
      </c>
      <c r="O25" s="356">
        <v>94</v>
      </c>
      <c r="P25" s="155"/>
      <c r="Q25" s="287"/>
      <c r="R25" s="287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171</v>
      </c>
      <c r="B26" s="355">
        <v>84.4</v>
      </c>
      <c r="C26" s="355">
        <v>90.2</v>
      </c>
      <c r="D26" s="355">
        <v>113.2</v>
      </c>
      <c r="E26" s="355">
        <v>112.9</v>
      </c>
      <c r="F26" s="355">
        <v>92.8</v>
      </c>
      <c r="G26" s="355">
        <v>100.2</v>
      </c>
      <c r="H26" s="355">
        <v>103</v>
      </c>
      <c r="I26" s="355">
        <v>90.2</v>
      </c>
      <c r="J26" s="355">
        <v>95.8</v>
      </c>
      <c r="K26" s="355">
        <v>131.9</v>
      </c>
      <c r="L26" s="355">
        <v>84.5</v>
      </c>
      <c r="M26" s="355">
        <v>78.599999999999994</v>
      </c>
      <c r="N26" s="212">
        <f>SUM(B26:M26)</f>
        <v>1177.6999999999998</v>
      </c>
      <c r="O26" s="356">
        <f t="shared" ref="O26:O29" si="0">ROUND(N26/N25*100,1)</f>
        <v>88.1</v>
      </c>
      <c r="P26" s="359"/>
      <c r="Q26" s="360"/>
      <c r="R26" s="360"/>
      <c r="S26" s="359"/>
      <c r="T26" s="359"/>
      <c r="U26" s="359"/>
      <c r="V26" s="359"/>
      <c r="W26" s="359"/>
      <c r="X26" s="359"/>
      <c r="Y26" s="359"/>
      <c r="Z26" s="359"/>
    </row>
    <row r="27" spans="1:26" ht="11.1" customHeight="1" x14ac:dyDescent="0.15">
      <c r="A27" s="6" t="s">
        <v>174</v>
      </c>
      <c r="B27" s="355">
        <v>75.7</v>
      </c>
      <c r="C27" s="355">
        <v>92.3</v>
      </c>
      <c r="D27" s="355">
        <v>105</v>
      </c>
      <c r="E27" s="355">
        <v>103.6</v>
      </c>
      <c r="F27" s="355">
        <v>94.9</v>
      </c>
      <c r="G27" s="355">
        <v>106.3</v>
      </c>
      <c r="H27" s="355">
        <v>100.1</v>
      </c>
      <c r="I27" s="355">
        <v>100.9</v>
      </c>
      <c r="J27" s="355">
        <v>91.8</v>
      </c>
      <c r="K27" s="355">
        <v>87.4</v>
      </c>
      <c r="L27" s="355">
        <v>90</v>
      </c>
      <c r="M27" s="355">
        <v>78.099999999999994</v>
      </c>
      <c r="N27" s="212">
        <f>SUM(B27:M27)</f>
        <v>1126.0999999999999</v>
      </c>
      <c r="O27" s="356">
        <f t="shared" si="0"/>
        <v>95.6</v>
      </c>
      <c r="P27" s="359"/>
      <c r="Q27" s="360"/>
      <c r="R27" s="360"/>
      <c r="S27" s="359"/>
      <c r="T27" s="359"/>
      <c r="U27" s="359"/>
      <c r="V27" s="359"/>
      <c r="W27" s="359"/>
      <c r="X27" s="359"/>
      <c r="Y27" s="359"/>
      <c r="Z27" s="359"/>
    </row>
    <row r="28" spans="1:26" ht="11.1" customHeight="1" x14ac:dyDescent="0.15">
      <c r="A28" s="6" t="s">
        <v>179</v>
      </c>
      <c r="B28" s="355">
        <v>68.900000000000006</v>
      </c>
      <c r="C28" s="355">
        <v>75.7</v>
      </c>
      <c r="D28" s="355">
        <v>96.3</v>
      </c>
      <c r="E28" s="355">
        <v>98.9</v>
      </c>
      <c r="F28" s="355">
        <v>89.3</v>
      </c>
      <c r="G28" s="355">
        <v>96</v>
      </c>
      <c r="H28" s="355">
        <v>90.2</v>
      </c>
      <c r="I28" s="355">
        <v>87.2</v>
      </c>
      <c r="J28" s="355">
        <v>85.7</v>
      </c>
      <c r="K28" s="355">
        <v>93.5</v>
      </c>
      <c r="L28" s="355">
        <v>82.1</v>
      </c>
      <c r="M28" s="355">
        <v>87</v>
      </c>
      <c r="N28" s="212">
        <f>SUM(B28:M28)</f>
        <v>1050.8000000000002</v>
      </c>
      <c r="O28" s="356">
        <f t="shared" si="0"/>
        <v>93.3</v>
      </c>
      <c r="P28" s="359"/>
      <c r="Q28" s="360"/>
      <c r="R28" s="360"/>
      <c r="S28" s="359"/>
      <c r="T28" s="359"/>
      <c r="U28" s="359"/>
      <c r="V28" s="359"/>
      <c r="W28" s="359"/>
      <c r="X28" s="359"/>
      <c r="Y28" s="359"/>
      <c r="Z28" s="359"/>
    </row>
    <row r="29" spans="1:26" ht="11.1" customHeight="1" x14ac:dyDescent="0.15">
      <c r="A29" s="6" t="s">
        <v>187</v>
      </c>
      <c r="B29" s="355">
        <v>72.7</v>
      </c>
      <c r="C29" s="355">
        <v>83.2</v>
      </c>
      <c r="D29" s="355">
        <v>89.9</v>
      </c>
      <c r="E29" s="355">
        <v>103.8</v>
      </c>
      <c r="F29" s="355">
        <v>94.4</v>
      </c>
      <c r="G29" s="355">
        <v>91.6</v>
      </c>
      <c r="H29" s="355">
        <v>108.5</v>
      </c>
      <c r="I29" s="355">
        <v>91.8</v>
      </c>
      <c r="J29" s="355">
        <v>101.6</v>
      </c>
      <c r="K29" s="355">
        <v>100.2</v>
      </c>
      <c r="L29" s="355">
        <v>94.2</v>
      </c>
      <c r="M29" s="355">
        <v>94.5</v>
      </c>
      <c r="N29" s="212">
        <f>SUM(B29:M29)</f>
        <v>1126.4000000000001</v>
      </c>
      <c r="O29" s="356">
        <f t="shared" si="0"/>
        <v>107.2</v>
      </c>
      <c r="P29" s="359"/>
      <c r="Q29" s="361"/>
      <c r="R29" s="361"/>
      <c r="S29" s="359"/>
      <c r="T29" s="359"/>
      <c r="U29" s="359"/>
      <c r="V29" s="359"/>
      <c r="W29" s="359"/>
      <c r="X29" s="359"/>
      <c r="Y29" s="359"/>
      <c r="Z29" s="359"/>
    </row>
    <row r="30" spans="1:26" ht="9.9499999999999993" customHeight="1" x14ac:dyDescent="0.15">
      <c r="H30" s="194"/>
    </row>
    <row r="53" spans="1:26" s="150" customFormat="1" ht="11.1" customHeight="1" x14ac:dyDescent="0.15">
      <c r="A53" s="11"/>
      <c r="B53" s="146" t="s">
        <v>75</v>
      </c>
      <c r="C53" s="146" t="s">
        <v>76</v>
      </c>
      <c r="D53" s="146" t="s">
        <v>77</v>
      </c>
      <c r="E53" s="146" t="s">
        <v>78</v>
      </c>
      <c r="F53" s="146" t="s">
        <v>79</v>
      </c>
      <c r="G53" s="146" t="s">
        <v>80</v>
      </c>
      <c r="H53" s="146" t="s">
        <v>81</v>
      </c>
      <c r="I53" s="146" t="s">
        <v>82</v>
      </c>
      <c r="J53" s="146" t="s">
        <v>83</v>
      </c>
      <c r="K53" s="146" t="s">
        <v>84</v>
      </c>
      <c r="L53" s="146" t="s">
        <v>85</v>
      </c>
      <c r="M53" s="146" t="s">
        <v>86</v>
      </c>
      <c r="N53" s="206" t="s">
        <v>121</v>
      </c>
      <c r="O53" s="149" t="s">
        <v>123</v>
      </c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spans="1:26" s="150" customFormat="1" ht="11.1" customHeight="1" x14ac:dyDescent="0.15">
      <c r="A54" s="6" t="s">
        <v>172</v>
      </c>
      <c r="B54" s="153">
        <v>114.1</v>
      </c>
      <c r="C54" s="153">
        <v>119.1</v>
      </c>
      <c r="D54" s="153">
        <v>126.2</v>
      </c>
      <c r="E54" s="153">
        <v>117.7</v>
      </c>
      <c r="F54" s="153">
        <v>126</v>
      </c>
      <c r="G54" s="153">
        <v>138.9</v>
      </c>
      <c r="H54" s="153">
        <v>146.19999999999999</v>
      </c>
      <c r="I54" s="153">
        <v>134.4</v>
      </c>
      <c r="J54" s="153">
        <v>134.19999999999999</v>
      </c>
      <c r="K54" s="153">
        <v>122.9</v>
      </c>
      <c r="L54" s="153">
        <v>124.3</v>
      </c>
      <c r="M54" s="153">
        <v>122.1</v>
      </c>
      <c r="N54" s="212">
        <f>SUM(B54:M54)/12</f>
        <v>127.17499999999997</v>
      </c>
      <c r="O54" s="356">
        <v>99.4</v>
      </c>
      <c r="P54" s="357"/>
      <c r="Q54" s="358"/>
      <c r="R54" s="358"/>
      <c r="S54" s="357"/>
      <c r="T54" s="357"/>
      <c r="U54" s="357"/>
      <c r="V54" s="357"/>
      <c r="W54" s="357"/>
      <c r="X54" s="357"/>
      <c r="Y54" s="357"/>
      <c r="Z54" s="357"/>
    </row>
    <row r="55" spans="1:26" s="150" customFormat="1" ht="11.1" customHeight="1" x14ac:dyDescent="0.15">
      <c r="A55" s="6" t="s">
        <v>171</v>
      </c>
      <c r="B55" s="153">
        <v>119.6</v>
      </c>
      <c r="C55" s="153">
        <v>116.2</v>
      </c>
      <c r="D55" s="153">
        <v>120.4</v>
      </c>
      <c r="E55" s="153">
        <v>120.3</v>
      </c>
      <c r="F55" s="153">
        <v>123.1</v>
      </c>
      <c r="G55" s="153">
        <v>116.5</v>
      </c>
      <c r="H55" s="153">
        <v>114.8</v>
      </c>
      <c r="I55" s="153">
        <v>111.8</v>
      </c>
      <c r="J55" s="153">
        <v>114</v>
      </c>
      <c r="K55" s="153">
        <v>141.30000000000001</v>
      </c>
      <c r="L55" s="153">
        <v>114</v>
      </c>
      <c r="M55" s="153">
        <v>101.3</v>
      </c>
      <c r="N55" s="212">
        <f>SUM(B55:M55)/12</f>
        <v>117.77499999999998</v>
      </c>
      <c r="O55" s="356">
        <f t="shared" ref="O55:O58" si="1">ROUND(N55/N54*100,1)</f>
        <v>92.6</v>
      </c>
      <c r="P55" s="357"/>
      <c r="Q55" s="358"/>
      <c r="R55" s="358"/>
      <c r="S55" s="357"/>
      <c r="T55" s="357"/>
      <c r="U55" s="357"/>
      <c r="V55" s="357"/>
      <c r="W55" s="357"/>
      <c r="X55" s="357"/>
      <c r="Y55" s="357"/>
      <c r="Z55" s="357"/>
    </row>
    <row r="56" spans="1:26" s="150" customFormat="1" ht="11.1" customHeight="1" x14ac:dyDescent="0.15">
      <c r="A56" s="6" t="s">
        <v>174</v>
      </c>
      <c r="B56" s="153">
        <v>99.7</v>
      </c>
      <c r="C56" s="153">
        <v>109.5</v>
      </c>
      <c r="D56" s="153">
        <v>111.4</v>
      </c>
      <c r="E56" s="153">
        <v>102.9</v>
      </c>
      <c r="F56" s="153">
        <v>113.3</v>
      </c>
      <c r="G56" s="153">
        <v>123.3</v>
      </c>
      <c r="H56" s="153">
        <v>120.8</v>
      </c>
      <c r="I56" s="153">
        <v>138.19999999999999</v>
      </c>
      <c r="J56" s="153">
        <v>132.1</v>
      </c>
      <c r="K56" s="153">
        <v>128.30000000000001</v>
      </c>
      <c r="L56" s="153">
        <v>125.1</v>
      </c>
      <c r="M56" s="153">
        <v>109.6</v>
      </c>
      <c r="N56" s="212">
        <f>SUM(B56:M56)/12</f>
        <v>117.84999999999997</v>
      </c>
      <c r="O56" s="356">
        <f t="shared" si="1"/>
        <v>100.1</v>
      </c>
      <c r="P56" s="357"/>
      <c r="Q56" s="358"/>
      <c r="R56" s="358"/>
      <c r="S56" s="357"/>
      <c r="T56" s="357"/>
      <c r="U56" s="357"/>
      <c r="V56" s="357"/>
      <c r="W56" s="357"/>
      <c r="X56" s="357"/>
      <c r="Y56" s="357"/>
      <c r="Z56" s="357"/>
    </row>
    <row r="57" spans="1:26" s="150" customFormat="1" ht="11.1" customHeight="1" x14ac:dyDescent="0.15">
      <c r="A57" s="6" t="s">
        <v>179</v>
      </c>
      <c r="B57" s="153">
        <v>110.3</v>
      </c>
      <c r="C57" s="153">
        <v>109</v>
      </c>
      <c r="D57" s="153">
        <v>108.2</v>
      </c>
      <c r="E57" s="153">
        <v>113.1</v>
      </c>
      <c r="F57" s="153">
        <v>122.4</v>
      </c>
      <c r="G57" s="153">
        <v>116.8</v>
      </c>
      <c r="H57" s="153">
        <v>108.9</v>
      </c>
      <c r="I57" s="153">
        <v>107</v>
      </c>
      <c r="J57" s="153">
        <v>101.1</v>
      </c>
      <c r="K57" s="153">
        <v>109.4</v>
      </c>
      <c r="L57" s="153">
        <v>99.1</v>
      </c>
      <c r="M57" s="153">
        <v>97.9</v>
      </c>
      <c r="N57" s="212">
        <f>SUM(B57:M57)/12</f>
        <v>108.60000000000001</v>
      </c>
      <c r="O57" s="356">
        <f t="shared" si="1"/>
        <v>92.2</v>
      </c>
      <c r="P57" s="357"/>
      <c r="Q57" s="358"/>
      <c r="R57" s="358"/>
      <c r="S57" s="357"/>
      <c r="T57" s="357"/>
      <c r="U57" s="357"/>
      <c r="V57" s="357"/>
      <c r="W57" s="357"/>
      <c r="X57" s="357"/>
      <c r="Y57" s="357"/>
      <c r="Z57" s="357"/>
    </row>
    <row r="58" spans="1:26" s="150" customFormat="1" ht="11.1" customHeight="1" x14ac:dyDescent="0.15">
      <c r="A58" s="6" t="s">
        <v>187</v>
      </c>
      <c r="B58" s="153">
        <v>97.3</v>
      </c>
      <c r="C58" s="153">
        <v>99.8</v>
      </c>
      <c r="D58" s="153">
        <v>97.4</v>
      </c>
      <c r="E58" s="153">
        <v>100.8</v>
      </c>
      <c r="F58" s="153">
        <v>107.3</v>
      </c>
      <c r="G58" s="153">
        <v>108.2</v>
      </c>
      <c r="H58" s="153">
        <v>107.3</v>
      </c>
      <c r="I58" s="153">
        <v>103.7</v>
      </c>
      <c r="J58" s="153">
        <v>106</v>
      </c>
      <c r="K58" s="153">
        <v>105.3</v>
      </c>
      <c r="L58" s="153">
        <v>104.4</v>
      </c>
      <c r="M58" s="153">
        <v>95</v>
      </c>
      <c r="N58" s="212">
        <f>SUM(B58:M58)/12</f>
        <v>102.70833333333336</v>
      </c>
      <c r="O58" s="356">
        <f t="shared" si="1"/>
        <v>94.6</v>
      </c>
      <c r="P58" s="159"/>
      <c r="Q58" s="353"/>
      <c r="R58" s="353"/>
      <c r="S58" s="159"/>
      <c r="T58" s="159"/>
      <c r="U58" s="159"/>
      <c r="V58" s="159"/>
      <c r="W58" s="159"/>
      <c r="X58" s="159"/>
      <c r="Y58" s="159"/>
      <c r="Z58" s="159"/>
    </row>
    <row r="59" spans="1:26" ht="9.9499999999999993" customHeight="1" x14ac:dyDescent="0.15">
      <c r="A59" s="48"/>
    </row>
    <row r="60" spans="1:26" ht="9.9499999999999993" customHeight="1" x14ac:dyDescent="0.15">
      <c r="A60" s="48"/>
    </row>
    <row r="68" spans="18:18" ht="9.9499999999999993" customHeight="1" x14ac:dyDescent="0.15">
      <c r="R68" s="354"/>
    </row>
    <row r="82" spans="1:26" ht="5.25" customHeight="1" x14ac:dyDescent="0.15"/>
    <row r="83" spans="1:26" s="150" customFormat="1" ht="11.1" customHeight="1" x14ac:dyDescent="0.15">
      <c r="A83" s="11"/>
      <c r="B83" s="146" t="s">
        <v>75</v>
      </c>
      <c r="C83" s="146" t="s">
        <v>76</v>
      </c>
      <c r="D83" s="146" t="s">
        <v>77</v>
      </c>
      <c r="E83" s="146" t="s">
        <v>78</v>
      </c>
      <c r="F83" s="146" t="s">
        <v>79</v>
      </c>
      <c r="G83" s="146" t="s">
        <v>80</v>
      </c>
      <c r="H83" s="146" t="s">
        <v>81</v>
      </c>
      <c r="I83" s="146" t="s">
        <v>82</v>
      </c>
      <c r="J83" s="146" t="s">
        <v>83</v>
      </c>
      <c r="K83" s="146" t="s">
        <v>84</v>
      </c>
      <c r="L83" s="146" t="s">
        <v>85</v>
      </c>
      <c r="M83" s="146" t="s">
        <v>86</v>
      </c>
      <c r="N83" s="206" t="s">
        <v>121</v>
      </c>
      <c r="O83" s="149" t="s">
        <v>123</v>
      </c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</row>
    <row r="84" spans="1:26" s="150" customFormat="1" ht="11.1" customHeight="1" x14ac:dyDescent="0.15">
      <c r="A84" s="6" t="s">
        <v>172</v>
      </c>
      <c r="B84" s="148">
        <v>85.5</v>
      </c>
      <c r="C84" s="148">
        <v>84.2</v>
      </c>
      <c r="D84" s="148">
        <v>94.9</v>
      </c>
      <c r="E84" s="148">
        <v>103.5</v>
      </c>
      <c r="F84" s="148">
        <v>98</v>
      </c>
      <c r="G84" s="148">
        <v>90.4</v>
      </c>
      <c r="H84" s="148">
        <v>86.4</v>
      </c>
      <c r="I84" s="148">
        <v>73.7</v>
      </c>
      <c r="J84" s="148">
        <v>85</v>
      </c>
      <c r="K84" s="148">
        <v>85.4</v>
      </c>
      <c r="L84" s="148">
        <v>76.400000000000006</v>
      </c>
      <c r="M84" s="148">
        <v>90.2</v>
      </c>
      <c r="N84" s="211">
        <f t="shared" ref="N84:N88" si="2">SUM(B84:M84)/12</f>
        <v>87.8</v>
      </c>
      <c r="O84" s="216">
        <v>94.7</v>
      </c>
      <c r="Q84" s="288"/>
      <c r="R84" s="288"/>
    </row>
    <row r="85" spans="1:26" s="150" customFormat="1" ht="11.1" customHeight="1" x14ac:dyDescent="0.15">
      <c r="A85" s="6" t="s">
        <v>171</v>
      </c>
      <c r="B85" s="148">
        <v>70.900000000000006</v>
      </c>
      <c r="C85" s="148">
        <v>78</v>
      </c>
      <c r="D85" s="148">
        <v>93.9</v>
      </c>
      <c r="E85" s="148">
        <v>93.9</v>
      </c>
      <c r="F85" s="148">
        <v>75.099999999999994</v>
      </c>
      <c r="G85" s="148">
        <v>86.4</v>
      </c>
      <c r="H85" s="148">
        <v>89.8</v>
      </c>
      <c r="I85" s="148">
        <v>81</v>
      </c>
      <c r="J85" s="148">
        <v>83.9</v>
      </c>
      <c r="K85" s="148">
        <v>92.6</v>
      </c>
      <c r="L85" s="148">
        <v>76.900000000000006</v>
      </c>
      <c r="M85" s="148">
        <v>79</v>
      </c>
      <c r="N85" s="211">
        <f t="shared" si="2"/>
        <v>83.45</v>
      </c>
      <c r="O85" s="216">
        <f t="shared" ref="O85:O88" si="3">ROUND(N85/N84*100,1)</f>
        <v>95</v>
      </c>
      <c r="Q85" s="288"/>
      <c r="R85" s="288"/>
    </row>
    <row r="86" spans="1:26" s="150" customFormat="1" ht="11.1" customHeight="1" x14ac:dyDescent="0.15">
      <c r="A86" s="6" t="s">
        <v>174</v>
      </c>
      <c r="B86" s="148">
        <v>76.099999999999994</v>
      </c>
      <c r="C86" s="148">
        <v>83.6</v>
      </c>
      <c r="D86" s="148">
        <v>94.2</v>
      </c>
      <c r="E86" s="148">
        <v>100.7</v>
      </c>
      <c r="F86" s="148">
        <v>83</v>
      </c>
      <c r="G86" s="148">
        <v>85.6</v>
      </c>
      <c r="H86" s="148">
        <v>83.1</v>
      </c>
      <c r="I86" s="148">
        <v>71.099999999999994</v>
      </c>
      <c r="J86" s="148">
        <v>70.099999999999994</v>
      </c>
      <c r="K86" s="148">
        <v>68.599999999999994</v>
      </c>
      <c r="L86" s="148">
        <v>72.099999999999994</v>
      </c>
      <c r="M86" s="148">
        <v>73.099999999999994</v>
      </c>
      <c r="N86" s="211">
        <f t="shared" si="2"/>
        <v>80.108333333333334</v>
      </c>
      <c r="O86" s="216">
        <f t="shared" si="3"/>
        <v>96</v>
      </c>
      <c r="Q86" s="288"/>
      <c r="R86" s="288"/>
    </row>
    <row r="87" spans="1:26" s="150" customFormat="1" ht="11.1" customHeight="1" x14ac:dyDescent="0.15">
      <c r="A87" s="6" t="s">
        <v>179</v>
      </c>
      <c r="B87" s="148">
        <v>62.3</v>
      </c>
      <c r="C87" s="148">
        <v>69.599999999999994</v>
      </c>
      <c r="D87" s="148">
        <v>89</v>
      </c>
      <c r="E87" s="148">
        <v>87.2</v>
      </c>
      <c r="F87" s="148">
        <v>71.900000000000006</v>
      </c>
      <c r="G87" s="148">
        <v>82.6</v>
      </c>
      <c r="H87" s="148">
        <v>83.4</v>
      </c>
      <c r="I87" s="148">
        <v>81.599999999999994</v>
      </c>
      <c r="J87" s="148">
        <v>85.1</v>
      </c>
      <c r="K87" s="148">
        <v>84.9</v>
      </c>
      <c r="L87" s="148">
        <v>83.6</v>
      </c>
      <c r="M87" s="148">
        <v>88.9</v>
      </c>
      <c r="N87" s="211">
        <f t="shared" si="2"/>
        <v>80.841666666666669</v>
      </c>
      <c r="O87" s="216">
        <f t="shared" si="3"/>
        <v>100.9</v>
      </c>
      <c r="Q87" s="288"/>
      <c r="R87" s="288"/>
    </row>
    <row r="88" spans="1:26" s="150" customFormat="1" ht="11.1" customHeight="1" x14ac:dyDescent="0.15">
      <c r="A88" s="6" t="s">
        <v>187</v>
      </c>
      <c r="B88" s="148">
        <v>74.8</v>
      </c>
      <c r="C88" s="148">
        <v>83.1</v>
      </c>
      <c r="D88" s="148">
        <v>92.4</v>
      </c>
      <c r="E88" s="148">
        <v>103</v>
      </c>
      <c r="F88" s="148">
        <v>87.6</v>
      </c>
      <c r="G88" s="148">
        <v>84.6</v>
      </c>
      <c r="H88" s="148">
        <v>101.1</v>
      </c>
      <c r="I88" s="148">
        <v>88.7</v>
      </c>
      <c r="J88" s="148">
        <v>95.8</v>
      </c>
      <c r="K88" s="148">
        <v>95.2</v>
      </c>
      <c r="L88" s="148">
        <v>90.3</v>
      </c>
      <c r="M88" s="148">
        <v>99.5</v>
      </c>
      <c r="N88" s="211">
        <f t="shared" si="2"/>
        <v>91.341666666666654</v>
      </c>
      <c r="O88" s="216">
        <f t="shared" si="3"/>
        <v>113</v>
      </c>
    </row>
    <row r="89" spans="1:26" ht="9.9499999999999993" customHeight="1" x14ac:dyDescent="0.15">
      <c r="E89" s="369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Z90"/>
  <sheetViews>
    <sheetView workbookViewId="0">
      <selection activeCell="S49" sqref="S49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7" width="7.625" customWidth="1"/>
  </cols>
  <sheetData>
    <row r="7" spans="1:15" ht="9.9499999999999993" customHeight="1" x14ac:dyDescent="0.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5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5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4" spans="1:15" ht="9.9499999999999993" customHeight="1" x14ac:dyDescent="0.15">
      <c r="N14" s="225"/>
      <c r="O14" s="225"/>
    </row>
    <row r="17" spans="1:26" ht="9.9499999999999993" customHeight="1" x14ac:dyDescent="0.15">
      <c r="O17" s="225"/>
    </row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225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225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O22" s="48"/>
    </row>
    <row r="23" spans="1:26" ht="8.25" customHeight="1" x14ac:dyDescent="0.15"/>
    <row r="24" spans="1:26" ht="11.1" customHeight="1" x14ac:dyDescent="0.15">
      <c r="A24" s="6"/>
      <c r="B24" s="7" t="s">
        <v>75</v>
      </c>
      <c r="C24" s="7" t="s">
        <v>76</v>
      </c>
      <c r="D24" s="7" t="s">
        <v>77</v>
      </c>
      <c r="E24" s="7" t="s">
        <v>78</v>
      </c>
      <c r="F24" s="7" t="s">
        <v>79</v>
      </c>
      <c r="G24" s="7" t="s">
        <v>80</v>
      </c>
      <c r="H24" s="7" t="s">
        <v>81</v>
      </c>
      <c r="I24" s="7" t="s">
        <v>82</v>
      </c>
      <c r="J24" s="7" t="s">
        <v>83</v>
      </c>
      <c r="K24" s="7" t="s">
        <v>84</v>
      </c>
      <c r="L24" s="7" t="s">
        <v>85</v>
      </c>
      <c r="M24" s="7" t="s">
        <v>86</v>
      </c>
      <c r="N24" s="206" t="s">
        <v>120</v>
      </c>
      <c r="O24" s="149" t="s">
        <v>123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172</v>
      </c>
      <c r="B25" s="153">
        <v>20</v>
      </c>
      <c r="C25" s="153">
        <v>20.100000000000001</v>
      </c>
      <c r="D25" s="153">
        <v>21.2</v>
      </c>
      <c r="E25" s="153">
        <v>22.7</v>
      </c>
      <c r="F25" s="153">
        <v>21.8</v>
      </c>
      <c r="G25" s="153">
        <v>21.8</v>
      </c>
      <c r="H25" s="153">
        <v>23.4</v>
      </c>
      <c r="I25" s="153">
        <v>20.3</v>
      </c>
      <c r="J25" s="153">
        <v>23.3</v>
      </c>
      <c r="K25" s="153">
        <v>22.7</v>
      </c>
      <c r="L25" s="153">
        <v>21.9</v>
      </c>
      <c r="M25" s="334">
        <v>20.8</v>
      </c>
      <c r="N25" s="285">
        <f>SUM(B25:M25)</f>
        <v>260</v>
      </c>
      <c r="O25" s="207">
        <v>128.30000000000001</v>
      </c>
      <c r="P25" s="155"/>
      <c r="Q25" s="284"/>
      <c r="R25" s="284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171</v>
      </c>
      <c r="B26" s="153">
        <v>20.3</v>
      </c>
      <c r="C26" s="153">
        <v>21.9</v>
      </c>
      <c r="D26" s="153">
        <v>25.5</v>
      </c>
      <c r="E26" s="153">
        <v>26.2</v>
      </c>
      <c r="F26" s="153">
        <v>20.399999999999999</v>
      </c>
      <c r="G26" s="153">
        <v>21.6</v>
      </c>
      <c r="H26" s="153">
        <v>23.6</v>
      </c>
      <c r="I26" s="153">
        <v>19.3</v>
      </c>
      <c r="J26" s="153">
        <v>23.5</v>
      </c>
      <c r="K26" s="153">
        <v>23.4</v>
      </c>
      <c r="L26" s="153">
        <v>16.899999999999999</v>
      </c>
      <c r="M26" s="334">
        <v>19</v>
      </c>
      <c r="N26" s="285">
        <f>SUM(B26:M26)</f>
        <v>261.60000000000002</v>
      </c>
      <c r="O26" s="207">
        <f>SUM(N26/N25)*100</f>
        <v>100.61538461538461</v>
      </c>
      <c r="P26" s="155"/>
      <c r="Q26" s="284"/>
      <c r="R26" s="284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174</v>
      </c>
      <c r="B27" s="153">
        <v>16.5</v>
      </c>
      <c r="C27" s="153">
        <v>20.6</v>
      </c>
      <c r="D27" s="153">
        <v>23</v>
      </c>
      <c r="E27" s="153">
        <v>25.7</v>
      </c>
      <c r="F27" s="153">
        <v>22.2</v>
      </c>
      <c r="G27" s="153">
        <v>20.9</v>
      </c>
      <c r="H27" s="153">
        <v>21.1</v>
      </c>
      <c r="I27" s="153">
        <v>47.8</v>
      </c>
      <c r="J27" s="153">
        <v>50.3</v>
      </c>
      <c r="K27" s="153">
        <v>43.9</v>
      </c>
      <c r="L27" s="153">
        <v>48.7</v>
      </c>
      <c r="M27" s="334">
        <v>53</v>
      </c>
      <c r="N27" s="285">
        <f>SUM(B27:M27)</f>
        <v>393.7</v>
      </c>
      <c r="O27" s="207">
        <f>SUM(N27/N26)*100</f>
        <v>150.49694189602445</v>
      </c>
      <c r="P27" s="155"/>
      <c r="Q27" s="284"/>
      <c r="R27" s="284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179</v>
      </c>
      <c r="B28" s="153">
        <v>43</v>
      </c>
      <c r="C28" s="153">
        <v>42.4</v>
      </c>
      <c r="D28" s="153">
        <v>49.1</v>
      </c>
      <c r="E28" s="153">
        <v>50.7</v>
      </c>
      <c r="F28" s="153">
        <v>52.2</v>
      </c>
      <c r="G28" s="153">
        <v>51</v>
      </c>
      <c r="H28" s="153">
        <v>52.7</v>
      </c>
      <c r="I28" s="153">
        <v>47.1</v>
      </c>
      <c r="J28" s="153">
        <v>50.4</v>
      </c>
      <c r="K28" s="153">
        <v>48.7</v>
      </c>
      <c r="L28" s="153">
        <v>50.5</v>
      </c>
      <c r="M28" s="334">
        <v>52.5</v>
      </c>
      <c r="N28" s="285">
        <f>SUM(B28:M28)</f>
        <v>590.29999999999995</v>
      </c>
      <c r="O28" s="207">
        <f>SUM(N28/N27)*100</f>
        <v>149.93649987299972</v>
      </c>
      <c r="P28" s="155"/>
      <c r="Q28" s="284"/>
      <c r="R28" s="284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187</v>
      </c>
      <c r="B29" s="153">
        <v>45.1</v>
      </c>
      <c r="C29" s="153">
        <v>47.2</v>
      </c>
      <c r="D29" s="153">
        <v>51.8</v>
      </c>
      <c r="E29" s="153">
        <v>45.6</v>
      </c>
      <c r="F29" s="153">
        <v>54.3</v>
      </c>
      <c r="G29" s="153">
        <v>56.1</v>
      </c>
      <c r="H29" s="153">
        <v>59.2</v>
      </c>
      <c r="I29" s="153">
        <v>51.8</v>
      </c>
      <c r="J29" s="153">
        <v>58.3</v>
      </c>
      <c r="K29" s="153">
        <v>66.7</v>
      </c>
      <c r="L29" s="153">
        <v>52</v>
      </c>
      <c r="M29" s="334">
        <v>65.099999999999994</v>
      </c>
      <c r="N29" s="285">
        <f>SUM(B29:M29)</f>
        <v>653.20000000000005</v>
      </c>
      <c r="O29" s="207">
        <f>SUM(N29/N28)*100</f>
        <v>110.6555988480434</v>
      </c>
      <c r="P29" s="155"/>
      <c r="Q29" s="215"/>
      <c r="R29" s="215"/>
      <c r="S29" s="155"/>
      <c r="T29" s="155"/>
      <c r="U29" s="155"/>
      <c r="V29" s="155"/>
      <c r="W29" s="155"/>
      <c r="X29" s="155"/>
      <c r="Y29" s="155"/>
      <c r="Z29" s="155"/>
    </row>
    <row r="35" spans="8:14" ht="9.9499999999999993" customHeight="1" x14ac:dyDescent="0.15">
      <c r="H35" s="17"/>
    </row>
    <row r="46" spans="8:14" ht="9.9499999999999993" customHeight="1" x14ac:dyDescent="0.15">
      <c r="H46" s="17"/>
    </row>
    <row r="48" spans="8:14" ht="9.9499999999999993" customHeight="1" x14ac:dyDescent="0.15">
      <c r="N48" s="225"/>
    </row>
    <row r="52" spans="1:26" ht="4.5" customHeight="1" x14ac:dyDescent="0.15"/>
    <row r="53" spans="1:26" ht="11.1" customHeight="1" x14ac:dyDescent="0.15">
      <c r="A53" s="6"/>
      <c r="B53" s="7" t="s">
        <v>75</v>
      </c>
      <c r="C53" s="7" t="s">
        <v>76</v>
      </c>
      <c r="D53" s="7" t="s">
        <v>77</v>
      </c>
      <c r="E53" s="7" t="s">
        <v>78</v>
      </c>
      <c r="F53" s="7" t="s">
        <v>79</v>
      </c>
      <c r="G53" s="7" t="s">
        <v>80</v>
      </c>
      <c r="H53" s="7" t="s">
        <v>81</v>
      </c>
      <c r="I53" s="7" t="s">
        <v>82</v>
      </c>
      <c r="J53" s="7" t="s">
        <v>83</v>
      </c>
      <c r="K53" s="7" t="s">
        <v>84</v>
      </c>
      <c r="L53" s="7" t="s">
        <v>85</v>
      </c>
      <c r="M53" s="7" t="s">
        <v>86</v>
      </c>
      <c r="N53" s="206" t="s">
        <v>121</v>
      </c>
      <c r="O53" s="149" t="s">
        <v>123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172</v>
      </c>
      <c r="B54" s="153">
        <v>29.9</v>
      </c>
      <c r="C54" s="153">
        <v>30.7</v>
      </c>
      <c r="D54" s="153">
        <v>30.6</v>
      </c>
      <c r="E54" s="153">
        <v>31.5</v>
      </c>
      <c r="F54" s="153">
        <v>30.7</v>
      </c>
      <c r="G54" s="153">
        <v>30.4</v>
      </c>
      <c r="H54" s="153">
        <v>31.2</v>
      </c>
      <c r="I54" s="153">
        <v>31.6</v>
      </c>
      <c r="J54" s="153">
        <v>30.1</v>
      </c>
      <c r="K54" s="153">
        <v>31.2</v>
      </c>
      <c r="L54" s="153">
        <v>32.200000000000003</v>
      </c>
      <c r="M54" s="153">
        <v>30.2</v>
      </c>
      <c r="N54" s="212">
        <f t="shared" ref="N54:N58" si="0">SUM(B54:M54)/12</f>
        <v>30.858333333333331</v>
      </c>
      <c r="O54" s="207">
        <v>120</v>
      </c>
      <c r="P54" s="155"/>
      <c r="Q54" s="291"/>
      <c r="R54" s="291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171</v>
      </c>
      <c r="B55" s="153">
        <v>31.5</v>
      </c>
      <c r="C55" s="153">
        <v>32.5</v>
      </c>
      <c r="D55" s="153">
        <v>33.299999999999997</v>
      </c>
      <c r="E55" s="153">
        <v>34</v>
      </c>
      <c r="F55" s="153">
        <v>33.9</v>
      </c>
      <c r="G55" s="153">
        <v>32.9</v>
      </c>
      <c r="H55" s="153">
        <v>31</v>
      </c>
      <c r="I55" s="153">
        <v>30.4</v>
      </c>
      <c r="J55" s="153">
        <v>31.4</v>
      </c>
      <c r="K55" s="153">
        <v>28.8</v>
      </c>
      <c r="L55" s="153">
        <v>30</v>
      </c>
      <c r="M55" s="153">
        <v>28.8</v>
      </c>
      <c r="N55" s="212">
        <f t="shared" si="0"/>
        <v>31.541666666666668</v>
      </c>
      <c r="O55" s="207">
        <f t="shared" ref="O55:O58" si="1">SUM(N55/N54)*100</f>
        <v>102.21442073994061</v>
      </c>
      <c r="P55" s="155"/>
      <c r="Q55" s="291"/>
      <c r="R55" s="291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174</v>
      </c>
      <c r="B56" s="153">
        <v>29.4</v>
      </c>
      <c r="C56" s="153">
        <v>31.6</v>
      </c>
      <c r="D56" s="153">
        <v>30.7</v>
      </c>
      <c r="E56" s="153">
        <v>30.6</v>
      </c>
      <c r="F56" s="153">
        <v>30.2</v>
      </c>
      <c r="G56" s="153">
        <v>28.7</v>
      </c>
      <c r="H56" s="153">
        <v>28.73</v>
      </c>
      <c r="I56" s="153">
        <v>56.4</v>
      </c>
      <c r="J56" s="153">
        <v>57.8</v>
      </c>
      <c r="K56" s="153">
        <v>58.5</v>
      </c>
      <c r="L56" s="153">
        <v>62</v>
      </c>
      <c r="M56" s="153">
        <v>64.5</v>
      </c>
      <c r="N56" s="212">
        <f t="shared" si="0"/>
        <v>42.427500000000002</v>
      </c>
      <c r="O56" s="207">
        <f t="shared" si="1"/>
        <v>134.51254953764862</v>
      </c>
      <c r="P56" s="155"/>
      <c r="Q56" s="291"/>
      <c r="R56" s="291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179</v>
      </c>
      <c r="B57" s="153">
        <v>57.2</v>
      </c>
      <c r="C57" s="153">
        <v>59.9</v>
      </c>
      <c r="D57" s="153">
        <v>59.5</v>
      </c>
      <c r="E57" s="153">
        <v>59.8</v>
      </c>
      <c r="F57" s="153">
        <v>63.2</v>
      </c>
      <c r="G57" s="153">
        <v>61.4</v>
      </c>
      <c r="H57" s="153">
        <v>61.2</v>
      </c>
      <c r="I57" s="153">
        <v>62</v>
      </c>
      <c r="J57" s="153">
        <v>61.4</v>
      </c>
      <c r="K57" s="153">
        <v>60.1</v>
      </c>
      <c r="L57" s="153">
        <v>62.7</v>
      </c>
      <c r="M57" s="153">
        <v>64</v>
      </c>
      <c r="N57" s="212">
        <f t="shared" si="0"/>
        <v>61.033333333333331</v>
      </c>
      <c r="O57" s="207">
        <f t="shared" si="1"/>
        <v>143.85323984051223</v>
      </c>
      <c r="P57" s="155"/>
      <c r="Q57" s="291"/>
      <c r="R57" s="291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187</v>
      </c>
      <c r="B58" s="153">
        <v>62.7</v>
      </c>
      <c r="C58" s="153">
        <v>63</v>
      </c>
      <c r="D58" s="153">
        <v>63.7</v>
      </c>
      <c r="E58" s="153">
        <v>64.5</v>
      </c>
      <c r="F58" s="153">
        <v>67.900000000000006</v>
      </c>
      <c r="G58" s="153">
        <v>67.099999999999994</v>
      </c>
      <c r="H58" s="153">
        <v>71.7</v>
      </c>
      <c r="I58" s="153">
        <v>72.099999999999994</v>
      </c>
      <c r="J58" s="153">
        <v>73.5</v>
      </c>
      <c r="K58" s="153">
        <v>77.5</v>
      </c>
      <c r="L58" s="153">
        <v>77</v>
      </c>
      <c r="M58" s="153">
        <v>77.3</v>
      </c>
      <c r="N58" s="212">
        <f t="shared" si="0"/>
        <v>69.833333333333329</v>
      </c>
      <c r="O58" s="207">
        <f t="shared" si="1"/>
        <v>114.41835062807209</v>
      </c>
      <c r="P58" s="155"/>
      <c r="Q58" s="291"/>
      <c r="R58" s="291"/>
      <c r="S58" s="155"/>
      <c r="T58" s="155"/>
      <c r="U58" s="155"/>
      <c r="V58" s="155"/>
      <c r="W58" s="155"/>
      <c r="X58" s="155"/>
      <c r="Y58" s="155"/>
      <c r="Z58" s="155"/>
    </row>
    <row r="82" spans="1:26" ht="7.5" customHeight="1" x14ac:dyDescent="0.15"/>
    <row r="83" spans="1:26" ht="11.1" customHeight="1" x14ac:dyDescent="0.15">
      <c r="A83" s="6"/>
      <c r="B83" s="7" t="s">
        <v>75</v>
      </c>
      <c r="C83" s="7" t="s">
        <v>76</v>
      </c>
      <c r="D83" s="7" t="s">
        <v>77</v>
      </c>
      <c r="E83" s="7" t="s">
        <v>78</v>
      </c>
      <c r="F83" s="7" t="s">
        <v>79</v>
      </c>
      <c r="G83" s="7" t="s">
        <v>80</v>
      </c>
      <c r="H83" s="7" t="s">
        <v>81</v>
      </c>
      <c r="I83" s="7" t="s">
        <v>82</v>
      </c>
      <c r="J83" s="7" t="s">
        <v>83</v>
      </c>
      <c r="K83" s="7" t="s">
        <v>84</v>
      </c>
      <c r="L83" s="7" t="s">
        <v>85</v>
      </c>
      <c r="M83" s="7" t="s">
        <v>86</v>
      </c>
      <c r="N83" s="206" t="s">
        <v>121</v>
      </c>
      <c r="O83" s="149" t="s">
        <v>123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172</v>
      </c>
      <c r="B84" s="146">
        <v>67.099999999999994</v>
      </c>
      <c r="C84" s="146">
        <v>65</v>
      </c>
      <c r="D84" s="146">
        <v>69.599999999999994</v>
      </c>
      <c r="E84" s="146">
        <v>71.8</v>
      </c>
      <c r="F84" s="146">
        <v>71.3</v>
      </c>
      <c r="G84" s="146">
        <v>71.900000000000006</v>
      </c>
      <c r="H84" s="146">
        <v>74.599999999999994</v>
      </c>
      <c r="I84" s="146">
        <v>64.2</v>
      </c>
      <c r="J84" s="146">
        <v>77.900000000000006</v>
      </c>
      <c r="K84" s="146">
        <v>72.5</v>
      </c>
      <c r="L84" s="146">
        <v>67.5</v>
      </c>
      <c r="M84" s="146">
        <v>70</v>
      </c>
      <c r="N84" s="211">
        <f t="shared" ref="N84:N88" si="2">SUM(B84:M84)/12</f>
        <v>70.283333333333346</v>
      </c>
      <c r="O84" s="148">
        <v>107.4</v>
      </c>
      <c r="P84" s="48"/>
      <c r="Q84" s="214"/>
      <c r="R84" s="214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171</v>
      </c>
      <c r="B85" s="146">
        <v>63.7</v>
      </c>
      <c r="C85" s="146">
        <v>66.900000000000006</v>
      </c>
      <c r="D85" s="146">
        <v>76.400000000000006</v>
      </c>
      <c r="E85" s="146">
        <v>76.900000000000006</v>
      </c>
      <c r="F85" s="146">
        <v>60.2</v>
      </c>
      <c r="G85" s="146">
        <v>66.400000000000006</v>
      </c>
      <c r="H85" s="146">
        <v>77</v>
      </c>
      <c r="I85" s="146">
        <v>64</v>
      </c>
      <c r="J85" s="146">
        <v>74.5</v>
      </c>
      <c r="K85" s="146">
        <v>82</v>
      </c>
      <c r="L85" s="146">
        <v>55.6</v>
      </c>
      <c r="M85" s="146">
        <v>66.8</v>
      </c>
      <c r="N85" s="211">
        <f t="shared" si="2"/>
        <v>69.2</v>
      </c>
      <c r="O85" s="148">
        <f t="shared" ref="O85:O88" si="3">ROUND(N85/N84*100,1)</f>
        <v>98.5</v>
      </c>
      <c r="P85" s="48"/>
      <c r="Q85" s="214"/>
      <c r="R85" s="214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174</v>
      </c>
      <c r="B86" s="146">
        <v>55.6</v>
      </c>
      <c r="C86" s="146">
        <v>63.7</v>
      </c>
      <c r="D86" s="146">
        <v>75.3</v>
      </c>
      <c r="E86" s="146">
        <v>79</v>
      </c>
      <c r="F86" s="146">
        <v>73.599999999999994</v>
      </c>
      <c r="G86" s="146">
        <v>73.3</v>
      </c>
      <c r="H86" s="146">
        <v>73.599999999999994</v>
      </c>
      <c r="I86" s="146">
        <v>79.8</v>
      </c>
      <c r="J86" s="146">
        <v>87</v>
      </c>
      <c r="K86" s="146">
        <v>74.900000000000006</v>
      </c>
      <c r="L86" s="146">
        <v>77.900000000000006</v>
      </c>
      <c r="M86" s="146">
        <v>81.7</v>
      </c>
      <c r="N86" s="211">
        <f t="shared" si="2"/>
        <v>74.61666666666666</v>
      </c>
      <c r="O86" s="148">
        <f t="shared" si="3"/>
        <v>107.8</v>
      </c>
      <c r="P86" s="48"/>
      <c r="Q86" s="214"/>
      <c r="R86" s="214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179</v>
      </c>
      <c r="B87" s="146">
        <v>76.7</v>
      </c>
      <c r="C87" s="146">
        <v>70.099999999999994</v>
      </c>
      <c r="D87" s="146">
        <v>82.6</v>
      </c>
      <c r="E87" s="146">
        <v>84.7</v>
      </c>
      <c r="F87" s="146">
        <v>82.1</v>
      </c>
      <c r="G87" s="146">
        <v>83.4</v>
      </c>
      <c r="H87" s="146">
        <v>86.1</v>
      </c>
      <c r="I87" s="146">
        <v>75.900000000000006</v>
      </c>
      <c r="J87" s="146">
        <v>82.2</v>
      </c>
      <c r="K87" s="146">
        <v>81.2</v>
      </c>
      <c r="L87" s="146">
        <v>80.2</v>
      </c>
      <c r="M87" s="146">
        <v>81.900000000000006</v>
      </c>
      <c r="N87" s="211">
        <f t="shared" si="2"/>
        <v>80.591666666666683</v>
      </c>
      <c r="O87" s="148">
        <f t="shared" si="3"/>
        <v>108</v>
      </c>
      <c r="P87" s="48"/>
      <c r="Q87" s="214"/>
      <c r="R87" s="214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187</v>
      </c>
      <c r="B88" s="146">
        <v>72.3</v>
      </c>
      <c r="C88" s="146">
        <v>74.900000000000006</v>
      </c>
      <c r="D88" s="146">
        <v>81.3</v>
      </c>
      <c r="E88" s="146">
        <v>70.599999999999994</v>
      </c>
      <c r="F88" s="146">
        <v>79.400000000000006</v>
      </c>
      <c r="G88" s="146">
        <v>83.6</v>
      </c>
      <c r="H88" s="146">
        <v>82</v>
      </c>
      <c r="I88" s="146">
        <v>71.8</v>
      </c>
      <c r="J88" s="146">
        <v>79.099999999999994</v>
      </c>
      <c r="K88" s="146">
        <v>85.6</v>
      </c>
      <c r="L88" s="146">
        <v>67.599999999999994</v>
      </c>
      <c r="M88" s="146">
        <v>84.1</v>
      </c>
      <c r="N88" s="211">
        <f t="shared" si="2"/>
        <v>77.691666666666677</v>
      </c>
      <c r="O88" s="148">
        <f t="shared" si="3"/>
        <v>96.4</v>
      </c>
      <c r="P88" s="48"/>
      <c r="Q88" s="352"/>
      <c r="R88" s="352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N89" s="48"/>
      <c r="O89" s="217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9.9499999999999993" customHeight="1" x14ac:dyDescent="0.15"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3F0D-963C-473F-8809-9038D5AFC447}">
  <sheetPr>
    <tabColor indexed="45"/>
  </sheetPr>
  <dimension ref="A1:O40"/>
  <sheetViews>
    <sheetView workbookViewId="0">
      <selection activeCell="R31" sqref="R31"/>
    </sheetView>
  </sheetViews>
  <sheetFormatPr defaultColWidth="10.625" defaultRowHeight="13.5" x14ac:dyDescent="0.15"/>
  <cols>
    <col min="1" max="1" width="8.5" customWidth="1"/>
    <col min="2" max="2" width="13.375" customWidth="1"/>
  </cols>
  <sheetData>
    <row r="1" spans="1:13" ht="17.25" customHeight="1" x14ac:dyDescent="0.2">
      <c r="A1" s="449" t="s">
        <v>126</v>
      </c>
      <c r="F1" s="144"/>
      <c r="G1" s="144"/>
      <c r="H1" s="144"/>
    </row>
    <row r="2" spans="1:13" x14ac:dyDescent="0.15">
      <c r="A2" s="443"/>
    </row>
    <row r="3" spans="1:13" ht="17.25" x14ac:dyDescent="0.2">
      <c r="A3" s="443"/>
      <c r="C3" s="144"/>
    </row>
    <row r="4" spans="1:13" ht="17.25" x14ac:dyDescent="0.2">
      <c r="A4" s="443"/>
      <c r="J4" s="144"/>
      <c r="K4" s="144"/>
      <c r="L4" s="144"/>
      <c r="M4" s="144"/>
    </row>
    <row r="5" spans="1:13" x14ac:dyDescent="0.15">
      <c r="A5" s="443"/>
    </row>
    <row r="6" spans="1:13" x14ac:dyDescent="0.15">
      <c r="A6" s="443"/>
    </row>
    <row r="7" spans="1:13" x14ac:dyDescent="0.15">
      <c r="A7" s="443"/>
    </row>
    <row r="8" spans="1:13" x14ac:dyDescent="0.15">
      <c r="A8" s="443"/>
    </row>
    <row r="9" spans="1:13" x14ac:dyDescent="0.15">
      <c r="A9" s="443"/>
    </row>
    <row r="10" spans="1:13" x14ac:dyDescent="0.15">
      <c r="A10" s="443"/>
    </row>
    <row r="11" spans="1:13" x14ac:dyDescent="0.15">
      <c r="A11" s="443"/>
    </row>
    <row r="12" spans="1:13" x14ac:dyDescent="0.15">
      <c r="A12" s="443"/>
    </row>
    <row r="13" spans="1:13" x14ac:dyDescent="0.15">
      <c r="A13" s="443"/>
    </row>
    <row r="14" spans="1:13" x14ac:dyDescent="0.15">
      <c r="A14" s="443"/>
    </row>
    <row r="15" spans="1:13" x14ac:dyDescent="0.15">
      <c r="A15" s="443"/>
    </row>
    <row r="16" spans="1:13" x14ac:dyDescent="0.15">
      <c r="A16" s="443"/>
    </row>
    <row r="17" spans="1:15" x14ac:dyDescent="0.15">
      <c r="A17" s="443"/>
    </row>
    <row r="18" spans="1:15" x14ac:dyDescent="0.15">
      <c r="A18" s="443"/>
    </row>
    <row r="19" spans="1:15" x14ac:dyDescent="0.15">
      <c r="A19" s="443"/>
    </row>
    <row r="20" spans="1:15" x14ac:dyDescent="0.15">
      <c r="A20" s="443"/>
    </row>
    <row r="21" spans="1:15" x14ac:dyDescent="0.15">
      <c r="A21" s="443"/>
    </row>
    <row r="22" spans="1:15" x14ac:dyDescent="0.15">
      <c r="A22" s="443"/>
    </row>
    <row r="23" spans="1:15" x14ac:dyDescent="0.15">
      <c r="A23" s="443"/>
    </row>
    <row r="24" spans="1:15" x14ac:dyDescent="0.15">
      <c r="A24" s="443"/>
    </row>
    <row r="25" spans="1:15" x14ac:dyDescent="0.15">
      <c r="A25" s="443"/>
    </row>
    <row r="26" spans="1:15" x14ac:dyDescent="0.15">
      <c r="A26" s="443"/>
    </row>
    <row r="27" spans="1:15" x14ac:dyDescent="0.15">
      <c r="A27" s="443"/>
    </row>
    <row r="28" spans="1:15" x14ac:dyDescent="0.15">
      <c r="A28" s="443"/>
    </row>
    <row r="29" spans="1:15" x14ac:dyDescent="0.15">
      <c r="A29" s="443"/>
      <c r="O29" s="349"/>
    </row>
    <row r="30" spans="1:15" x14ac:dyDescent="0.15">
      <c r="A30" s="443"/>
    </row>
    <row r="31" spans="1:15" x14ac:dyDescent="0.15">
      <c r="A31" s="443"/>
    </row>
    <row r="32" spans="1:15" x14ac:dyDescent="0.15">
      <c r="A32" s="443"/>
    </row>
    <row r="33" spans="1:14" x14ac:dyDescent="0.15">
      <c r="A33" s="443"/>
    </row>
    <row r="34" spans="1:14" x14ac:dyDescent="0.15">
      <c r="A34" s="443"/>
    </row>
    <row r="35" spans="1:14" s="42" customFormat="1" ht="20.100000000000001" customHeight="1" x14ac:dyDescent="0.15">
      <c r="A35" s="443"/>
      <c r="B35" s="363" t="s">
        <v>167</v>
      </c>
      <c r="C35" s="363" t="s">
        <v>153</v>
      </c>
      <c r="D35" s="364" t="s">
        <v>155</v>
      </c>
      <c r="E35" s="363" t="s">
        <v>157</v>
      </c>
      <c r="F35" s="363" t="s">
        <v>160</v>
      </c>
      <c r="G35" s="363" t="s">
        <v>166</v>
      </c>
      <c r="H35" s="363" t="s">
        <v>169</v>
      </c>
      <c r="I35" s="363" t="s">
        <v>170</v>
      </c>
      <c r="J35" s="363" t="s">
        <v>171</v>
      </c>
      <c r="K35" s="363" t="s">
        <v>184</v>
      </c>
      <c r="L35" s="363" t="s">
        <v>200</v>
      </c>
      <c r="M35" s="365" t="s">
        <v>206</v>
      </c>
      <c r="N35" s="47"/>
    </row>
    <row r="36" spans="1:14" ht="25.5" customHeight="1" x14ac:dyDescent="0.15">
      <c r="A36" s="443"/>
      <c r="B36" s="424" t="s">
        <v>107</v>
      </c>
      <c r="C36" s="8">
        <v>95.8</v>
      </c>
      <c r="D36" s="8">
        <v>99.5</v>
      </c>
      <c r="E36" s="8">
        <v>100.7</v>
      </c>
      <c r="F36" s="8">
        <v>106.9</v>
      </c>
      <c r="G36" s="8">
        <v>108.5</v>
      </c>
      <c r="H36" s="8">
        <v>114.8</v>
      </c>
      <c r="I36" s="8">
        <v>122.6</v>
      </c>
      <c r="J36" s="8">
        <v>120.5</v>
      </c>
      <c r="K36" s="8">
        <v>125.7</v>
      </c>
      <c r="L36" s="8">
        <v>141.4</v>
      </c>
      <c r="M36" s="8">
        <v>149.5</v>
      </c>
    </row>
    <row r="37" spans="1:14" ht="25.5" customHeight="1" x14ac:dyDescent="0.15">
      <c r="A37" s="443"/>
      <c r="B37" s="196" t="s">
        <v>201</v>
      </c>
      <c r="C37" s="8">
        <v>220.5</v>
      </c>
      <c r="D37" s="8">
        <v>225.3</v>
      </c>
      <c r="E37" s="8">
        <v>226.3</v>
      </c>
      <c r="F37" s="8">
        <v>228.9</v>
      </c>
      <c r="G37" s="8">
        <v>231.8</v>
      </c>
      <c r="H37" s="8">
        <v>234.9</v>
      </c>
      <c r="I37" s="8">
        <v>240.8</v>
      </c>
      <c r="J37" s="8">
        <v>233.6</v>
      </c>
      <c r="K37" s="8">
        <v>240.2</v>
      </c>
      <c r="L37" s="8">
        <v>239.9</v>
      </c>
      <c r="M37" s="8">
        <v>246.5</v>
      </c>
    </row>
    <row r="38" spans="1:14" ht="24.75" customHeight="1" x14ac:dyDescent="0.15">
      <c r="A38" s="443"/>
      <c r="B38" s="173" t="s">
        <v>129</v>
      </c>
      <c r="C38" s="8">
        <v>173</v>
      </c>
      <c r="D38" s="8">
        <v>171</v>
      </c>
      <c r="E38" s="8">
        <v>171</v>
      </c>
      <c r="F38" s="8">
        <v>171</v>
      </c>
      <c r="G38" s="8">
        <v>171</v>
      </c>
      <c r="H38" s="8">
        <v>170</v>
      </c>
      <c r="I38" s="8">
        <v>171</v>
      </c>
      <c r="J38" s="8">
        <v>169</v>
      </c>
      <c r="K38" s="8">
        <v>171</v>
      </c>
      <c r="L38" s="8">
        <v>169</v>
      </c>
      <c r="M38" s="8">
        <v>170</v>
      </c>
    </row>
    <row r="40" spans="1:14" ht="14.25" x14ac:dyDescent="0.15">
      <c r="C40" s="2"/>
      <c r="D40" s="165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Q18" sqref="Q18"/>
    </sheetView>
  </sheetViews>
  <sheetFormatPr defaultRowHeight="13.5" x14ac:dyDescent="0.15"/>
  <cols>
    <col min="1" max="1" width="11.875" customWidth="1"/>
    <col min="10" max="10" width="9.25" bestFit="1" customWidth="1"/>
    <col min="13" max="13" width="9.25" bestFit="1" customWidth="1"/>
  </cols>
  <sheetData>
    <row r="1" spans="2:15" x14ac:dyDescent="0.15">
      <c r="B1" s="455" t="s">
        <v>209</v>
      </c>
      <c r="C1" s="455"/>
      <c r="D1" s="455"/>
      <c r="E1" s="455"/>
      <c r="F1" s="455"/>
      <c r="G1" s="456" t="s">
        <v>127</v>
      </c>
      <c r="H1" s="456"/>
      <c r="I1" s="456"/>
      <c r="J1" s="224" t="s">
        <v>108</v>
      </c>
      <c r="K1" s="3"/>
      <c r="M1" s="3" t="s">
        <v>178</v>
      </c>
    </row>
    <row r="2" spans="2:15" x14ac:dyDescent="0.15">
      <c r="B2" s="455"/>
      <c r="C2" s="455"/>
      <c r="D2" s="455"/>
      <c r="E2" s="455"/>
      <c r="F2" s="455"/>
      <c r="G2" s="456"/>
      <c r="H2" s="456"/>
      <c r="I2" s="456"/>
      <c r="J2" s="375">
        <v>220340</v>
      </c>
      <c r="K2" s="4" t="s">
        <v>110</v>
      </c>
      <c r="L2" s="341">
        <f t="shared" ref="L2:L7" si="0">SUM(J2)</f>
        <v>220340</v>
      </c>
      <c r="M2" s="375">
        <v>153011</v>
      </c>
    </row>
    <row r="3" spans="2:15" x14ac:dyDescent="0.15">
      <c r="J3" s="375">
        <v>391815</v>
      </c>
      <c r="K3" s="3" t="s">
        <v>111</v>
      </c>
      <c r="L3" s="341">
        <f t="shared" si="0"/>
        <v>391815</v>
      </c>
      <c r="M3" s="375">
        <v>246746</v>
      </c>
    </row>
    <row r="4" spans="2:15" x14ac:dyDescent="0.15">
      <c r="J4" s="375">
        <v>515388</v>
      </c>
      <c r="K4" s="3" t="s">
        <v>102</v>
      </c>
      <c r="L4" s="341">
        <f t="shared" si="0"/>
        <v>515388</v>
      </c>
      <c r="M4" s="375">
        <v>326618</v>
      </c>
    </row>
    <row r="5" spans="2:15" x14ac:dyDescent="0.15">
      <c r="J5" s="375">
        <v>153912</v>
      </c>
      <c r="K5" s="3" t="s">
        <v>90</v>
      </c>
      <c r="L5" s="341">
        <f t="shared" si="0"/>
        <v>153912</v>
      </c>
      <c r="M5" s="375">
        <v>127285</v>
      </c>
    </row>
    <row r="6" spans="2:15" x14ac:dyDescent="0.15">
      <c r="J6" s="375">
        <v>277203</v>
      </c>
      <c r="K6" s="3" t="s">
        <v>100</v>
      </c>
      <c r="L6" s="341">
        <f t="shared" si="0"/>
        <v>277203</v>
      </c>
      <c r="M6" s="375">
        <v>163126</v>
      </c>
    </row>
    <row r="7" spans="2:15" x14ac:dyDescent="0.15">
      <c r="J7" s="375">
        <v>906534</v>
      </c>
      <c r="K7" s="3" t="s">
        <v>103</v>
      </c>
      <c r="L7" s="341">
        <f t="shared" si="0"/>
        <v>906534</v>
      </c>
      <c r="M7" s="375">
        <v>656343</v>
      </c>
    </row>
    <row r="8" spans="2:15" x14ac:dyDescent="0.15">
      <c r="J8" s="341">
        <f>SUM(J2:J7)</f>
        <v>2465192</v>
      </c>
      <c r="K8" s="3" t="s">
        <v>92</v>
      </c>
      <c r="L8" s="412">
        <f>SUM(L2:L7)</f>
        <v>2465192</v>
      </c>
      <c r="M8" s="341">
        <f>SUM(M2:M7)</f>
        <v>1673129</v>
      </c>
    </row>
    <row r="10" spans="2:15" x14ac:dyDescent="0.15">
      <c r="K10" s="3"/>
      <c r="L10" s="3" t="s">
        <v>162</v>
      </c>
      <c r="M10" s="3" t="s">
        <v>112</v>
      </c>
      <c r="N10" s="3"/>
      <c r="O10" s="3" t="s">
        <v>128</v>
      </c>
    </row>
    <row r="11" spans="2:15" x14ac:dyDescent="0.15">
      <c r="K11" s="4" t="s">
        <v>110</v>
      </c>
      <c r="L11" s="341">
        <f>SUM(M2)</f>
        <v>153011</v>
      </c>
      <c r="M11" s="341">
        <f t="shared" ref="M11:M17" si="1">SUM(N11-L11)</f>
        <v>67329</v>
      </c>
      <c r="N11" s="341">
        <f t="shared" ref="N11:N17" si="2">SUM(L2)</f>
        <v>220340</v>
      </c>
      <c r="O11" s="342">
        <f>SUM(L11/N11)</f>
        <v>0.69443133339384588</v>
      </c>
    </row>
    <row r="12" spans="2:15" x14ac:dyDescent="0.15">
      <c r="K12" s="3" t="s">
        <v>111</v>
      </c>
      <c r="L12" s="341">
        <f t="shared" ref="L12:L17" si="3">SUM(M3)</f>
        <v>246746</v>
      </c>
      <c r="M12" s="341">
        <f t="shared" si="1"/>
        <v>145069</v>
      </c>
      <c r="N12" s="341">
        <f t="shared" si="2"/>
        <v>391815</v>
      </c>
      <c r="O12" s="342">
        <f t="shared" ref="O12:O17" si="4">SUM(L12/N12)</f>
        <v>0.62975128568329442</v>
      </c>
    </row>
    <row r="13" spans="2:15" x14ac:dyDescent="0.15">
      <c r="K13" s="3" t="s">
        <v>102</v>
      </c>
      <c r="L13" s="341">
        <f t="shared" si="3"/>
        <v>326618</v>
      </c>
      <c r="M13" s="341">
        <f t="shared" si="1"/>
        <v>188770</v>
      </c>
      <c r="N13" s="341">
        <f t="shared" si="2"/>
        <v>515388</v>
      </c>
      <c r="O13" s="342">
        <f t="shared" si="4"/>
        <v>0.63373225608667649</v>
      </c>
    </row>
    <row r="14" spans="2:15" x14ac:dyDescent="0.15">
      <c r="K14" s="3" t="s">
        <v>90</v>
      </c>
      <c r="L14" s="341">
        <f t="shared" si="3"/>
        <v>127285</v>
      </c>
      <c r="M14" s="341">
        <f t="shared" si="1"/>
        <v>26627</v>
      </c>
      <c r="N14" s="341">
        <f t="shared" si="2"/>
        <v>153912</v>
      </c>
      <c r="O14" s="342">
        <f t="shared" si="4"/>
        <v>0.82699854462290134</v>
      </c>
    </row>
    <row r="15" spans="2:15" x14ac:dyDescent="0.15">
      <c r="K15" s="3" t="s">
        <v>100</v>
      </c>
      <c r="L15" s="341">
        <f t="shared" si="3"/>
        <v>163126</v>
      </c>
      <c r="M15" s="341">
        <f t="shared" si="1"/>
        <v>114077</v>
      </c>
      <c r="N15" s="341">
        <f t="shared" si="2"/>
        <v>277203</v>
      </c>
      <c r="O15" s="342">
        <f t="shared" si="4"/>
        <v>0.58847126474100209</v>
      </c>
    </row>
    <row r="16" spans="2:15" x14ac:dyDescent="0.15">
      <c r="K16" s="3" t="s">
        <v>103</v>
      </c>
      <c r="L16" s="341">
        <f t="shared" si="3"/>
        <v>656343</v>
      </c>
      <c r="M16" s="341">
        <f t="shared" si="1"/>
        <v>250191</v>
      </c>
      <c r="N16" s="341">
        <f t="shared" si="2"/>
        <v>906534</v>
      </c>
      <c r="O16" s="342">
        <f t="shared" si="4"/>
        <v>0.72401366082242913</v>
      </c>
    </row>
    <row r="17" spans="11:15" x14ac:dyDescent="0.15">
      <c r="K17" s="3" t="s">
        <v>92</v>
      </c>
      <c r="L17" s="341">
        <f t="shared" si="3"/>
        <v>1673129</v>
      </c>
      <c r="M17" s="341">
        <f t="shared" si="1"/>
        <v>792063</v>
      </c>
      <c r="N17" s="341">
        <f t="shared" si="2"/>
        <v>2465192</v>
      </c>
      <c r="O17" s="342">
        <f t="shared" si="4"/>
        <v>0.67870129385459632</v>
      </c>
    </row>
    <row r="53" spans="1:9" ht="20.100000000000001" customHeight="1" x14ac:dyDescent="0.15"/>
    <row r="54" spans="1:9" ht="20.100000000000001" customHeight="1" thickBot="1" x14ac:dyDescent="0.2"/>
    <row r="55" spans="1:9" ht="16.5" customHeight="1" x14ac:dyDescent="0.15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4.25" x14ac:dyDescent="0.15">
      <c r="A56" s="35" t="s">
        <v>113</v>
      </c>
      <c r="B56" s="36"/>
      <c r="C56" s="457" t="s">
        <v>108</v>
      </c>
      <c r="D56" s="458"/>
      <c r="E56" s="457" t="s">
        <v>109</v>
      </c>
      <c r="F56" s="458"/>
      <c r="G56" s="461" t="s">
        <v>114</v>
      </c>
      <c r="H56" s="457" t="s">
        <v>115</v>
      </c>
      <c r="I56" s="458"/>
    </row>
    <row r="57" spans="1:9" ht="14.25" x14ac:dyDescent="0.15">
      <c r="A57" s="37" t="s">
        <v>116</v>
      </c>
      <c r="B57" s="38"/>
      <c r="C57" s="459"/>
      <c r="D57" s="460"/>
      <c r="E57" s="459"/>
      <c r="F57" s="460"/>
      <c r="G57" s="462"/>
      <c r="H57" s="459"/>
      <c r="I57" s="460"/>
    </row>
    <row r="58" spans="1:9" ht="19.5" customHeight="1" x14ac:dyDescent="0.15">
      <c r="A58" s="41" t="s">
        <v>117</v>
      </c>
      <c r="B58" s="39"/>
      <c r="C58" s="452" t="s">
        <v>202</v>
      </c>
      <c r="D58" s="453"/>
      <c r="E58" s="450" t="s">
        <v>207</v>
      </c>
      <c r="F58" s="451"/>
      <c r="G58" s="80">
        <v>14.9</v>
      </c>
      <c r="H58" s="40"/>
      <c r="I58" s="39"/>
    </row>
    <row r="59" spans="1:9" ht="19.5" customHeight="1" x14ac:dyDescent="0.15">
      <c r="A59" s="41" t="s">
        <v>118</v>
      </c>
      <c r="B59" s="39"/>
      <c r="C59" s="454" t="s">
        <v>154</v>
      </c>
      <c r="D59" s="453"/>
      <c r="E59" s="450" t="s">
        <v>204</v>
      </c>
      <c r="F59" s="451"/>
      <c r="G59" s="84">
        <v>31.4</v>
      </c>
      <c r="H59" s="40"/>
      <c r="I59" s="39"/>
    </row>
    <row r="60" spans="1:9" ht="20.100000000000001" customHeight="1" x14ac:dyDescent="0.15">
      <c r="A60" s="41" t="s">
        <v>119</v>
      </c>
      <c r="B60" s="39"/>
      <c r="C60" s="450" t="s">
        <v>203</v>
      </c>
      <c r="D60" s="451"/>
      <c r="E60" s="450" t="s">
        <v>208</v>
      </c>
      <c r="F60" s="451"/>
      <c r="G60" s="80">
        <v>81.8</v>
      </c>
      <c r="H60" s="40"/>
      <c r="I60" s="39"/>
    </row>
    <row r="61" spans="1:9" ht="20.100000000000001" customHeight="1" x14ac:dyDescent="0.15"/>
    <row r="62" spans="1:9" ht="20.100000000000001" customHeight="1" x14ac:dyDescent="0.15"/>
    <row r="63" spans="1:9" x14ac:dyDescent="0.15">
      <c r="E63" s="34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V33" sqref="V33"/>
    </sheetView>
  </sheetViews>
  <sheetFormatPr defaultColWidth="4.75" defaultRowHeight="9.9499999999999993" customHeight="1" x14ac:dyDescent="0.15"/>
  <cols>
    <col min="1" max="1" width="7.625" customWidth="1"/>
    <col min="2" max="13" width="6.125" customWidth="1"/>
    <col min="14" max="14" width="7.625" customWidth="1"/>
    <col min="15" max="15" width="7.5" customWidth="1"/>
    <col min="16" max="34" width="7.625" customWidth="1"/>
    <col min="35" max="41" width="9.625" customWidth="1"/>
  </cols>
  <sheetData>
    <row r="1" spans="1:19" ht="9.9499999999999993" customHeight="1" x14ac:dyDescent="0.15">
      <c r="E1" s="2"/>
      <c r="F1" s="2"/>
      <c r="G1" s="2"/>
      <c r="H1" s="2"/>
      <c r="K1" s="16"/>
    </row>
    <row r="3" spans="1:19" ht="9.9499999999999993" customHeight="1" x14ac:dyDescent="0.15">
      <c r="A3" s="29"/>
      <c r="B3" s="29"/>
    </row>
    <row r="4" spans="1:19" ht="9.9499999999999993" customHeight="1" x14ac:dyDescent="0.2">
      <c r="J4" s="144"/>
      <c r="K4" s="2"/>
      <c r="L4" s="2"/>
      <c r="M4" s="2"/>
    </row>
    <row r="13" spans="1:19" ht="9.9499999999999993" customHeight="1" x14ac:dyDescent="0.15">
      <c r="R13" s="158"/>
      <c r="S13" s="281"/>
    </row>
    <row r="14" spans="1:19" ht="9.9499999999999993" customHeight="1" x14ac:dyDescent="0.15">
      <c r="R14" s="158"/>
      <c r="S14" s="281"/>
    </row>
    <row r="15" spans="1:19" ht="9.9499999999999993" customHeight="1" x14ac:dyDescent="0.15">
      <c r="R15" s="158"/>
      <c r="S15" s="281"/>
    </row>
    <row r="16" spans="1:19" ht="9.9499999999999993" customHeight="1" x14ac:dyDescent="0.15">
      <c r="R16" s="158"/>
      <c r="S16" s="281"/>
    </row>
    <row r="17" spans="1:35" ht="9.9499999999999993" customHeight="1" x14ac:dyDescent="0.15">
      <c r="R17" s="158"/>
      <c r="S17" s="281"/>
    </row>
    <row r="20" spans="1:35" ht="9.9499999999999993" customHeight="1" x14ac:dyDescent="0.15">
      <c r="AI20" s="47"/>
    </row>
    <row r="25" spans="1:35" s="47" customFormat="1" ht="9.9499999999999993" customHeight="1" x14ac:dyDescent="0.15">
      <c r="A25" s="146"/>
      <c r="B25" s="146" t="s">
        <v>75</v>
      </c>
      <c r="C25" s="146" t="s">
        <v>76</v>
      </c>
      <c r="D25" s="146" t="s">
        <v>77</v>
      </c>
      <c r="E25" s="146" t="s">
        <v>78</v>
      </c>
      <c r="F25" s="146" t="s">
        <v>79</v>
      </c>
      <c r="G25" s="146" t="s">
        <v>80</v>
      </c>
      <c r="H25" s="146" t="s">
        <v>81</v>
      </c>
      <c r="I25" s="146" t="s">
        <v>82</v>
      </c>
      <c r="J25" s="146" t="s">
        <v>83</v>
      </c>
      <c r="K25" s="146" t="s">
        <v>84</v>
      </c>
      <c r="L25" s="146" t="s">
        <v>85</v>
      </c>
      <c r="M25" s="147" t="s">
        <v>86</v>
      </c>
      <c r="N25" s="206" t="s">
        <v>124</v>
      </c>
      <c r="O25" s="149" t="s">
        <v>123</v>
      </c>
      <c r="AI25"/>
    </row>
    <row r="26" spans="1:35" ht="9.9499999999999993" customHeight="1" x14ac:dyDescent="0.15">
      <c r="A26" s="6" t="s">
        <v>172</v>
      </c>
      <c r="B26" s="146">
        <v>74.599999999999994</v>
      </c>
      <c r="C26" s="146">
        <v>75.400000000000006</v>
      </c>
      <c r="D26" s="148">
        <v>81.099999999999994</v>
      </c>
      <c r="E26" s="146">
        <v>81.599999999999994</v>
      </c>
      <c r="F26" s="146">
        <v>80.7</v>
      </c>
      <c r="G26" s="146">
        <v>79.400000000000006</v>
      </c>
      <c r="H26" s="148">
        <v>87.2</v>
      </c>
      <c r="I26" s="146">
        <v>72.599999999999994</v>
      </c>
      <c r="J26" s="146">
        <v>79</v>
      </c>
      <c r="K26" s="146">
        <v>82.8</v>
      </c>
      <c r="L26" s="146">
        <v>76.400000000000006</v>
      </c>
      <c r="M26" s="303">
        <v>76.5</v>
      </c>
      <c r="N26" s="304">
        <f t="shared" ref="N26:N29" si="0">SUM(B26:M26)</f>
        <v>947.3</v>
      </c>
      <c r="O26" s="148">
        <v>104.6</v>
      </c>
    </row>
    <row r="27" spans="1:35" ht="9.9499999999999993" customHeight="1" x14ac:dyDescent="0.15">
      <c r="A27" s="6" t="s">
        <v>171</v>
      </c>
      <c r="B27" s="146">
        <v>69</v>
      </c>
      <c r="C27" s="146">
        <v>77.5</v>
      </c>
      <c r="D27" s="148">
        <v>84.3</v>
      </c>
      <c r="E27" s="146">
        <v>83</v>
      </c>
      <c r="F27" s="146">
        <v>72.7</v>
      </c>
      <c r="G27" s="146">
        <v>75.400000000000006</v>
      </c>
      <c r="H27" s="148">
        <v>78.3</v>
      </c>
      <c r="I27" s="146">
        <v>69.5</v>
      </c>
      <c r="J27" s="146">
        <v>75.900000000000006</v>
      </c>
      <c r="K27" s="146">
        <v>79.900000000000006</v>
      </c>
      <c r="L27" s="146">
        <v>67.3</v>
      </c>
      <c r="M27" s="303">
        <v>71.8</v>
      </c>
      <c r="N27" s="304">
        <f t="shared" si="0"/>
        <v>904.5999999999998</v>
      </c>
      <c r="O27" s="148">
        <f>SUM(N27/N26)*100</f>
        <v>95.492452232661236</v>
      </c>
    </row>
    <row r="28" spans="1:35" ht="9.9499999999999993" customHeight="1" x14ac:dyDescent="0.15">
      <c r="A28" s="6" t="s">
        <v>174</v>
      </c>
      <c r="B28" s="146">
        <v>62</v>
      </c>
      <c r="C28" s="146">
        <v>71.900000000000006</v>
      </c>
      <c r="D28" s="148">
        <v>82.3</v>
      </c>
      <c r="E28" s="146">
        <v>86.9</v>
      </c>
      <c r="F28" s="146">
        <v>79.5</v>
      </c>
      <c r="G28" s="146">
        <v>84.7</v>
      </c>
      <c r="H28" s="148">
        <v>77.8</v>
      </c>
      <c r="I28" s="146">
        <v>103.2</v>
      </c>
      <c r="J28" s="146">
        <v>105.2</v>
      </c>
      <c r="K28" s="146">
        <v>95.4</v>
      </c>
      <c r="L28" s="146">
        <v>100.3</v>
      </c>
      <c r="M28" s="303">
        <v>106.6</v>
      </c>
      <c r="N28" s="304">
        <f t="shared" si="0"/>
        <v>1055.8</v>
      </c>
      <c r="O28" s="148">
        <f>SUM(N28/N27)*100</f>
        <v>116.71456997567988</v>
      </c>
    </row>
    <row r="29" spans="1:35" ht="9.9499999999999993" customHeight="1" x14ac:dyDescent="0.15">
      <c r="A29" s="6" t="s">
        <v>179</v>
      </c>
      <c r="B29" s="146">
        <v>93.3</v>
      </c>
      <c r="C29" s="146">
        <v>91.3</v>
      </c>
      <c r="D29" s="148">
        <v>106.6</v>
      </c>
      <c r="E29" s="146">
        <v>106.6</v>
      </c>
      <c r="F29" s="146">
        <v>101.9</v>
      </c>
      <c r="G29" s="146">
        <v>113</v>
      </c>
      <c r="H29" s="148">
        <v>110.5</v>
      </c>
      <c r="I29" s="146">
        <v>100.3</v>
      </c>
      <c r="J29" s="146">
        <v>104.2</v>
      </c>
      <c r="K29" s="146">
        <v>103.1</v>
      </c>
      <c r="L29" s="146">
        <v>103.7</v>
      </c>
      <c r="M29" s="303">
        <v>103.6</v>
      </c>
      <c r="N29" s="304">
        <f t="shared" si="0"/>
        <v>1238.0999999999999</v>
      </c>
      <c r="O29" s="148">
        <f>SUM(N29/N28)*100</f>
        <v>117.26652775146809</v>
      </c>
    </row>
    <row r="30" spans="1:35" ht="9.9499999999999993" customHeight="1" x14ac:dyDescent="0.15">
      <c r="A30" s="6" t="s">
        <v>187</v>
      </c>
      <c r="B30" s="146">
        <v>91.6</v>
      </c>
      <c r="C30" s="146">
        <v>96.2</v>
      </c>
      <c r="D30" s="148">
        <v>103.6</v>
      </c>
      <c r="E30" s="146">
        <v>104.5</v>
      </c>
      <c r="F30" s="146">
        <v>106.1</v>
      </c>
      <c r="G30" s="146">
        <v>112.9</v>
      </c>
      <c r="H30" s="148">
        <v>114</v>
      </c>
      <c r="I30" s="146">
        <v>98.3</v>
      </c>
      <c r="J30" s="146">
        <v>106.4</v>
      </c>
      <c r="K30" s="146">
        <v>118.9</v>
      </c>
      <c r="L30" s="146">
        <v>102.8</v>
      </c>
      <c r="M30" s="303">
        <v>116.4</v>
      </c>
      <c r="N30" s="304">
        <f t="shared" ref="N30" si="1">SUM(B30:M30)</f>
        <v>1271.7</v>
      </c>
      <c r="O30" s="148">
        <f>SUM(N30/N29)*100</f>
        <v>102.71383571601649</v>
      </c>
    </row>
    <row r="31" spans="1:35" ht="9.9499999999999993" customHeight="1" x14ac:dyDescent="0.15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  <row r="51" spans="1:17" ht="9.9499999999999993" customHeight="1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7" ht="9.9499999999999993" customHeight="1" x14ac:dyDescent="0.15">
      <c r="A52" s="48"/>
      <c r="B52" s="29"/>
    </row>
    <row r="53" spans="1:17" ht="9.9499999999999993" customHeight="1" x14ac:dyDescent="0.15">
      <c r="A53" s="48"/>
      <c r="B53" s="29"/>
    </row>
    <row r="54" spans="1:17" ht="9.9499999999999993" customHeight="1" x14ac:dyDescent="0.15">
      <c r="A54" s="48"/>
    </row>
    <row r="55" spans="1:17" ht="9.9499999999999993" customHeight="1" x14ac:dyDescent="0.15">
      <c r="A55" s="146"/>
      <c r="B55" s="146" t="s">
        <v>75</v>
      </c>
      <c r="C55" s="146" t="s">
        <v>76</v>
      </c>
      <c r="D55" s="146" t="s">
        <v>77</v>
      </c>
      <c r="E55" s="146" t="s">
        <v>78</v>
      </c>
      <c r="F55" s="146" t="s">
        <v>79</v>
      </c>
      <c r="G55" s="146" t="s">
        <v>80</v>
      </c>
      <c r="H55" s="146" t="s">
        <v>81</v>
      </c>
      <c r="I55" s="146" t="s">
        <v>82</v>
      </c>
      <c r="J55" s="146" t="s">
        <v>83</v>
      </c>
      <c r="K55" s="146" t="s">
        <v>84</v>
      </c>
      <c r="L55" s="146" t="s">
        <v>85</v>
      </c>
      <c r="M55" s="147" t="s">
        <v>86</v>
      </c>
      <c r="N55" s="206" t="s">
        <v>125</v>
      </c>
      <c r="O55" s="149" t="s">
        <v>123</v>
      </c>
    </row>
    <row r="56" spans="1:17" ht="9.9499999999999993" customHeight="1" x14ac:dyDescent="0.15">
      <c r="A56" s="6" t="s">
        <v>172</v>
      </c>
      <c r="B56" s="146">
        <v>119.6</v>
      </c>
      <c r="C56" s="146">
        <v>123</v>
      </c>
      <c r="D56" s="146">
        <v>124.9</v>
      </c>
      <c r="E56" s="146">
        <v>120.4</v>
      </c>
      <c r="F56" s="146">
        <v>122.8</v>
      </c>
      <c r="G56" s="146">
        <v>122.8</v>
      </c>
      <c r="H56" s="146">
        <v>126.5</v>
      </c>
      <c r="I56" s="146">
        <v>124.6</v>
      </c>
      <c r="J56" s="147">
        <v>120.4</v>
      </c>
      <c r="K56" s="146">
        <v>123.9</v>
      </c>
      <c r="L56" s="146">
        <v>123.3</v>
      </c>
      <c r="M56" s="147">
        <v>119.5</v>
      </c>
      <c r="N56" s="211">
        <f t="shared" ref="N56:N59" si="2">SUM(B56:M56)/12</f>
        <v>122.64166666666667</v>
      </c>
      <c r="O56" s="148">
        <v>105.8</v>
      </c>
      <c r="P56" s="17"/>
      <c r="Q56" s="17"/>
    </row>
    <row r="57" spans="1:17" ht="9.9499999999999993" customHeight="1" x14ac:dyDescent="0.15">
      <c r="A57" s="6" t="s">
        <v>171</v>
      </c>
      <c r="B57" s="146">
        <v>121.9</v>
      </c>
      <c r="C57" s="146">
        <v>124.4</v>
      </c>
      <c r="D57" s="146">
        <v>124.3</v>
      </c>
      <c r="E57" s="146">
        <v>124</v>
      </c>
      <c r="F57" s="146">
        <v>129.1</v>
      </c>
      <c r="G57" s="146">
        <v>126</v>
      </c>
      <c r="H57" s="146">
        <v>120.9</v>
      </c>
      <c r="I57" s="146">
        <v>119.3</v>
      </c>
      <c r="J57" s="147">
        <v>118.8</v>
      </c>
      <c r="K57" s="146">
        <v>118</v>
      </c>
      <c r="L57" s="146">
        <v>111.6</v>
      </c>
      <c r="M57" s="147">
        <v>107.9</v>
      </c>
      <c r="N57" s="211">
        <f t="shared" si="2"/>
        <v>120.51666666666667</v>
      </c>
      <c r="O57" s="148">
        <f>SUM(N57/N56)*100</f>
        <v>98.267309913705233</v>
      </c>
      <c r="P57" s="17"/>
      <c r="Q57" s="17"/>
    </row>
    <row r="58" spans="1:17" ht="9.9499999999999993" customHeight="1" x14ac:dyDescent="0.15">
      <c r="A58" s="6" t="s">
        <v>174</v>
      </c>
      <c r="B58" s="146">
        <v>107.9</v>
      </c>
      <c r="C58" s="146">
        <v>111.7</v>
      </c>
      <c r="D58" s="146">
        <v>111.9</v>
      </c>
      <c r="E58" s="146">
        <v>110.2</v>
      </c>
      <c r="F58" s="146">
        <v>112.5</v>
      </c>
      <c r="G58" s="146">
        <v>113</v>
      </c>
      <c r="H58" s="146">
        <v>111.4</v>
      </c>
      <c r="I58" s="146">
        <v>144</v>
      </c>
      <c r="J58" s="147">
        <v>145.1</v>
      </c>
      <c r="K58" s="146">
        <v>144.6</v>
      </c>
      <c r="L58" s="146">
        <v>147.4</v>
      </c>
      <c r="M58" s="147">
        <v>148.4</v>
      </c>
      <c r="N58" s="211">
        <f t="shared" si="2"/>
        <v>125.67500000000001</v>
      </c>
      <c r="O58" s="148">
        <f>SUM(N58/N57)*100</f>
        <v>104.28018254736553</v>
      </c>
      <c r="P58" s="17"/>
      <c r="Q58" s="17"/>
    </row>
    <row r="59" spans="1:17" ht="10.5" customHeight="1" x14ac:dyDescent="0.15">
      <c r="A59" s="6" t="s">
        <v>179</v>
      </c>
      <c r="B59" s="146">
        <v>141.30000000000001</v>
      </c>
      <c r="C59" s="146">
        <v>142.30000000000001</v>
      </c>
      <c r="D59" s="146">
        <v>141.1</v>
      </c>
      <c r="E59" s="146">
        <v>140.1</v>
      </c>
      <c r="F59" s="146">
        <v>145.19999999999999</v>
      </c>
      <c r="G59" s="146">
        <v>146.30000000000001</v>
      </c>
      <c r="H59" s="146">
        <v>140.9</v>
      </c>
      <c r="I59" s="146">
        <v>140.80000000000001</v>
      </c>
      <c r="J59" s="147">
        <v>138</v>
      </c>
      <c r="K59" s="146">
        <v>138.30000000000001</v>
      </c>
      <c r="L59" s="146">
        <v>140.9</v>
      </c>
      <c r="M59" s="147">
        <v>141.1</v>
      </c>
      <c r="N59" s="211">
        <f t="shared" si="2"/>
        <v>141.35833333333332</v>
      </c>
      <c r="O59" s="148">
        <f>SUM(N59/N58)*100</f>
        <v>112.47927856242951</v>
      </c>
      <c r="P59" s="17"/>
      <c r="Q59" s="17"/>
    </row>
    <row r="60" spans="1:17" ht="10.5" customHeight="1" x14ac:dyDescent="0.15">
      <c r="A60" s="6" t="s">
        <v>187</v>
      </c>
      <c r="B60" s="146">
        <v>141.4</v>
      </c>
      <c r="C60" s="146">
        <v>142</v>
      </c>
      <c r="D60" s="146">
        <v>141.30000000000001</v>
      </c>
      <c r="E60" s="146">
        <v>142.80000000000001</v>
      </c>
      <c r="F60" s="146">
        <v>148.4</v>
      </c>
      <c r="G60" s="146">
        <v>148.9</v>
      </c>
      <c r="H60" s="146">
        <v>155</v>
      </c>
      <c r="I60" s="146">
        <v>154.5</v>
      </c>
      <c r="J60" s="147">
        <v>153.4</v>
      </c>
      <c r="K60" s="146">
        <v>157.9</v>
      </c>
      <c r="L60" s="146">
        <v>155.4</v>
      </c>
      <c r="M60" s="147">
        <v>152.80000000000001</v>
      </c>
      <c r="N60" s="211">
        <f t="shared" ref="N60" si="3">SUM(B60:M60)/12</f>
        <v>149.48333333333335</v>
      </c>
      <c r="O60" s="148">
        <f>SUM(N60/N59)*100</f>
        <v>105.74780404409599</v>
      </c>
    </row>
    <row r="62" spans="1:17" ht="9.9499999999999993" customHeight="1" x14ac:dyDescent="0.15">
      <c r="O62" s="48"/>
    </row>
    <row r="63" spans="1:17" ht="9.9499999999999993" customHeight="1" x14ac:dyDescent="0.15">
      <c r="O63" s="48"/>
    </row>
    <row r="67" spans="15:27" ht="9.9499999999999993" customHeight="1" x14ac:dyDescent="0.15"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85" spans="1:25" ht="9.9499999999999993" customHeight="1" x14ac:dyDescent="0.15">
      <c r="A85" s="146"/>
      <c r="B85" s="146" t="s">
        <v>75</v>
      </c>
      <c r="C85" s="146" t="s">
        <v>76</v>
      </c>
      <c r="D85" s="146" t="s">
        <v>77</v>
      </c>
      <c r="E85" s="146" t="s">
        <v>78</v>
      </c>
      <c r="F85" s="146" t="s">
        <v>79</v>
      </c>
      <c r="G85" s="146" t="s">
        <v>80</v>
      </c>
      <c r="H85" s="146" t="s">
        <v>81</v>
      </c>
      <c r="I85" s="146" t="s">
        <v>82</v>
      </c>
      <c r="J85" s="146" t="s">
        <v>83</v>
      </c>
      <c r="K85" s="146" t="s">
        <v>84</v>
      </c>
      <c r="L85" s="146" t="s">
        <v>85</v>
      </c>
      <c r="M85" s="147" t="s">
        <v>86</v>
      </c>
      <c r="N85" s="206" t="s">
        <v>125</v>
      </c>
      <c r="O85" s="149" t="s">
        <v>123</v>
      </c>
    </row>
    <row r="86" spans="1:25" ht="9.9499999999999993" customHeight="1" x14ac:dyDescent="0.15">
      <c r="A86" s="6" t="s">
        <v>172</v>
      </c>
      <c r="B86" s="146">
        <v>62.7</v>
      </c>
      <c r="C86" s="146">
        <v>60.7</v>
      </c>
      <c r="D86" s="146">
        <v>64.7</v>
      </c>
      <c r="E86" s="146">
        <v>68.3</v>
      </c>
      <c r="F86" s="146">
        <v>65.3</v>
      </c>
      <c r="G86" s="146">
        <v>64.7</v>
      </c>
      <c r="H86" s="146">
        <v>68.400000000000006</v>
      </c>
      <c r="I86" s="146">
        <v>58.6</v>
      </c>
      <c r="J86" s="147">
        <v>66.2</v>
      </c>
      <c r="K86" s="146">
        <v>66.3</v>
      </c>
      <c r="L86" s="146">
        <v>62.1</v>
      </c>
      <c r="M86" s="147">
        <v>64.599999999999994</v>
      </c>
      <c r="N86" s="211">
        <f>SUM(B86:M86)/12</f>
        <v>64.38333333333334</v>
      </c>
      <c r="O86" s="148">
        <v>109.4</v>
      </c>
      <c r="P86" s="47"/>
      <c r="Q86" s="217"/>
      <c r="R86" s="47"/>
      <c r="S86" s="47"/>
      <c r="T86" s="47"/>
      <c r="U86" s="47"/>
      <c r="V86" s="47"/>
      <c r="W86" s="47"/>
      <c r="X86" s="47"/>
      <c r="Y86" s="151"/>
    </row>
    <row r="87" spans="1:25" ht="9.9499999999999993" customHeight="1" x14ac:dyDescent="0.15">
      <c r="A87" s="6" t="s">
        <v>171</v>
      </c>
      <c r="B87" s="146">
        <v>56.2</v>
      </c>
      <c r="C87" s="146">
        <v>61.9</v>
      </c>
      <c r="D87" s="146">
        <v>67.900000000000006</v>
      </c>
      <c r="E87" s="146">
        <v>67</v>
      </c>
      <c r="F87" s="146">
        <v>55.4</v>
      </c>
      <c r="G87" s="146">
        <v>60.3</v>
      </c>
      <c r="H87" s="146">
        <v>65.5</v>
      </c>
      <c r="I87" s="146">
        <v>58.5</v>
      </c>
      <c r="J87" s="147">
        <v>63.9</v>
      </c>
      <c r="K87" s="146">
        <v>67.900000000000006</v>
      </c>
      <c r="L87" s="146">
        <v>61.4</v>
      </c>
      <c r="M87" s="147">
        <v>67</v>
      </c>
      <c r="N87" s="211">
        <f>SUM(B87:M87)/12</f>
        <v>62.741666666666667</v>
      </c>
      <c r="O87" s="148">
        <f>SUM(N87/N86)*100</f>
        <v>97.450168263008024</v>
      </c>
      <c r="P87" s="47"/>
      <c r="Q87" s="217"/>
      <c r="R87" s="47"/>
      <c r="S87" s="47"/>
      <c r="T87" s="47"/>
      <c r="U87" s="47"/>
      <c r="V87" s="47"/>
      <c r="W87" s="47"/>
      <c r="X87" s="47"/>
      <c r="Y87" s="47"/>
    </row>
    <row r="88" spans="1:25" ht="10.5" customHeight="1" x14ac:dyDescent="0.15">
      <c r="A88" s="6" t="s">
        <v>174</v>
      </c>
      <c r="B88" s="146">
        <v>57.4</v>
      </c>
      <c r="C88" s="146">
        <v>63.8</v>
      </c>
      <c r="D88" s="146">
        <v>73.5</v>
      </c>
      <c r="E88" s="146">
        <v>79</v>
      </c>
      <c r="F88" s="146">
        <v>70.3</v>
      </c>
      <c r="G88" s="146">
        <v>74.900000000000006</v>
      </c>
      <c r="H88" s="146">
        <v>70</v>
      </c>
      <c r="I88" s="146">
        <v>68</v>
      </c>
      <c r="J88" s="147">
        <v>72.400000000000006</v>
      </c>
      <c r="K88" s="146">
        <v>66</v>
      </c>
      <c r="L88" s="146">
        <v>67.7</v>
      </c>
      <c r="M88" s="147">
        <v>71.7</v>
      </c>
      <c r="N88" s="211">
        <f>SUM(B88:M88)/12</f>
        <v>69.558333333333337</v>
      </c>
      <c r="O88" s="411">
        <f>SUM(N88/N87)*100</f>
        <v>110.86465666091114</v>
      </c>
      <c r="P88" s="47"/>
      <c r="Q88" s="217"/>
      <c r="R88" s="47"/>
      <c r="S88" s="47"/>
      <c r="T88" s="47"/>
      <c r="U88" s="47"/>
      <c r="V88" s="47"/>
      <c r="W88" s="47"/>
      <c r="X88" s="47"/>
      <c r="Y88" s="47"/>
    </row>
    <row r="89" spans="1:25" ht="10.5" customHeight="1" x14ac:dyDescent="0.15">
      <c r="A89" s="6" t="s">
        <v>179</v>
      </c>
      <c r="B89" s="146">
        <v>66.900000000000006</v>
      </c>
      <c r="C89" s="146">
        <v>64.099999999999994</v>
      </c>
      <c r="D89" s="146">
        <v>75.599999999999994</v>
      </c>
      <c r="E89" s="146">
        <v>76.2</v>
      </c>
      <c r="F89" s="146">
        <v>69.599999999999994</v>
      </c>
      <c r="G89" s="146">
        <v>77.2</v>
      </c>
      <c r="H89" s="146">
        <v>78.8</v>
      </c>
      <c r="I89" s="146">
        <v>71.3</v>
      </c>
      <c r="J89" s="147">
        <v>75.8</v>
      </c>
      <c r="K89" s="146">
        <v>74.5</v>
      </c>
      <c r="L89" s="146">
        <v>73.3</v>
      </c>
      <c r="M89" s="147">
        <v>73.400000000000006</v>
      </c>
      <c r="N89" s="211">
        <f>SUM(B89:M89)/12</f>
        <v>73.058333333333323</v>
      </c>
      <c r="O89" s="411">
        <f>SUM(N89/N88)*100</f>
        <v>105.03174793338923</v>
      </c>
      <c r="P89" s="47"/>
      <c r="Q89" s="217"/>
      <c r="R89" s="47"/>
      <c r="S89" s="47"/>
      <c r="T89" s="47"/>
      <c r="U89" s="47"/>
      <c r="V89" s="47"/>
      <c r="W89" s="47"/>
      <c r="X89" s="47"/>
      <c r="Y89" s="47"/>
    </row>
    <row r="90" spans="1:25" ht="10.5" customHeight="1" x14ac:dyDescent="0.15">
      <c r="A90" s="6" t="s">
        <v>187</v>
      </c>
      <c r="B90" s="146">
        <v>64.8</v>
      </c>
      <c r="C90" s="146">
        <v>67.7</v>
      </c>
      <c r="D90" s="146">
        <v>73.400000000000006</v>
      </c>
      <c r="E90" s="146">
        <v>73.099999999999994</v>
      </c>
      <c r="F90" s="146">
        <v>70.900000000000006</v>
      </c>
      <c r="G90" s="146">
        <v>75.8</v>
      </c>
      <c r="H90" s="146">
        <v>73</v>
      </c>
      <c r="I90" s="146">
        <v>63.7</v>
      </c>
      <c r="J90" s="147">
        <v>69.5</v>
      </c>
      <c r="K90" s="146">
        <v>74.900000000000006</v>
      </c>
      <c r="L90" s="146">
        <v>66.5</v>
      </c>
      <c r="M90" s="147">
        <v>76.400000000000006</v>
      </c>
      <c r="N90" s="211">
        <f>SUM(B90:M90)/12</f>
        <v>70.808333333333323</v>
      </c>
      <c r="O90" s="411">
        <f>SUM(N90/N89)*100</f>
        <v>96.920269191285499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ht="9.9499999999999993" customHeight="1" x14ac:dyDescent="0.1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N14" sqref="N1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8" ht="22.5" customHeight="1" x14ac:dyDescent="0.15">
      <c r="A1" s="463" t="s">
        <v>210</v>
      </c>
      <c r="B1" s="464"/>
      <c r="C1" s="464"/>
      <c r="D1" s="464"/>
      <c r="E1" s="464"/>
      <c r="F1" s="464"/>
      <c r="G1" s="464"/>
      <c r="M1" s="16"/>
      <c r="N1" t="s">
        <v>187</v>
      </c>
      <c r="O1" s="111"/>
      <c r="Q1" s="282" t="s">
        <v>179</v>
      </c>
    </row>
    <row r="2" spans="1:18" ht="13.5" customHeight="1" x14ac:dyDescent="0.15">
      <c r="H2" s="3"/>
      <c r="I2" s="145" t="s">
        <v>9</v>
      </c>
      <c r="J2" s="8" t="s">
        <v>67</v>
      </c>
      <c r="K2" s="3" t="s">
        <v>44</v>
      </c>
      <c r="L2" s="3"/>
      <c r="M2" s="8" t="s">
        <v>9</v>
      </c>
      <c r="N2" s="8"/>
      <c r="O2" s="89"/>
      <c r="P2" s="3"/>
      <c r="Q2" s="87"/>
    </row>
    <row r="3" spans="1:18" ht="13.5" customHeight="1" x14ac:dyDescent="0.15">
      <c r="H3" s="3">
        <v>17</v>
      </c>
      <c r="I3" s="161" t="s">
        <v>21</v>
      </c>
      <c r="J3" s="13">
        <v>441989</v>
      </c>
      <c r="K3" s="198">
        <v>1</v>
      </c>
      <c r="L3" s="3">
        <f>SUM(H3)</f>
        <v>17</v>
      </c>
      <c r="M3" s="161" t="s">
        <v>21</v>
      </c>
      <c r="N3" s="13">
        <f>SUM(J3)</f>
        <v>441989</v>
      </c>
      <c r="O3" s="3">
        <f>SUM(H3)</f>
        <v>17</v>
      </c>
      <c r="P3" s="161" t="s">
        <v>21</v>
      </c>
      <c r="Q3" s="199">
        <v>319949</v>
      </c>
    </row>
    <row r="4" spans="1:18" ht="13.5" customHeight="1" x14ac:dyDescent="0.15">
      <c r="H4" s="3">
        <v>36</v>
      </c>
      <c r="I4" s="161" t="s">
        <v>5</v>
      </c>
      <c r="J4" s="13">
        <v>122976</v>
      </c>
      <c r="K4" s="198">
        <v>2</v>
      </c>
      <c r="L4" s="3">
        <f t="shared" ref="L4:L12" si="0">SUM(H4)</f>
        <v>36</v>
      </c>
      <c r="M4" s="161" t="s">
        <v>5</v>
      </c>
      <c r="N4" s="13">
        <f t="shared" ref="N4:N12" si="1">SUM(J4)</f>
        <v>122976</v>
      </c>
      <c r="O4" s="3">
        <f t="shared" ref="O4:O12" si="2">SUM(H4)</f>
        <v>36</v>
      </c>
      <c r="P4" s="161" t="s">
        <v>5</v>
      </c>
      <c r="Q4" s="86">
        <v>110151</v>
      </c>
    </row>
    <row r="5" spans="1:18" ht="13.5" customHeight="1" x14ac:dyDescent="0.15">
      <c r="G5" s="17"/>
      <c r="H5" s="3">
        <v>33</v>
      </c>
      <c r="I5" s="161" t="s">
        <v>0</v>
      </c>
      <c r="J5" s="13">
        <v>111337</v>
      </c>
      <c r="K5" s="198">
        <v>3</v>
      </c>
      <c r="L5" s="3">
        <f t="shared" si="0"/>
        <v>33</v>
      </c>
      <c r="M5" s="161" t="s">
        <v>0</v>
      </c>
      <c r="N5" s="13">
        <f t="shared" si="1"/>
        <v>111337</v>
      </c>
      <c r="O5" s="3">
        <f t="shared" si="2"/>
        <v>33</v>
      </c>
      <c r="P5" s="161" t="s">
        <v>0</v>
      </c>
      <c r="Q5" s="86">
        <v>93222</v>
      </c>
    </row>
    <row r="6" spans="1:18" ht="13.5" customHeight="1" x14ac:dyDescent="0.15">
      <c r="H6" s="3">
        <v>26</v>
      </c>
      <c r="I6" s="161" t="s">
        <v>30</v>
      </c>
      <c r="J6" s="13">
        <v>105529</v>
      </c>
      <c r="K6" s="198">
        <v>4</v>
      </c>
      <c r="L6" s="3">
        <f t="shared" si="0"/>
        <v>26</v>
      </c>
      <c r="M6" s="161" t="s">
        <v>30</v>
      </c>
      <c r="N6" s="13">
        <f t="shared" si="1"/>
        <v>105529</v>
      </c>
      <c r="O6" s="3">
        <f t="shared" si="2"/>
        <v>26</v>
      </c>
      <c r="P6" s="161" t="s">
        <v>30</v>
      </c>
      <c r="Q6" s="86">
        <v>101785</v>
      </c>
    </row>
    <row r="7" spans="1:18" ht="13.5" customHeight="1" x14ac:dyDescent="0.15">
      <c r="H7" s="3">
        <v>16</v>
      </c>
      <c r="I7" s="161" t="s">
        <v>3</v>
      </c>
      <c r="J7" s="87">
        <v>56232</v>
      </c>
      <c r="K7" s="198">
        <v>5</v>
      </c>
      <c r="L7" s="3">
        <f t="shared" si="0"/>
        <v>16</v>
      </c>
      <c r="M7" s="161" t="s">
        <v>3</v>
      </c>
      <c r="N7" s="13">
        <f t="shared" si="1"/>
        <v>56232</v>
      </c>
      <c r="O7" s="3">
        <f t="shared" si="2"/>
        <v>16</v>
      </c>
      <c r="P7" s="161" t="s">
        <v>3</v>
      </c>
      <c r="Q7" s="86">
        <v>68926</v>
      </c>
    </row>
    <row r="8" spans="1:18" ht="13.5" customHeight="1" x14ac:dyDescent="0.15">
      <c r="H8" s="3">
        <v>34</v>
      </c>
      <c r="I8" s="161" t="s">
        <v>1</v>
      </c>
      <c r="J8" s="220">
        <v>48666</v>
      </c>
      <c r="K8" s="198">
        <v>6</v>
      </c>
      <c r="L8" s="3">
        <f t="shared" si="0"/>
        <v>34</v>
      </c>
      <c r="M8" s="161" t="s">
        <v>1</v>
      </c>
      <c r="N8" s="13">
        <f t="shared" si="1"/>
        <v>48666</v>
      </c>
      <c r="O8" s="3">
        <f t="shared" si="2"/>
        <v>34</v>
      </c>
      <c r="P8" s="161" t="s">
        <v>1</v>
      </c>
      <c r="Q8" s="86">
        <v>49399</v>
      </c>
    </row>
    <row r="9" spans="1:18" ht="13.5" customHeight="1" x14ac:dyDescent="0.15">
      <c r="H9" s="14">
        <v>25</v>
      </c>
      <c r="I9" s="163" t="s">
        <v>29</v>
      </c>
      <c r="J9" s="13">
        <v>41395</v>
      </c>
      <c r="K9" s="198">
        <v>7</v>
      </c>
      <c r="L9" s="3">
        <f t="shared" si="0"/>
        <v>25</v>
      </c>
      <c r="M9" s="163" t="s">
        <v>29</v>
      </c>
      <c r="N9" s="13">
        <f t="shared" si="1"/>
        <v>41395</v>
      </c>
      <c r="O9" s="3">
        <f t="shared" si="2"/>
        <v>25</v>
      </c>
      <c r="P9" s="163" t="s">
        <v>29</v>
      </c>
      <c r="Q9" s="86">
        <v>34853</v>
      </c>
    </row>
    <row r="10" spans="1:18" ht="13.5" customHeight="1" x14ac:dyDescent="0.15">
      <c r="H10" s="33">
        <v>40</v>
      </c>
      <c r="I10" s="161" t="s">
        <v>2</v>
      </c>
      <c r="J10" s="13">
        <v>41333</v>
      </c>
      <c r="K10" s="198">
        <v>8</v>
      </c>
      <c r="L10" s="3">
        <f t="shared" si="0"/>
        <v>40</v>
      </c>
      <c r="M10" s="161" t="s">
        <v>2</v>
      </c>
      <c r="N10" s="13">
        <f t="shared" si="1"/>
        <v>41333</v>
      </c>
      <c r="O10" s="3">
        <f t="shared" si="2"/>
        <v>40</v>
      </c>
      <c r="P10" s="161" t="s">
        <v>2</v>
      </c>
      <c r="Q10" s="86">
        <v>41214</v>
      </c>
    </row>
    <row r="11" spans="1:18" ht="13.5" customHeight="1" x14ac:dyDescent="0.15">
      <c r="H11" s="14">
        <v>13</v>
      </c>
      <c r="I11" s="163" t="s">
        <v>7</v>
      </c>
      <c r="J11" s="137">
        <v>33307</v>
      </c>
      <c r="K11" s="198">
        <v>9</v>
      </c>
      <c r="L11" s="3">
        <f t="shared" si="0"/>
        <v>13</v>
      </c>
      <c r="M11" s="163" t="s">
        <v>7</v>
      </c>
      <c r="N11" s="13">
        <f t="shared" si="1"/>
        <v>33307</v>
      </c>
      <c r="O11" s="3">
        <f t="shared" si="2"/>
        <v>13</v>
      </c>
      <c r="P11" s="163" t="s">
        <v>7</v>
      </c>
      <c r="Q11" s="86">
        <v>37192</v>
      </c>
    </row>
    <row r="12" spans="1:18" ht="13.5" customHeight="1" thickBot="1" x14ac:dyDescent="0.2">
      <c r="H12" s="274">
        <v>24</v>
      </c>
      <c r="I12" s="380" t="s">
        <v>28</v>
      </c>
      <c r="J12" s="433">
        <v>29183</v>
      </c>
      <c r="K12" s="197">
        <v>10</v>
      </c>
      <c r="L12" s="3">
        <f t="shared" si="0"/>
        <v>24</v>
      </c>
      <c r="M12" s="380" t="s">
        <v>28</v>
      </c>
      <c r="N12" s="13">
        <f t="shared" si="1"/>
        <v>29183</v>
      </c>
      <c r="O12" s="14">
        <f t="shared" si="2"/>
        <v>24</v>
      </c>
      <c r="P12" s="380" t="s">
        <v>28</v>
      </c>
      <c r="Q12" s="200">
        <v>31010</v>
      </c>
    </row>
    <row r="13" spans="1:18" ht="13.5" customHeight="1" thickTop="1" thickBot="1" x14ac:dyDescent="0.2">
      <c r="H13" s="122">
        <v>38</v>
      </c>
      <c r="I13" s="175" t="s">
        <v>38</v>
      </c>
      <c r="J13" s="425">
        <v>26077</v>
      </c>
      <c r="K13" s="104"/>
      <c r="L13" s="78"/>
      <c r="M13" s="164"/>
      <c r="N13" s="339">
        <f>SUM(J43)</f>
        <v>1164439</v>
      </c>
      <c r="O13" s="3"/>
      <c r="P13" s="273" t="s">
        <v>152</v>
      </c>
      <c r="Q13" s="201">
        <v>1035890</v>
      </c>
    </row>
    <row r="14" spans="1:18" ht="13.5" customHeight="1" x14ac:dyDescent="0.15">
      <c r="B14" s="19"/>
      <c r="H14" s="3">
        <v>31</v>
      </c>
      <c r="I14" s="161" t="s">
        <v>104</v>
      </c>
      <c r="J14" s="13">
        <v>18515</v>
      </c>
      <c r="K14" s="104"/>
      <c r="L14" s="26"/>
      <c r="O14"/>
    </row>
    <row r="15" spans="1:18" ht="13.5" customHeight="1" x14ac:dyDescent="0.15">
      <c r="H15" s="3">
        <v>14</v>
      </c>
      <c r="I15" s="161" t="s">
        <v>19</v>
      </c>
      <c r="J15" s="13">
        <v>12055</v>
      </c>
      <c r="K15" s="104"/>
      <c r="L15" s="26"/>
      <c r="M15" t="s">
        <v>188</v>
      </c>
      <c r="N15" s="15"/>
      <c r="O15"/>
      <c r="P15" t="s">
        <v>189</v>
      </c>
      <c r="Q15" s="85" t="s">
        <v>62</v>
      </c>
    </row>
    <row r="16" spans="1:18" ht="13.5" customHeight="1" x14ac:dyDescent="0.15">
      <c r="C16" s="15"/>
      <c r="E16" s="17"/>
      <c r="H16" s="3">
        <v>37</v>
      </c>
      <c r="I16" s="161" t="s">
        <v>37</v>
      </c>
      <c r="J16" s="13">
        <v>11970</v>
      </c>
      <c r="K16" s="104"/>
      <c r="L16" s="3">
        <f>SUM(L3)</f>
        <v>17</v>
      </c>
      <c r="M16" s="13">
        <f>SUM(N3)</f>
        <v>441989</v>
      </c>
      <c r="N16" s="161" t="s">
        <v>21</v>
      </c>
      <c r="O16" s="3">
        <f>SUM(O3)</f>
        <v>17</v>
      </c>
      <c r="P16" s="13">
        <f>SUM(M16)</f>
        <v>441989</v>
      </c>
      <c r="Q16" s="278">
        <v>315308</v>
      </c>
      <c r="R16" s="79"/>
    </row>
    <row r="17" spans="2:20" ht="13.5" customHeight="1" x14ac:dyDescent="0.15">
      <c r="C17" s="15"/>
      <c r="E17" s="17"/>
      <c r="H17" s="3">
        <v>9</v>
      </c>
      <c r="I17" s="3" t="s">
        <v>164</v>
      </c>
      <c r="J17" s="220">
        <v>11881</v>
      </c>
      <c r="K17" s="104"/>
      <c r="L17" s="3">
        <f t="shared" ref="L17:L25" si="3">SUM(L4)</f>
        <v>36</v>
      </c>
      <c r="M17" s="13">
        <f t="shared" ref="M17:M25" si="4">SUM(N4)</f>
        <v>122976</v>
      </c>
      <c r="N17" s="161" t="s">
        <v>5</v>
      </c>
      <c r="O17" s="3">
        <f t="shared" ref="O17:O25" si="5">SUM(O4)</f>
        <v>36</v>
      </c>
      <c r="P17" s="13">
        <f t="shared" ref="P17:P25" si="6">SUM(M17)</f>
        <v>122976</v>
      </c>
      <c r="Q17" s="279">
        <v>113052</v>
      </c>
      <c r="R17" s="79"/>
      <c r="S17" s="42"/>
    </row>
    <row r="18" spans="2:20" ht="13.5" customHeight="1" x14ac:dyDescent="0.15">
      <c r="C18" s="15"/>
      <c r="E18" s="17"/>
      <c r="H18" s="3">
        <v>3</v>
      </c>
      <c r="I18" s="161" t="s">
        <v>10</v>
      </c>
      <c r="J18" s="13">
        <v>7610</v>
      </c>
      <c r="K18" s="104"/>
      <c r="L18" s="3">
        <f t="shared" si="3"/>
        <v>33</v>
      </c>
      <c r="M18" s="13">
        <f t="shared" si="4"/>
        <v>111337</v>
      </c>
      <c r="N18" s="161" t="s">
        <v>0</v>
      </c>
      <c r="O18" s="3">
        <f t="shared" si="5"/>
        <v>33</v>
      </c>
      <c r="P18" s="13">
        <f t="shared" si="6"/>
        <v>111337</v>
      </c>
      <c r="Q18" s="279">
        <v>106556</v>
      </c>
      <c r="R18" s="79"/>
      <c r="S18" s="112"/>
    </row>
    <row r="19" spans="2:20" ht="13.5" customHeight="1" x14ac:dyDescent="0.15">
      <c r="C19" s="15"/>
      <c r="E19" s="17"/>
      <c r="H19" s="3">
        <v>2</v>
      </c>
      <c r="I19" s="161" t="s">
        <v>6</v>
      </c>
      <c r="J19" s="13">
        <v>6862</v>
      </c>
      <c r="L19" s="3">
        <f t="shared" si="3"/>
        <v>26</v>
      </c>
      <c r="M19" s="13">
        <f t="shared" si="4"/>
        <v>105529</v>
      </c>
      <c r="N19" s="161" t="s">
        <v>30</v>
      </c>
      <c r="O19" s="3">
        <f t="shared" si="5"/>
        <v>26</v>
      </c>
      <c r="P19" s="13">
        <f t="shared" si="6"/>
        <v>105529</v>
      </c>
      <c r="Q19" s="279">
        <v>98127</v>
      </c>
      <c r="R19" s="79"/>
      <c r="S19" s="125"/>
    </row>
    <row r="20" spans="2:20" ht="13.5" customHeight="1" x14ac:dyDescent="0.15">
      <c r="B20" s="18"/>
      <c r="C20" s="15"/>
      <c r="E20" s="17"/>
      <c r="H20" s="3">
        <v>15</v>
      </c>
      <c r="I20" s="161" t="s">
        <v>20</v>
      </c>
      <c r="J20" s="13">
        <v>5999</v>
      </c>
      <c r="L20" s="3">
        <f t="shared" si="3"/>
        <v>16</v>
      </c>
      <c r="M20" s="13">
        <f t="shared" si="4"/>
        <v>56232</v>
      </c>
      <c r="N20" s="161" t="s">
        <v>3</v>
      </c>
      <c r="O20" s="3">
        <f t="shared" si="5"/>
        <v>16</v>
      </c>
      <c r="P20" s="13">
        <f t="shared" si="6"/>
        <v>56232</v>
      </c>
      <c r="Q20" s="279">
        <v>61522</v>
      </c>
      <c r="R20" s="79"/>
      <c r="S20" s="125"/>
    </row>
    <row r="21" spans="2:20" ht="13.5" customHeight="1" x14ac:dyDescent="0.15">
      <c r="B21" s="18"/>
      <c r="C21" s="15"/>
      <c r="E21" s="17"/>
      <c r="H21" s="3">
        <v>11</v>
      </c>
      <c r="I21" s="161" t="s">
        <v>17</v>
      </c>
      <c r="J21" s="220">
        <v>5883</v>
      </c>
      <c r="L21" s="3">
        <f t="shared" si="3"/>
        <v>34</v>
      </c>
      <c r="M21" s="13">
        <f t="shared" si="4"/>
        <v>48666</v>
      </c>
      <c r="N21" s="161" t="s">
        <v>1</v>
      </c>
      <c r="O21" s="3">
        <f t="shared" si="5"/>
        <v>34</v>
      </c>
      <c r="P21" s="13">
        <f t="shared" si="6"/>
        <v>48666</v>
      </c>
      <c r="Q21" s="279">
        <v>47202</v>
      </c>
      <c r="R21" s="79"/>
      <c r="S21" s="28"/>
    </row>
    <row r="22" spans="2:20" ht="13.5" customHeight="1" x14ac:dyDescent="0.15">
      <c r="C22" s="15"/>
      <c r="E22" s="17"/>
      <c r="H22" s="3">
        <v>21</v>
      </c>
      <c r="I22" s="3" t="s">
        <v>159</v>
      </c>
      <c r="J22" s="13">
        <v>4905</v>
      </c>
      <c r="K22" s="15"/>
      <c r="L22" s="3">
        <f t="shared" si="3"/>
        <v>25</v>
      </c>
      <c r="M22" s="13">
        <f t="shared" si="4"/>
        <v>41395</v>
      </c>
      <c r="N22" s="163" t="s">
        <v>29</v>
      </c>
      <c r="O22" s="3">
        <f t="shared" si="5"/>
        <v>25</v>
      </c>
      <c r="P22" s="13">
        <f t="shared" si="6"/>
        <v>41395</v>
      </c>
      <c r="Q22" s="279">
        <v>40246</v>
      </c>
      <c r="R22" s="79"/>
    </row>
    <row r="23" spans="2:20" ht="13.5" customHeight="1" x14ac:dyDescent="0.15">
      <c r="B23" s="18"/>
      <c r="C23" s="15"/>
      <c r="E23" s="17"/>
      <c r="H23" s="3">
        <v>22</v>
      </c>
      <c r="I23" s="161" t="s">
        <v>26</v>
      </c>
      <c r="J23" s="220">
        <v>3444</v>
      </c>
      <c r="K23" s="15"/>
      <c r="L23" s="3">
        <f t="shared" si="3"/>
        <v>40</v>
      </c>
      <c r="M23" s="13">
        <f t="shared" si="4"/>
        <v>41333</v>
      </c>
      <c r="N23" s="161" t="s">
        <v>2</v>
      </c>
      <c r="O23" s="3">
        <f t="shared" si="5"/>
        <v>40</v>
      </c>
      <c r="P23" s="13">
        <f t="shared" si="6"/>
        <v>41333</v>
      </c>
      <c r="Q23" s="279">
        <v>32356</v>
      </c>
      <c r="R23" s="79"/>
      <c r="S23" s="42"/>
    </row>
    <row r="24" spans="2:20" ht="13.5" customHeight="1" x14ac:dyDescent="0.15">
      <c r="C24" s="15"/>
      <c r="E24" s="17"/>
      <c r="H24" s="3">
        <v>1</v>
      </c>
      <c r="I24" s="161" t="s">
        <v>4</v>
      </c>
      <c r="J24" s="13">
        <v>2926</v>
      </c>
      <c r="K24" s="15"/>
      <c r="L24" s="3">
        <f t="shared" si="3"/>
        <v>13</v>
      </c>
      <c r="M24" s="13">
        <f t="shared" si="4"/>
        <v>33307</v>
      </c>
      <c r="N24" s="163" t="s">
        <v>7</v>
      </c>
      <c r="O24" s="3">
        <f t="shared" si="5"/>
        <v>13</v>
      </c>
      <c r="P24" s="13">
        <f t="shared" si="6"/>
        <v>33307</v>
      </c>
      <c r="Q24" s="279">
        <v>28440</v>
      </c>
      <c r="R24" s="79"/>
      <c r="S24" s="112"/>
    </row>
    <row r="25" spans="2:20" ht="13.5" customHeight="1" thickBot="1" x14ac:dyDescent="0.2">
      <c r="C25" s="15"/>
      <c r="E25" s="17"/>
      <c r="H25" s="3">
        <v>12</v>
      </c>
      <c r="I25" s="161" t="s">
        <v>18</v>
      </c>
      <c r="J25" s="13">
        <v>2394</v>
      </c>
      <c r="K25" s="15"/>
      <c r="L25" s="14">
        <f t="shared" si="3"/>
        <v>24</v>
      </c>
      <c r="M25" s="114">
        <f t="shared" si="4"/>
        <v>29183</v>
      </c>
      <c r="N25" s="380" t="s">
        <v>28</v>
      </c>
      <c r="O25" s="14">
        <f t="shared" si="5"/>
        <v>24</v>
      </c>
      <c r="P25" s="114">
        <f t="shared" si="6"/>
        <v>29183</v>
      </c>
      <c r="Q25" s="280">
        <v>30302</v>
      </c>
      <c r="R25" s="127" t="s">
        <v>72</v>
      </c>
      <c r="S25" s="28"/>
      <c r="T25" s="28"/>
    </row>
    <row r="26" spans="2:20" ht="13.5" customHeight="1" thickTop="1" x14ac:dyDescent="0.15">
      <c r="H26" s="3">
        <v>27</v>
      </c>
      <c r="I26" s="161" t="s">
        <v>31</v>
      </c>
      <c r="J26" s="137">
        <v>1832</v>
      </c>
      <c r="K26" s="15"/>
      <c r="L26" s="115"/>
      <c r="M26" s="162">
        <f>SUM(J43-(M16+M17+M18+M19+M20+M21+M22+M23+M24+M25))</f>
        <v>132492</v>
      </c>
      <c r="N26" s="221" t="s">
        <v>45</v>
      </c>
      <c r="O26" s="116"/>
      <c r="P26" s="162">
        <f>SUM(M26)</f>
        <v>132492</v>
      </c>
      <c r="Q26" s="162"/>
      <c r="R26" s="176">
        <v>1028220</v>
      </c>
      <c r="T26" s="28"/>
    </row>
    <row r="27" spans="2:20" ht="13.5" customHeight="1" x14ac:dyDescent="0.15">
      <c r="H27" s="3">
        <v>30</v>
      </c>
      <c r="I27" s="161" t="s">
        <v>33</v>
      </c>
      <c r="J27" s="13">
        <v>1771</v>
      </c>
      <c r="K27" s="15"/>
      <c r="M27" t="s">
        <v>180</v>
      </c>
      <c r="O27" s="111"/>
      <c r="P27" s="28" t="s">
        <v>181</v>
      </c>
    </row>
    <row r="28" spans="2:20" ht="13.5" customHeight="1" x14ac:dyDescent="0.15">
      <c r="H28" s="3">
        <v>20</v>
      </c>
      <c r="I28" s="161" t="s">
        <v>24</v>
      </c>
      <c r="J28" s="87">
        <v>1592</v>
      </c>
      <c r="K28" s="15"/>
      <c r="M28" s="86">
        <f t="shared" ref="M28:M37" si="7">SUM(Q3)</f>
        <v>319949</v>
      </c>
      <c r="N28" s="161" t="s">
        <v>21</v>
      </c>
      <c r="O28" s="3">
        <f>SUM(L3)</f>
        <v>17</v>
      </c>
      <c r="P28" s="86">
        <f t="shared" ref="P28:P37" si="8">SUM(Q3)</f>
        <v>319949</v>
      </c>
    </row>
    <row r="29" spans="2:20" ht="13.5" customHeight="1" x14ac:dyDescent="0.15">
      <c r="H29" s="3">
        <v>35</v>
      </c>
      <c r="I29" s="161" t="s">
        <v>36</v>
      </c>
      <c r="J29" s="137">
        <v>1542</v>
      </c>
      <c r="K29" s="15"/>
      <c r="M29" s="86">
        <f t="shared" si="7"/>
        <v>110151</v>
      </c>
      <c r="N29" s="161" t="s">
        <v>5</v>
      </c>
      <c r="O29" s="3">
        <f t="shared" ref="O29:O37" si="9">SUM(L4)</f>
        <v>36</v>
      </c>
      <c r="P29" s="86">
        <f t="shared" si="8"/>
        <v>110151</v>
      </c>
    </row>
    <row r="30" spans="2:20" ht="13.5" customHeight="1" x14ac:dyDescent="0.15">
      <c r="H30" s="3">
        <v>39</v>
      </c>
      <c r="I30" s="161" t="s">
        <v>39</v>
      </c>
      <c r="J30" s="13">
        <v>710</v>
      </c>
      <c r="K30" s="15"/>
      <c r="M30" s="86">
        <f t="shared" si="7"/>
        <v>93222</v>
      </c>
      <c r="N30" s="161" t="s">
        <v>0</v>
      </c>
      <c r="O30" s="3">
        <f t="shared" si="9"/>
        <v>33</v>
      </c>
      <c r="P30" s="86">
        <f t="shared" si="8"/>
        <v>93222</v>
      </c>
    </row>
    <row r="31" spans="2:20" ht="13.5" customHeight="1" x14ac:dyDescent="0.15">
      <c r="H31" s="3">
        <v>29</v>
      </c>
      <c r="I31" s="161" t="s">
        <v>94</v>
      </c>
      <c r="J31" s="13">
        <v>691</v>
      </c>
      <c r="K31" s="15"/>
      <c r="M31" s="86">
        <f t="shared" si="7"/>
        <v>101785</v>
      </c>
      <c r="N31" s="161" t="s">
        <v>30</v>
      </c>
      <c r="O31" s="3">
        <f t="shared" si="9"/>
        <v>26</v>
      </c>
      <c r="P31" s="86">
        <f t="shared" si="8"/>
        <v>101785</v>
      </c>
    </row>
    <row r="32" spans="2:20" ht="13.5" customHeight="1" x14ac:dyDescent="0.15">
      <c r="H32" s="3">
        <v>23</v>
      </c>
      <c r="I32" s="161" t="s">
        <v>27</v>
      </c>
      <c r="J32" s="13">
        <v>674</v>
      </c>
      <c r="K32" s="15"/>
      <c r="M32" s="86">
        <f t="shared" si="7"/>
        <v>68926</v>
      </c>
      <c r="N32" s="161" t="s">
        <v>3</v>
      </c>
      <c r="O32" s="3">
        <f t="shared" si="9"/>
        <v>16</v>
      </c>
      <c r="P32" s="86">
        <f t="shared" si="8"/>
        <v>68926</v>
      </c>
      <c r="S32" s="10"/>
    </row>
    <row r="33" spans="8:21" ht="13.5" customHeight="1" x14ac:dyDescent="0.15">
      <c r="H33" s="3">
        <v>32</v>
      </c>
      <c r="I33" s="161" t="s">
        <v>35</v>
      </c>
      <c r="J33" s="137">
        <v>612</v>
      </c>
      <c r="K33" s="15"/>
      <c r="M33" s="86">
        <f t="shared" si="7"/>
        <v>49399</v>
      </c>
      <c r="N33" s="161" t="s">
        <v>1</v>
      </c>
      <c r="O33" s="3">
        <f t="shared" si="9"/>
        <v>34</v>
      </c>
      <c r="P33" s="86">
        <f t="shared" si="8"/>
        <v>49399</v>
      </c>
      <c r="S33" s="28"/>
      <c r="T33" s="28"/>
    </row>
    <row r="34" spans="8:21" ht="13.5" customHeight="1" x14ac:dyDescent="0.15">
      <c r="H34" s="3">
        <v>6</v>
      </c>
      <c r="I34" s="161" t="s">
        <v>13</v>
      </c>
      <c r="J34" s="220">
        <v>567</v>
      </c>
      <c r="K34" s="15"/>
      <c r="M34" s="86">
        <f t="shared" si="7"/>
        <v>34853</v>
      </c>
      <c r="N34" s="163" t="s">
        <v>29</v>
      </c>
      <c r="O34" s="3">
        <f t="shared" si="9"/>
        <v>25</v>
      </c>
      <c r="P34" s="86">
        <f t="shared" si="8"/>
        <v>34853</v>
      </c>
      <c r="S34" s="28"/>
      <c r="T34" s="28"/>
    </row>
    <row r="35" spans="8:21" ht="13.5" customHeight="1" x14ac:dyDescent="0.15">
      <c r="H35" s="3">
        <v>18</v>
      </c>
      <c r="I35" s="161" t="s">
        <v>22</v>
      </c>
      <c r="J35" s="13">
        <v>504</v>
      </c>
      <c r="K35" s="15"/>
      <c r="M35" s="86">
        <f t="shared" si="7"/>
        <v>41214</v>
      </c>
      <c r="N35" s="161" t="s">
        <v>2</v>
      </c>
      <c r="O35" s="3">
        <f t="shared" si="9"/>
        <v>40</v>
      </c>
      <c r="P35" s="86">
        <f t="shared" si="8"/>
        <v>41214</v>
      </c>
      <c r="S35" s="28"/>
    </row>
    <row r="36" spans="8:21" ht="13.5" customHeight="1" x14ac:dyDescent="0.15">
      <c r="H36" s="3">
        <v>5</v>
      </c>
      <c r="I36" s="161" t="s">
        <v>12</v>
      </c>
      <c r="J36" s="220">
        <v>437</v>
      </c>
      <c r="K36" s="15"/>
      <c r="M36" s="86">
        <f t="shared" si="7"/>
        <v>37192</v>
      </c>
      <c r="N36" s="163" t="s">
        <v>7</v>
      </c>
      <c r="O36" s="3">
        <f t="shared" si="9"/>
        <v>13</v>
      </c>
      <c r="P36" s="86">
        <f t="shared" si="8"/>
        <v>37192</v>
      </c>
      <c r="S36" s="28"/>
    </row>
    <row r="37" spans="8:21" ht="13.5" customHeight="1" thickBot="1" x14ac:dyDescent="0.2">
      <c r="H37" s="3">
        <v>4</v>
      </c>
      <c r="I37" s="161" t="s">
        <v>11</v>
      </c>
      <c r="J37" s="220">
        <v>322</v>
      </c>
      <c r="K37" s="15"/>
      <c r="M37" s="113">
        <f t="shared" si="7"/>
        <v>31010</v>
      </c>
      <c r="N37" s="380" t="s">
        <v>28</v>
      </c>
      <c r="O37" s="14">
        <f t="shared" si="9"/>
        <v>24</v>
      </c>
      <c r="P37" s="113">
        <f t="shared" si="8"/>
        <v>31010</v>
      </c>
      <c r="S37" s="28"/>
    </row>
    <row r="38" spans="8:21" ht="13.5" customHeight="1" thickTop="1" x14ac:dyDescent="0.15">
      <c r="H38" s="3">
        <v>10</v>
      </c>
      <c r="I38" s="161" t="s">
        <v>16</v>
      </c>
      <c r="J38" s="13">
        <v>300</v>
      </c>
      <c r="K38" s="15"/>
      <c r="M38" s="345">
        <f>SUM(Q13-(Q3+Q4+Q5+Q6+Q7+Q8+Q9+Q10+Q11+Q12))</f>
        <v>148189</v>
      </c>
      <c r="N38" s="346" t="s">
        <v>161</v>
      </c>
      <c r="O38" s="347"/>
      <c r="P38" s="348">
        <f>SUM(M38)</f>
        <v>148189</v>
      </c>
      <c r="U38" s="28"/>
    </row>
    <row r="39" spans="8:21" ht="13.5" customHeight="1" x14ac:dyDescent="0.15">
      <c r="H39" s="3">
        <v>7</v>
      </c>
      <c r="I39" s="161" t="s">
        <v>14</v>
      </c>
      <c r="J39" s="220">
        <v>283</v>
      </c>
      <c r="K39" s="15"/>
      <c r="P39" s="28"/>
    </row>
    <row r="40" spans="8:21" ht="13.5" customHeight="1" x14ac:dyDescent="0.15">
      <c r="H40" s="3">
        <v>19</v>
      </c>
      <c r="I40" s="161" t="s">
        <v>23</v>
      </c>
      <c r="J40" s="13">
        <v>85</v>
      </c>
      <c r="K40" s="15"/>
    </row>
    <row r="41" spans="8:21" ht="13.5" customHeight="1" x14ac:dyDescent="0.15">
      <c r="H41" s="3">
        <v>28</v>
      </c>
      <c r="I41" s="161" t="s">
        <v>32</v>
      </c>
      <c r="J41" s="13">
        <v>49</v>
      </c>
      <c r="K41" s="15"/>
    </row>
    <row r="42" spans="8:21" ht="13.5" customHeight="1" thickBot="1" x14ac:dyDescent="0.2">
      <c r="H42" s="14">
        <v>8</v>
      </c>
      <c r="I42" s="163" t="s">
        <v>15</v>
      </c>
      <c r="J42" s="114">
        <v>0</v>
      </c>
      <c r="K42" s="15"/>
    </row>
    <row r="43" spans="8:21" ht="13.5" customHeight="1" thickTop="1" x14ac:dyDescent="0.15">
      <c r="H43" s="115"/>
      <c r="I43" s="294" t="s">
        <v>92</v>
      </c>
      <c r="J43" s="295">
        <f>SUM(J3:J42)</f>
        <v>1164439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3" t="s">
        <v>46</v>
      </c>
      <c r="B52" s="22" t="s">
        <v>9</v>
      </c>
      <c r="C52" s="8" t="s">
        <v>187</v>
      </c>
      <c r="D52" s="8" t="s">
        <v>179</v>
      </c>
      <c r="E52" s="24" t="s">
        <v>43</v>
      </c>
      <c r="F52" s="23" t="s">
        <v>42</v>
      </c>
      <c r="G52" s="23" t="s">
        <v>40</v>
      </c>
      <c r="I52" s="160"/>
    </row>
    <row r="53" spans="1:16" ht="13.5" customHeight="1" x14ac:dyDescent="0.15">
      <c r="A53" s="9">
        <v>1</v>
      </c>
      <c r="B53" s="161" t="s">
        <v>21</v>
      </c>
      <c r="C53" s="13">
        <f t="shared" ref="C53:C62" si="10">SUM(J3)</f>
        <v>441989</v>
      </c>
      <c r="D53" s="87">
        <f t="shared" ref="D53:D63" si="11">SUM(Q3)</f>
        <v>319949</v>
      </c>
      <c r="E53" s="80">
        <f t="shared" ref="E53:E62" si="12">SUM(P16/Q16*100)</f>
        <v>140.17690638994253</v>
      </c>
      <c r="F53" s="20">
        <f t="shared" ref="F53:F63" si="13">SUM(C53/D53*100)</f>
        <v>138.14357913292429</v>
      </c>
      <c r="G53" s="21"/>
      <c r="I53" s="160"/>
    </row>
    <row r="54" spans="1:16" ht="13.5" customHeight="1" x14ac:dyDescent="0.15">
      <c r="A54" s="9">
        <v>2</v>
      </c>
      <c r="B54" s="161" t="s">
        <v>5</v>
      </c>
      <c r="C54" s="13">
        <f t="shared" si="10"/>
        <v>122976</v>
      </c>
      <c r="D54" s="87">
        <f t="shared" si="11"/>
        <v>110151</v>
      </c>
      <c r="E54" s="80">
        <f t="shared" si="12"/>
        <v>108.77826133106889</v>
      </c>
      <c r="F54" s="20">
        <f t="shared" si="13"/>
        <v>111.64310809706674</v>
      </c>
      <c r="G54" s="21"/>
      <c r="I54" s="160"/>
    </row>
    <row r="55" spans="1:16" ht="13.5" customHeight="1" x14ac:dyDescent="0.15">
      <c r="A55" s="9">
        <v>3</v>
      </c>
      <c r="B55" s="161" t="s">
        <v>0</v>
      </c>
      <c r="C55" s="13">
        <f t="shared" si="10"/>
        <v>111337</v>
      </c>
      <c r="D55" s="87">
        <f t="shared" si="11"/>
        <v>93222</v>
      </c>
      <c r="E55" s="80">
        <f t="shared" si="12"/>
        <v>104.48684259919668</v>
      </c>
      <c r="F55" s="20">
        <f t="shared" si="13"/>
        <v>119.43210830061572</v>
      </c>
      <c r="G55" s="21"/>
      <c r="I55" s="160"/>
    </row>
    <row r="56" spans="1:16" ht="13.5" customHeight="1" x14ac:dyDescent="0.15">
      <c r="A56" s="9">
        <v>4</v>
      </c>
      <c r="B56" s="161" t="s">
        <v>30</v>
      </c>
      <c r="C56" s="13">
        <f t="shared" si="10"/>
        <v>105529</v>
      </c>
      <c r="D56" s="87">
        <f t="shared" si="11"/>
        <v>101785</v>
      </c>
      <c r="E56" s="80">
        <f t="shared" si="12"/>
        <v>107.54328574194668</v>
      </c>
      <c r="F56" s="20">
        <f t="shared" si="13"/>
        <v>103.67834160239721</v>
      </c>
      <c r="G56" s="21"/>
      <c r="I56" s="160"/>
    </row>
    <row r="57" spans="1:16" ht="13.5" customHeight="1" x14ac:dyDescent="0.15">
      <c r="A57" s="9">
        <v>5</v>
      </c>
      <c r="B57" s="161" t="s">
        <v>3</v>
      </c>
      <c r="C57" s="13">
        <f t="shared" si="10"/>
        <v>56232</v>
      </c>
      <c r="D57" s="87">
        <f t="shared" si="11"/>
        <v>68926</v>
      </c>
      <c r="E57" s="80">
        <f t="shared" si="12"/>
        <v>91.401449887845004</v>
      </c>
      <c r="F57" s="20">
        <f t="shared" si="13"/>
        <v>81.583147143313113</v>
      </c>
      <c r="G57" s="21"/>
      <c r="I57" s="160"/>
      <c r="P57" s="28"/>
    </row>
    <row r="58" spans="1:16" ht="13.5" customHeight="1" x14ac:dyDescent="0.15">
      <c r="A58" s="9">
        <v>6</v>
      </c>
      <c r="B58" s="161" t="s">
        <v>1</v>
      </c>
      <c r="C58" s="13">
        <f t="shared" si="10"/>
        <v>48666</v>
      </c>
      <c r="D58" s="87">
        <f t="shared" si="11"/>
        <v>49399</v>
      </c>
      <c r="E58" s="80">
        <f t="shared" si="12"/>
        <v>103.10156349307233</v>
      </c>
      <c r="F58" s="20">
        <f t="shared" si="13"/>
        <v>98.516164294823781</v>
      </c>
      <c r="G58" s="21"/>
    </row>
    <row r="59" spans="1:16" ht="13.5" customHeight="1" x14ac:dyDescent="0.15">
      <c r="A59" s="9">
        <v>7</v>
      </c>
      <c r="B59" s="163" t="s">
        <v>29</v>
      </c>
      <c r="C59" s="13">
        <f t="shared" si="10"/>
        <v>41395</v>
      </c>
      <c r="D59" s="87">
        <f t="shared" si="11"/>
        <v>34853</v>
      </c>
      <c r="E59" s="80">
        <f t="shared" si="12"/>
        <v>102.8549421060478</v>
      </c>
      <c r="F59" s="20">
        <f t="shared" si="13"/>
        <v>118.77026367887986</v>
      </c>
      <c r="G59" s="21"/>
    </row>
    <row r="60" spans="1:16" ht="13.5" customHeight="1" x14ac:dyDescent="0.15">
      <c r="A60" s="9">
        <v>8</v>
      </c>
      <c r="B60" s="161" t="s">
        <v>2</v>
      </c>
      <c r="C60" s="13">
        <f t="shared" si="10"/>
        <v>41333</v>
      </c>
      <c r="D60" s="87">
        <f t="shared" si="11"/>
        <v>41214</v>
      </c>
      <c r="E60" s="80">
        <f t="shared" si="12"/>
        <v>127.74446779577204</v>
      </c>
      <c r="F60" s="20">
        <f t="shared" si="13"/>
        <v>100.28873683699713</v>
      </c>
      <c r="G60" s="21"/>
    </row>
    <row r="61" spans="1:16" ht="13.5" customHeight="1" x14ac:dyDescent="0.15">
      <c r="A61" s="9">
        <v>9</v>
      </c>
      <c r="B61" s="163" t="s">
        <v>7</v>
      </c>
      <c r="C61" s="13">
        <f t="shared" si="10"/>
        <v>33307</v>
      </c>
      <c r="D61" s="87">
        <f t="shared" si="11"/>
        <v>37192</v>
      </c>
      <c r="E61" s="80">
        <f t="shared" si="12"/>
        <v>117.11322081575246</v>
      </c>
      <c r="F61" s="20">
        <f t="shared" si="13"/>
        <v>89.554205205420516</v>
      </c>
      <c r="G61" s="21"/>
    </row>
    <row r="62" spans="1:16" ht="13.5" customHeight="1" thickBot="1" x14ac:dyDescent="0.2">
      <c r="A62" s="128">
        <v>10</v>
      </c>
      <c r="B62" s="380" t="s">
        <v>28</v>
      </c>
      <c r="C62" s="114">
        <f t="shared" si="10"/>
        <v>29183</v>
      </c>
      <c r="D62" s="129">
        <f t="shared" si="11"/>
        <v>31010</v>
      </c>
      <c r="E62" s="130">
        <f t="shared" si="12"/>
        <v>96.307174443931103</v>
      </c>
      <c r="F62" s="131">
        <f t="shared" si="13"/>
        <v>94.108352144469535</v>
      </c>
      <c r="G62" s="132"/>
    </row>
    <row r="63" spans="1:16" ht="13.5" customHeight="1" thickTop="1" x14ac:dyDescent="0.15">
      <c r="A63" s="115"/>
      <c r="B63" s="133" t="s">
        <v>73</v>
      </c>
      <c r="C63" s="134">
        <f>SUM(J43)</f>
        <v>1164439</v>
      </c>
      <c r="D63" s="134">
        <f t="shared" si="11"/>
        <v>1035890</v>
      </c>
      <c r="E63" s="135">
        <f>SUM(C63/R26*100)</f>
        <v>113.24804030265896</v>
      </c>
      <c r="F63" s="136">
        <f t="shared" si="13"/>
        <v>112.40952224657059</v>
      </c>
      <c r="G63" s="115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5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D133"/>
  <sheetViews>
    <sheetView zoomScaleNormal="100" workbookViewId="0">
      <selection activeCell="M62" sqref="M62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 t="s">
        <v>65</v>
      </c>
      <c r="R1" s="105"/>
    </row>
    <row r="2" spans="8:30" x14ac:dyDescent="0.15">
      <c r="H2" s="184" t="s">
        <v>187</v>
      </c>
      <c r="I2" s="3"/>
      <c r="J2" s="186" t="s">
        <v>101</v>
      </c>
      <c r="K2" s="3"/>
      <c r="L2" s="296" t="s">
        <v>190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98</v>
      </c>
      <c r="I3" s="3"/>
      <c r="J3" s="145" t="s">
        <v>99</v>
      </c>
      <c r="K3" s="3"/>
      <c r="L3" s="296" t="s">
        <v>98</v>
      </c>
      <c r="S3" s="26"/>
      <c r="T3" s="26"/>
      <c r="U3" s="26"/>
    </row>
    <row r="4" spans="8:30" x14ac:dyDescent="0.15">
      <c r="H4" s="98">
        <v>20458</v>
      </c>
      <c r="I4" s="3">
        <v>33</v>
      </c>
      <c r="J4" s="161" t="s">
        <v>0</v>
      </c>
      <c r="K4" s="117">
        <f>SUM(I4)</f>
        <v>33</v>
      </c>
      <c r="L4" s="312">
        <v>13488</v>
      </c>
      <c r="M4" s="45"/>
      <c r="N4" s="90"/>
      <c r="O4" s="90"/>
      <c r="S4" s="26"/>
      <c r="T4" s="26"/>
      <c r="U4" s="26"/>
    </row>
    <row r="5" spans="8:30" x14ac:dyDescent="0.15">
      <c r="H5" s="195">
        <v>18229</v>
      </c>
      <c r="I5" s="3">
        <v>26</v>
      </c>
      <c r="J5" s="161" t="s">
        <v>30</v>
      </c>
      <c r="K5" s="117">
        <f t="shared" ref="K5:K13" si="0">SUM(I5)</f>
        <v>26</v>
      </c>
      <c r="L5" s="313">
        <v>19256</v>
      </c>
      <c r="M5" s="45"/>
      <c r="N5" s="90"/>
      <c r="O5" s="90"/>
      <c r="S5" s="26"/>
      <c r="T5" s="26"/>
      <c r="U5" s="26"/>
    </row>
    <row r="6" spans="8:30" x14ac:dyDescent="0.15">
      <c r="H6" s="44">
        <v>5599</v>
      </c>
      <c r="I6" s="3">
        <v>36</v>
      </c>
      <c r="J6" s="161" t="s">
        <v>5</v>
      </c>
      <c r="K6" s="117">
        <f t="shared" si="0"/>
        <v>36</v>
      </c>
      <c r="L6" s="313">
        <v>1801</v>
      </c>
      <c r="M6" s="45"/>
      <c r="N6" s="185"/>
      <c r="O6" s="90"/>
      <c r="S6" s="26"/>
      <c r="T6" s="26"/>
      <c r="U6" s="26"/>
    </row>
    <row r="7" spans="8:30" x14ac:dyDescent="0.15">
      <c r="H7" s="44">
        <v>5512</v>
      </c>
      <c r="I7" s="3">
        <v>14</v>
      </c>
      <c r="J7" s="161" t="s">
        <v>19</v>
      </c>
      <c r="K7" s="117">
        <f t="shared" si="0"/>
        <v>14</v>
      </c>
      <c r="L7" s="313">
        <v>5217</v>
      </c>
      <c r="M7" s="45"/>
      <c r="N7" s="90"/>
      <c r="O7" s="90"/>
      <c r="S7" s="26"/>
      <c r="T7" s="26"/>
      <c r="U7" s="26"/>
    </row>
    <row r="8" spans="8:30" x14ac:dyDescent="0.15">
      <c r="H8" s="44">
        <v>4452</v>
      </c>
      <c r="I8" s="3">
        <v>34</v>
      </c>
      <c r="J8" s="161" t="s">
        <v>1</v>
      </c>
      <c r="K8" s="117">
        <f t="shared" si="0"/>
        <v>34</v>
      </c>
      <c r="L8" s="313">
        <v>5710</v>
      </c>
      <c r="M8" s="45"/>
      <c r="N8" s="90"/>
      <c r="O8" s="90"/>
      <c r="S8" s="26"/>
      <c r="T8" s="26"/>
      <c r="U8" s="26"/>
    </row>
    <row r="9" spans="8:30" x14ac:dyDescent="0.15">
      <c r="H9" s="195">
        <v>4322</v>
      </c>
      <c r="I9" s="3">
        <v>38</v>
      </c>
      <c r="J9" s="161" t="s">
        <v>38</v>
      </c>
      <c r="K9" s="117">
        <f t="shared" si="0"/>
        <v>38</v>
      </c>
      <c r="L9" s="313">
        <v>4513</v>
      </c>
      <c r="M9" s="45"/>
      <c r="N9" s="90"/>
      <c r="O9" s="90"/>
      <c r="S9" s="26"/>
      <c r="T9" s="26"/>
      <c r="U9" s="26"/>
    </row>
    <row r="10" spans="8:30" x14ac:dyDescent="0.15">
      <c r="H10" s="44">
        <v>3737</v>
      </c>
      <c r="I10" s="14">
        <v>24</v>
      </c>
      <c r="J10" s="163" t="s">
        <v>28</v>
      </c>
      <c r="K10" s="117">
        <f t="shared" si="0"/>
        <v>24</v>
      </c>
      <c r="L10" s="313">
        <v>4406</v>
      </c>
      <c r="S10" s="26"/>
      <c r="T10" s="26"/>
      <c r="U10" s="26"/>
    </row>
    <row r="11" spans="8:30" x14ac:dyDescent="0.15">
      <c r="H11" s="43">
        <v>3569</v>
      </c>
      <c r="I11" s="3">
        <v>15</v>
      </c>
      <c r="J11" s="161" t="s">
        <v>20</v>
      </c>
      <c r="K11" s="117">
        <f t="shared" si="0"/>
        <v>15</v>
      </c>
      <c r="L11" s="313">
        <v>3919</v>
      </c>
      <c r="M11" s="45"/>
      <c r="N11" s="90"/>
      <c r="O11" s="90"/>
      <c r="S11" s="26"/>
      <c r="T11" s="26"/>
      <c r="U11" s="26"/>
    </row>
    <row r="12" spans="8:30" x14ac:dyDescent="0.15">
      <c r="H12" s="435">
        <v>1768</v>
      </c>
      <c r="I12" s="14">
        <v>27</v>
      </c>
      <c r="J12" s="163" t="s">
        <v>31</v>
      </c>
      <c r="K12" s="117">
        <f t="shared" si="0"/>
        <v>27</v>
      </c>
      <c r="L12" s="313">
        <v>1580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30">
        <v>1680</v>
      </c>
      <c r="I13" s="383">
        <v>37</v>
      </c>
      <c r="J13" s="384" t="s">
        <v>37</v>
      </c>
      <c r="K13" s="117">
        <f t="shared" si="0"/>
        <v>37</v>
      </c>
      <c r="L13" s="313">
        <v>2912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195">
        <v>1256</v>
      </c>
      <c r="I14" s="122">
        <v>17</v>
      </c>
      <c r="J14" s="175" t="s">
        <v>21</v>
      </c>
      <c r="K14" s="108" t="s">
        <v>8</v>
      </c>
      <c r="L14" s="314">
        <v>67411</v>
      </c>
      <c r="S14" s="26"/>
      <c r="T14" s="26"/>
      <c r="U14" s="26"/>
    </row>
    <row r="15" spans="8:30" x14ac:dyDescent="0.15">
      <c r="H15" s="88">
        <v>967</v>
      </c>
      <c r="I15" s="3">
        <v>25</v>
      </c>
      <c r="J15" s="161" t="s">
        <v>29</v>
      </c>
      <c r="K15" s="50"/>
      <c r="M15" s="42" t="s">
        <v>93</v>
      </c>
      <c r="N15" s="42" t="s">
        <v>74</v>
      </c>
      <c r="S15" s="26"/>
      <c r="T15" s="26"/>
      <c r="U15" s="26"/>
    </row>
    <row r="16" spans="8:30" x14ac:dyDescent="0.15">
      <c r="H16" s="336">
        <v>898</v>
      </c>
      <c r="I16" s="3">
        <v>16</v>
      </c>
      <c r="J16" s="161" t="s">
        <v>3</v>
      </c>
      <c r="K16" s="117">
        <f>SUM(I4)</f>
        <v>33</v>
      </c>
      <c r="L16" s="161" t="s">
        <v>0</v>
      </c>
      <c r="M16" s="315">
        <v>19010</v>
      </c>
      <c r="N16" s="89">
        <f>SUM(H4)</f>
        <v>20458</v>
      </c>
      <c r="O16" s="45"/>
      <c r="P16" s="17"/>
      <c r="S16" s="26"/>
      <c r="T16" s="26"/>
      <c r="U16" s="26"/>
    </row>
    <row r="17" spans="1:21" x14ac:dyDescent="0.15">
      <c r="H17" s="195">
        <v>462</v>
      </c>
      <c r="I17" s="33">
        <v>40</v>
      </c>
      <c r="J17" s="161" t="s">
        <v>2</v>
      </c>
      <c r="K17" s="117">
        <f t="shared" ref="K17:K25" si="1">SUM(I5)</f>
        <v>26</v>
      </c>
      <c r="L17" s="161" t="s">
        <v>30</v>
      </c>
      <c r="M17" s="316">
        <v>18946</v>
      </c>
      <c r="N17" s="89">
        <f t="shared" ref="N17:N25" si="2">SUM(H5)</f>
        <v>18229</v>
      </c>
      <c r="O17" s="45"/>
      <c r="P17" s="17"/>
      <c r="S17" s="26"/>
      <c r="T17" s="26"/>
      <c r="U17" s="26"/>
    </row>
    <row r="18" spans="1:21" x14ac:dyDescent="0.15">
      <c r="H18" s="123">
        <v>430</v>
      </c>
      <c r="I18" s="3">
        <v>1</v>
      </c>
      <c r="J18" s="161" t="s">
        <v>4</v>
      </c>
      <c r="K18" s="117">
        <f t="shared" si="1"/>
        <v>36</v>
      </c>
      <c r="L18" s="161" t="s">
        <v>5</v>
      </c>
      <c r="M18" s="316">
        <v>1184</v>
      </c>
      <c r="N18" s="89">
        <f t="shared" si="2"/>
        <v>5599</v>
      </c>
      <c r="O18" s="45"/>
      <c r="P18" s="17"/>
      <c r="S18" s="26"/>
      <c r="T18" s="26"/>
      <c r="U18" s="26"/>
    </row>
    <row r="19" spans="1:21" x14ac:dyDescent="0.15">
      <c r="H19" s="89">
        <v>251</v>
      </c>
      <c r="I19" s="3">
        <v>32</v>
      </c>
      <c r="J19" s="161" t="s">
        <v>35</v>
      </c>
      <c r="K19" s="117">
        <f t="shared" si="1"/>
        <v>14</v>
      </c>
      <c r="L19" s="161" t="s">
        <v>19</v>
      </c>
      <c r="M19" s="316">
        <v>5602</v>
      </c>
      <c r="N19" s="89">
        <f t="shared" si="2"/>
        <v>5512</v>
      </c>
      <c r="O19" s="45"/>
      <c r="P19" s="17"/>
      <c r="S19" s="26"/>
      <c r="T19" s="26"/>
      <c r="U19" s="26"/>
    </row>
    <row r="20" spans="1:21" ht="14.25" thickBot="1" x14ac:dyDescent="0.2">
      <c r="H20" s="44">
        <v>163</v>
      </c>
      <c r="I20" s="3">
        <v>23</v>
      </c>
      <c r="J20" s="161" t="s">
        <v>27</v>
      </c>
      <c r="K20" s="117">
        <f t="shared" si="1"/>
        <v>34</v>
      </c>
      <c r="L20" s="161" t="s">
        <v>1</v>
      </c>
      <c r="M20" s="316">
        <v>4570</v>
      </c>
      <c r="N20" s="89">
        <f t="shared" si="2"/>
        <v>4452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53</v>
      </c>
      <c r="C21" s="59" t="s">
        <v>187</v>
      </c>
      <c r="D21" s="59" t="s">
        <v>179</v>
      </c>
      <c r="E21" s="59" t="s">
        <v>51</v>
      </c>
      <c r="F21" s="59" t="s">
        <v>50</v>
      </c>
      <c r="G21" s="59" t="s">
        <v>52</v>
      </c>
      <c r="H21" s="195">
        <v>157</v>
      </c>
      <c r="I21" s="3">
        <v>21</v>
      </c>
      <c r="J21" s="161" t="s">
        <v>25</v>
      </c>
      <c r="K21" s="117">
        <f t="shared" si="1"/>
        <v>38</v>
      </c>
      <c r="L21" s="161" t="s">
        <v>38</v>
      </c>
      <c r="M21" s="316">
        <v>4724</v>
      </c>
      <c r="N21" s="89">
        <f t="shared" si="2"/>
        <v>4322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0</v>
      </c>
      <c r="C22" s="43">
        <f t="shared" ref="C22:C31" si="3">SUM(H4)</f>
        <v>20458</v>
      </c>
      <c r="D22" s="89">
        <f>SUM(L4)</f>
        <v>13488</v>
      </c>
      <c r="E22" s="52">
        <f t="shared" ref="E22:E32" si="4">SUM(N16/M16*100)</f>
        <v>107.61704366123092</v>
      </c>
      <c r="F22" s="55">
        <f>SUM(C22/D22*100)</f>
        <v>151.67556346381969</v>
      </c>
      <c r="G22" s="3"/>
      <c r="H22" s="126">
        <v>145</v>
      </c>
      <c r="I22" s="3">
        <v>31</v>
      </c>
      <c r="J22" s="161" t="s">
        <v>104</v>
      </c>
      <c r="K22" s="117">
        <f t="shared" si="1"/>
        <v>24</v>
      </c>
      <c r="L22" s="163" t="s">
        <v>28</v>
      </c>
      <c r="M22" s="316">
        <v>4093</v>
      </c>
      <c r="N22" s="89">
        <f t="shared" si="2"/>
        <v>3737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30</v>
      </c>
      <c r="C23" s="43">
        <f t="shared" si="3"/>
        <v>18229</v>
      </c>
      <c r="D23" s="89">
        <f>SUM(L5)</f>
        <v>19256</v>
      </c>
      <c r="E23" s="52">
        <f t="shared" si="4"/>
        <v>96.215560012667581</v>
      </c>
      <c r="F23" s="55">
        <f t="shared" ref="F23:F32" si="5">SUM(C23/D23*100)</f>
        <v>94.666597424179471</v>
      </c>
      <c r="G23" s="3"/>
      <c r="H23" s="126">
        <v>85</v>
      </c>
      <c r="I23" s="3">
        <v>19</v>
      </c>
      <c r="J23" s="161" t="s">
        <v>23</v>
      </c>
      <c r="K23" s="117">
        <f t="shared" si="1"/>
        <v>15</v>
      </c>
      <c r="L23" s="161" t="s">
        <v>20</v>
      </c>
      <c r="M23" s="316">
        <v>3994</v>
      </c>
      <c r="N23" s="89">
        <f t="shared" si="2"/>
        <v>3569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5</v>
      </c>
      <c r="C24" s="43">
        <f t="shared" si="3"/>
        <v>5599</v>
      </c>
      <c r="D24" s="89">
        <f t="shared" ref="D24:D31" si="6">SUM(L6)</f>
        <v>1801</v>
      </c>
      <c r="E24" s="52">
        <f t="shared" si="4"/>
        <v>472.88851351351349</v>
      </c>
      <c r="F24" s="55">
        <f t="shared" si="5"/>
        <v>310.88284286507496</v>
      </c>
      <c r="G24" s="3"/>
      <c r="H24" s="126">
        <v>60</v>
      </c>
      <c r="I24" s="3">
        <v>9</v>
      </c>
      <c r="J24" s="3" t="s">
        <v>165</v>
      </c>
      <c r="K24" s="117">
        <f t="shared" si="1"/>
        <v>27</v>
      </c>
      <c r="L24" s="163" t="s">
        <v>31</v>
      </c>
      <c r="M24" s="316">
        <v>1087</v>
      </c>
      <c r="N24" s="89">
        <f t="shared" si="2"/>
        <v>1768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19</v>
      </c>
      <c r="C25" s="43">
        <f t="shared" si="3"/>
        <v>5512</v>
      </c>
      <c r="D25" s="89">
        <f t="shared" si="6"/>
        <v>5217</v>
      </c>
      <c r="E25" s="52">
        <f t="shared" si="4"/>
        <v>98.393430917529457</v>
      </c>
      <c r="F25" s="55">
        <f t="shared" si="5"/>
        <v>105.65459076097375</v>
      </c>
      <c r="G25" s="3"/>
      <c r="H25" s="91">
        <v>24</v>
      </c>
      <c r="I25" s="3">
        <v>22</v>
      </c>
      <c r="J25" s="161" t="s">
        <v>26</v>
      </c>
      <c r="K25" s="181">
        <f t="shared" si="1"/>
        <v>37</v>
      </c>
      <c r="L25" s="384" t="s">
        <v>37</v>
      </c>
      <c r="M25" s="317">
        <v>1718</v>
      </c>
      <c r="N25" s="167">
        <f t="shared" si="2"/>
        <v>1680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1</v>
      </c>
      <c r="C26" s="89">
        <f t="shared" si="3"/>
        <v>4452</v>
      </c>
      <c r="D26" s="89">
        <f t="shared" si="6"/>
        <v>5710</v>
      </c>
      <c r="E26" s="52">
        <f t="shared" si="4"/>
        <v>97.417943107221006</v>
      </c>
      <c r="F26" s="55">
        <f t="shared" si="5"/>
        <v>77.968476357267946</v>
      </c>
      <c r="G26" s="12"/>
      <c r="H26" s="434">
        <v>22</v>
      </c>
      <c r="I26" s="3">
        <v>4</v>
      </c>
      <c r="J26" s="161" t="s">
        <v>11</v>
      </c>
      <c r="K26" s="3"/>
      <c r="L26" s="366" t="s">
        <v>158</v>
      </c>
      <c r="M26" s="318">
        <v>70047</v>
      </c>
      <c r="N26" s="193">
        <f>SUM(H44)</f>
        <v>74280</v>
      </c>
      <c r="S26" s="26"/>
      <c r="T26" s="26"/>
      <c r="U26" s="26"/>
    </row>
    <row r="27" spans="1:21" x14ac:dyDescent="0.15">
      <c r="A27" s="61">
        <v>6</v>
      </c>
      <c r="B27" s="161" t="s">
        <v>38</v>
      </c>
      <c r="C27" s="43">
        <f t="shared" si="3"/>
        <v>4322</v>
      </c>
      <c r="D27" s="89">
        <f t="shared" si="6"/>
        <v>4513</v>
      </c>
      <c r="E27" s="52">
        <f t="shared" si="4"/>
        <v>91.490262489415755</v>
      </c>
      <c r="F27" s="55">
        <f t="shared" si="5"/>
        <v>95.767781963217374</v>
      </c>
      <c r="G27" s="3"/>
      <c r="H27" s="91">
        <v>21</v>
      </c>
      <c r="I27" s="3">
        <v>35</v>
      </c>
      <c r="J27" s="161" t="s">
        <v>36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28</v>
      </c>
      <c r="C28" s="43">
        <f t="shared" si="3"/>
        <v>3737</v>
      </c>
      <c r="D28" s="89">
        <f t="shared" si="6"/>
        <v>4406</v>
      </c>
      <c r="E28" s="52">
        <f t="shared" si="4"/>
        <v>91.30222330808698</v>
      </c>
      <c r="F28" s="55">
        <f t="shared" si="5"/>
        <v>84.816159782115292</v>
      </c>
      <c r="G28" s="3"/>
      <c r="H28" s="91">
        <v>12</v>
      </c>
      <c r="I28" s="3">
        <v>2</v>
      </c>
      <c r="J28" s="161" t="s">
        <v>6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20</v>
      </c>
      <c r="C29" s="43">
        <f t="shared" si="3"/>
        <v>3569</v>
      </c>
      <c r="D29" s="89">
        <f t="shared" si="6"/>
        <v>3919</v>
      </c>
      <c r="E29" s="52">
        <f t="shared" si="4"/>
        <v>89.359038557836755</v>
      </c>
      <c r="F29" s="55">
        <f t="shared" si="5"/>
        <v>91.069150293442206</v>
      </c>
      <c r="G29" s="11"/>
      <c r="H29" s="91">
        <v>1</v>
      </c>
      <c r="I29" s="3">
        <v>12</v>
      </c>
      <c r="J29" s="161" t="s">
        <v>18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31</v>
      </c>
      <c r="C30" s="43">
        <f t="shared" si="3"/>
        <v>1768</v>
      </c>
      <c r="D30" s="89">
        <f t="shared" si="6"/>
        <v>1580</v>
      </c>
      <c r="E30" s="52">
        <f t="shared" si="4"/>
        <v>162.64949402023919</v>
      </c>
      <c r="F30" s="55">
        <f t="shared" si="5"/>
        <v>111.89873417721519</v>
      </c>
      <c r="G30" s="12"/>
      <c r="H30" s="126">
        <v>0</v>
      </c>
      <c r="I30" s="3">
        <v>3</v>
      </c>
      <c r="J30" s="161" t="s">
        <v>10</v>
      </c>
      <c r="L30" s="29"/>
      <c r="M30" s="26"/>
      <c r="S30" s="26"/>
      <c r="T30" s="26"/>
      <c r="U30" s="26"/>
    </row>
    <row r="31" spans="1:21" ht="14.25" thickBot="1" x14ac:dyDescent="0.2">
      <c r="A31" s="64">
        <v>10</v>
      </c>
      <c r="B31" s="384" t="s">
        <v>37</v>
      </c>
      <c r="C31" s="43">
        <f t="shared" si="3"/>
        <v>1680</v>
      </c>
      <c r="D31" s="89">
        <f t="shared" si="6"/>
        <v>2912</v>
      </c>
      <c r="E31" s="52">
        <f t="shared" si="4"/>
        <v>97.788125727590227</v>
      </c>
      <c r="F31" s="55">
        <f t="shared" si="5"/>
        <v>57.692307692307686</v>
      </c>
      <c r="G31" s="92"/>
      <c r="H31" s="91">
        <v>0</v>
      </c>
      <c r="I31" s="3">
        <v>5</v>
      </c>
      <c r="J31" s="161" t="s">
        <v>12</v>
      </c>
      <c r="L31" s="29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74280</v>
      </c>
      <c r="D32" s="67">
        <f>SUM(L14)</f>
        <v>67411</v>
      </c>
      <c r="E32" s="70">
        <f t="shared" si="4"/>
        <v>106.0430853569746</v>
      </c>
      <c r="F32" s="68">
        <f t="shared" si="5"/>
        <v>110.1897316461705</v>
      </c>
      <c r="G32" s="69"/>
      <c r="H32" s="436">
        <v>0</v>
      </c>
      <c r="I32" s="3">
        <v>6</v>
      </c>
      <c r="J32" s="161" t="s">
        <v>13</v>
      </c>
      <c r="L32" s="29"/>
      <c r="M32" s="26"/>
      <c r="S32" s="26"/>
      <c r="T32" s="26"/>
      <c r="U32" s="26"/>
    </row>
    <row r="33" spans="2:30" x14ac:dyDescent="0.15">
      <c r="H33" s="89">
        <v>0</v>
      </c>
      <c r="I33" s="3">
        <v>7</v>
      </c>
      <c r="J33" s="161" t="s">
        <v>14</v>
      </c>
      <c r="L33" s="29"/>
      <c r="M33" s="26"/>
      <c r="S33" s="26"/>
      <c r="T33" s="26"/>
      <c r="U33" s="26"/>
    </row>
    <row r="34" spans="2:30" x14ac:dyDescent="0.15">
      <c r="H34" s="43">
        <v>0</v>
      </c>
      <c r="I34" s="3">
        <v>8</v>
      </c>
      <c r="J34" s="161" t="s">
        <v>15</v>
      </c>
      <c r="L34" s="29"/>
      <c r="M34" s="26"/>
      <c r="S34" s="26"/>
      <c r="T34" s="26"/>
      <c r="U34" s="26"/>
    </row>
    <row r="35" spans="2:30" x14ac:dyDescent="0.15">
      <c r="H35" s="123">
        <v>0</v>
      </c>
      <c r="I35" s="3">
        <v>10</v>
      </c>
      <c r="J35" s="161" t="s">
        <v>16</v>
      </c>
      <c r="L35" s="29"/>
      <c r="M35" s="26"/>
      <c r="S35" s="26"/>
      <c r="T35" s="26"/>
      <c r="U35" s="26"/>
    </row>
    <row r="36" spans="2:30" x14ac:dyDescent="0.15">
      <c r="B36" s="48"/>
      <c r="C36" s="26"/>
      <c r="E36" s="17"/>
      <c r="H36" s="98">
        <v>0</v>
      </c>
      <c r="I36" s="3">
        <v>11</v>
      </c>
      <c r="J36" s="161" t="s">
        <v>17</v>
      </c>
      <c r="L36" s="48"/>
      <c r="M36" s="26"/>
      <c r="S36" s="26"/>
      <c r="T36" s="26"/>
      <c r="U36" s="26"/>
    </row>
    <row r="37" spans="2:30" x14ac:dyDescent="0.15">
      <c r="B37" s="18"/>
      <c r="C37" s="26"/>
      <c r="F37" s="26"/>
      <c r="G37" s="48"/>
      <c r="H37" s="88">
        <v>0</v>
      </c>
      <c r="I37" s="3">
        <v>13</v>
      </c>
      <c r="J37" s="161" t="s">
        <v>7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44">
        <v>0</v>
      </c>
      <c r="I38" s="3">
        <v>18</v>
      </c>
      <c r="J38" s="161" t="s">
        <v>22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44">
        <v>0</v>
      </c>
      <c r="I39" s="3">
        <v>20</v>
      </c>
      <c r="J39" s="161" t="s">
        <v>24</v>
      </c>
      <c r="L39" s="48"/>
      <c r="M39" s="26"/>
      <c r="S39" s="26"/>
      <c r="T39" s="26"/>
      <c r="U39" s="26"/>
    </row>
    <row r="40" spans="2:30" x14ac:dyDescent="0.15">
      <c r="C40" s="26"/>
      <c r="H40" s="44">
        <v>0</v>
      </c>
      <c r="I40" s="3">
        <v>28</v>
      </c>
      <c r="J40" s="161" t="s">
        <v>32</v>
      </c>
      <c r="L40" s="48"/>
      <c r="M40" s="26"/>
      <c r="S40" s="26"/>
      <c r="T40" s="26"/>
      <c r="U40" s="26"/>
    </row>
    <row r="41" spans="2:30" x14ac:dyDescent="0.15">
      <c r="H41" s="336">
        <v>0</v>
      </c>
      <c r="I41" s="3">
        <v>29</v>
      </c>
      <c r="J41" s="161" t="s">
        <v>94</v>
      </c>
      <c r="L41" s="48"/>
      <c r="M41" s="26"/>
      <c r="S41" s="26"/>
      <c r="T41" s="26"/>
      <c r="U41" s="26"/>
    </row>
    <row r="42" spans="2:30" x14ac:dyDescent="0.15">
      <c r="H42" s="88">
        <v>0</v>
      </c>
      <c r="I42" s="3">
        <v>30</v>
      </c>
      <c r="J42" s="161" t="s">
        <v>33</v>
      </c>
      <c r="L42" s="48"/>
      <c r="M42" s="26"/>
      <c r="P42">
        <v>0</v>
      </c>
      <c r="S42" s="26"/>
      <c r="T42" s="26"/>
      <c r="U42" s="26"/>
    </row>
    <row r="43" spans="2:30" x14ac:dyDescent="0.15">
      <c r="H43" s="88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74280</v>
      </c>
      <c r="I44" s="3"/>
      <c r="J44" s="166" t="s">
        <v>96</v>
      </c>
      <c r="L44" s="48"/>
      <c r="M44" s="26"/>
    </row>
    <row r="45" spans="2:30" x14ac:dyDescent="0.15">
      <c r="R45" s="105"/>
    </row>
    <row r="46" spans="2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187</v>
      </c>
      <c r="I47" s="3"/>
      <c r="J47" s="179" t="s">
        <v>70</v>
      </c>
      <c r="K47" s="3"/>
      <c r="L47" s="301" t="s">
        <v>179</v>
      </c>
      <c r="S47" s="26"/>
      <c r="T47" s="26"/>
      <c r="U47" s="26"/>
      <c r="V47" s="26"/>
    </row>
    <row r="48" spans="2:30" x14ac:dyDescent="0.15">
      <c r="H48" s="178" t="s">
        <v>98</v>
      </c>
      <c r="I48" s="122"/>
      <c r="J48" s="178" t="s">
        <v>53</v>
      </c>
      <c r="K48" s="122"/>
      <c r="L48" s="305" t="s">
        <v>98</v>
      </c>
      <c r="S48" s="26"/>
      <c r="T48" s="26"/>
      <c r="U48" s="26"/>
      <c r="V48" s="26"/>
    </row>
    <row r="49" spans="1:22" x14ac:dyDescent="0.15">
      <c r="H49" s="43">
        <v>52690</v>
      </c>
      <c r="I49" s="3">
        <v>26</v>
      </c>
      <c r="J49" s="161" t="s">
        <v>30</v>
      </c>
      <c r="K49" s="3">
        <f>SUM(I49)</f>
        <v>26</v>
      </c>
      <c r="L49" s="306">
        <v>49056</v>
      </c>
      <c r="S49" s="26"/>
      <c r="T49" s="26"/>
      <c r="U49" s="26"/>
      <c r="V49" s="26"/>
    </row>
    <row r="50" spans="1:22" x14ac:dyDescent="0.15">
      <c r="H50" s="89">
        <v>12546</v>
      </c>
      <c r="I50" s="3">
        <v>25</v>
      </c>
      <c r="J50" s="161" t="s">
        <v>29</v>
      </c>
      <c r="K50" s="3">
        <f t="shared" ref="K50:K58" si="7">SUM(I50)</f>
        <v>25</v>
      </c>
      <c r="L50" s="306">
        <v>7216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44">
        <v>12288</v>
      </c>
      <c r="I51" s="3">
        <v>33</v>
      </c>
      <c r="J51" s="161" t="s">
        <v>0</v>
      </c>
      <c r="K51" s="3">
        <f t="shared" si="7"/>
        <v>33</v>
      </c>
      <c r="L51" s="306">
        <v>14401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88">
        <v>11738</v>
      </c>
      <c r="I52" s="3">
        <v>13</v>
      </c>
      <c r="J52" s="161" t="s">
        <v>7</v>
      </c>
      <c r="K52" s="3">
        <f t="shared" si="7"/>
        <v>13</v>
      </c>
      <c r="L52" s="306">
        <v>13431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187</v>
      </c>
      <c r="D53" s="59" t="s">
        <v>179</v>
      </c>
      <c r="E53" s="59" t="s">
        <v>51</v>
      </c>
      <c r="F53" s="59" t="s">
        <v>50</v>
      </c>
      <c r="G53" s="59" t="s">
        <v>52</v>
      </c>
      <c r="H53" s="44">
        <v>8533</v>
      </c>
      <c r="I53" s="3">
        <v>40</v>
      </c>
      <c r="J53" s="161" t="s">
        <v>2</v>
      </c>
      <c r="K53" s="3">
        <f t="shared" si="7"/>
        <v>40</v>
      </c>
      <c r="L53" s="306">
        <v>10035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52690</v>
      </c>
      <c r="D54" s="98">
        <f>SUM(L49)</f>
        <v>49056</v>
      </c>
      <c r="E54" s="52">
        <f t="shared" ref="E54:E64" si="9">SUM(N63/M63*100)</f>
        <v>105.90741894635283</v>
      </c>
      <c r="F54" s="52">
        <f>SUM(C54/D54*100)</f>
        <v>107.40786040443575</v>
      </c>
      <c r="G54" s="3"/>
      <c r="H54" s="44">
        <v>5584</v>
      </c>
      <c r="I54" s="3">
        <v>34</v>
      </c>
      <c r="J54" s="161" t="s">
        <v>1</v>
      </c>
      <c r="K54" s="3">
        <f t="shared" si="7"/>
        <v>34</v>
      </c>
      <c r="L54" s="306">
        <v>5931</v>
      </c>
      <c r="M54" s="26"/>
      <c r="N54" s="362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29</v>
      </c>
      <c r="C55" s="43">
        <f t="shared" si="8"/>
        <v>12546</v>
      </c>
      <c r="D55" s="98">
        <f t="shared" ref="D55:D64" si="10">SUM(L50)</f>
        <v>7216</v>
      </c>
      <c r="E55" s="52">
        <f t="shared" si="9"/>
        <v>95.939435650378527</v>
      </c>
      <c r="F55" s="52">
        <f t="shared" ref="F55:F64" si="11">SUM(C55/D55*100)</f>
        <v>173.86363636363635</v>
      </c>
      <c r="G55" s="3"/>
      <c r="H55" s="336">
        <v>3940</v>
      </c>
      <c r="I55" s="3">
        <v>24</v>
      </c>
      <c r="J55" s="161" t="s">
        <v>28</v>
      </c>
      <c r="K55" s="3">
        <f t="shared" si="7"/>
        <v>24</v>
      </c>
      <c r="L55" s="306">
        <v>3378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0</v>
      </c>
      <c r="C56" s="43">
        <f t="shared" si="8"/>
        <v>12288</v>
      </c>
      <c r="D56" s="98">
        <f t="shared" si="10"/>
        <v>14401</v>
      </c>
      <c r="E56" s="52">
        <f t="shared" si="9"/>
        <v>90.874131045703294</v>
      </c>
      <c r="F56" s="52">
        <f t="shared" si="11"/>
        <v>85.327407818901463</v>
      </c>
      <c r="G56" s="3"/>
      <c r="H56" s="88">
        <v>2853</v>
      </c>
      <c r="I56" s="3">
        <v>16</v>
      </c>
      <c r="J56" s="161" t="s">
        <v>3</v>
      </c>
      <c r="K56" s="3">
        <f t="shared" si="7"/>
        <v>16</v>
      </c>
      <c r="L56" s="306">
        <v>1911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7</v>
      </c>
      <c r="C57" s="43">
        <f t="shared" si="8"/>
        <v>11738</v>
      </c>
      <c r="D57" s="98">
        <f t="shared" si="10"/>
        <v>13431</v>
      </c>
      <c r="E57" s="52">
        <f t="shared" si="9"/>
        <v>132.37848201195445</v>
      </c>
      <c r="F57" s="52">
        <f t="shared" si="11"/>
        <v>87.394832849378304</v>
      </c>
      <c r="G57" s="3"/>
      <c r="H57" s="434">
        <v>2259</v>
      </c>
      <c r="I57" s="3">
        <v>22</v>
      </c>
      <c r="J57" s="161" t="s">
        <v>26</v>
      </c>
      <c r="K57" s="3">
        <f t="shared" si="7"/>
        <v>22</v>
      </c>
      <c r="L57" s="306">
        <v>3109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2</v>
      </c>
      <c r="C58" s="43">
        <f t="shared" si="8"/>
        <v>8533</v>
      </c>
      <c r="D58" s="98">
        <f t="shared" si="10"/>
        <v>10035</v>
      </c>
      <c r="E58" s="52">
        <f t="shared" si="9"/>
        <v>131.70242321345887</v>
      </c>
      <c r="F58" s="52">
        <f t="shared" si="11"/>
        <v>85.032386646736427</v>
      </c>
      <c r="G58" s="12"/>
      <c r="H58" s="167">
        <v>2095</v>
      </c>
      <c r="I58" s="14">
        <v>36</v>
      </c>
      <c r="J58" s="163" t="s">
        <v>5</v>
      </c>
      <c r="K58" s="14">
        <f t="shared" si="7"/>
        <v>36</v>
      </c>
      <c r="L58" s="307">
        <v>3778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1</v>
      </c>
      <c r="C59" s="43">
        <f t="shared" si="8"/>
        <v>5584</v>
      </c>
      <c r="D59" s="98">
        <f t="shared" si="10"/>
        <v>5931</v>
      </c>
      <c r="E59" s="52">
        <f t="shared" si="9"/>
        <v>96.77642980935876</v>
      </c>
      <c r="F59" s="52">
        <f t="shared" si="11"/>
        <v>94.14938458944529</v>
      </c>
      <c r="G59" s="3"/>
      <c r="H59" s="437">
        <v>1781</v>
      </c>
      <c r="I59" s="338">
        <v>38</v>
      </c>
      <c r="J59" s="223" t="s">
        <v>38</v>
      </c>
      <c r="K59" s="8" t="s">
        <v>66</v>
      </c>
      <c r="L59" s="308">
        <v>117453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28</v>
      </c>
      <c r="C60" s="43">
        <f t="shared" si="8"/>
        <v>3940</v>
      </c>
      <c r="D60" s="98">
        <f t="shared" si="10"/>
        <v>3378</v>
      </c>
      <c r="E60" s="52">
        <f t="shared" si="9"/>
        <v>131.64049448713666</v>
      </c>
      <c r="F60" s="52">
        <f t="shared" si="11"/>
        <v>116.63706335109532</v>
      </c>
      <c r="G60" s="3"/>
      <c r="H60" s="91">
        <v>1357</v>
      </c>
      <c r="I60" s="140">
        <v>17</v>
      </c>
      <c r="J60" s="161" t="s">
        <v>21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3</v>
      </c>
      <c r="C61" s="43">
        <f t="shared" si="8"/>
        <v>2853</v>
      </c>
      <c r="D61" s="98">
        <f t="shared" si="10"/>
        <v>1911</v>
      </c>
      <c r="E61" s="52">
        <f t="shared" si="9"/>
        <v>137.42774566473989</v>
      </c>
      <c r="F61" s="52">
        <f t="shared" si="11"/>
        <v>149.29356357927784</v>
      </c>
      <c r="G61" s="11"/>
      <c r="H61" s="91">
        <v>666</v>
      </c>
      <c r="I61" s="140">
        <v>21</v>
      </c>
      <c r="J61" s="3" t="s">
        <v>156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26</v>
      </c>
      <c r="C62" s="43">
        <f t="shared" si="8"/>
        <v>2259</v>
      </c>
      <c r="D62" s="98">
        <f t="shared" si="10"/>
        <v>3109</v>
      </c>
      <c r="E62" s="52">
        <f t="shared" si="9"/>
        <v>760.60606060606062</v>
      </c>
      <c r="F62" s="52">
        <f t="shared" si="11"/>
        <v>72.660019298809914</v>
      </c>
      <c r="G62" s="12"/>
      <c r="H62" s="126">
        <v>598</v>
      </c>
      <c r="I62" s="174">
        <v>12</v>
      </c>
      <c r="J62" s="161" t="s">
        <v>18</v>
      </c>
      <c r="K62" s="50"/>
      <c r="L62" t="s">
        <v>60</v>
      </c>
      <c r="M62" s="441" t="s">
        <v>62</v>
      </c>
      <c r="N62" s="42" t="s">
        <v>74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5</v>
      </c>
      <c r="C63" s="333">
        <f t="shared" si="8"/>
        <v>2095</v>
      </c>
      <c r="D63" s="138">
        <f t="shared" si="10"/>
        <v>3778</v>
      </c>
      <c r="E63" s="57">
        <f t="shared" si="9"/>
        <v>94.839293798098694</v>
      </c>
      <c r="F63" s="57">
        <f t="shared" si="11"/>
        <v>55.452620434092111</v>
      </c>
      <c r="G63" s="92"/>
      <c r="H63" s="91">
        <v>236</v>
      </c>
      <c r="I63" s="3">
        <v>23</v>
      </c>
      <c r="J63" s="161" t="s">
        <v>27</v>
      </c>
      <c r="K63" s="3">
        <f>SUM(K49)</f>
        <v>26</v>
      </c>
      <c r="L63" s="161" t="s">
        <v>30</v>
      </c>
      <c r="M63" s="170">
        <v>49751</v>
      </c>
      <c r="N63" s="89">
        <f>SUM(H49)</f>
        <v>52690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/>
      <c r="C64" s="101">
        <f>SUM(H89)</f>
        <v>119509</v>
      </c>
      <c r="D64" s="139">
        <f t="shared" si="10"/>
        <v>117453</v>
      </c>
      <c r="E64" s="70">
        <f t="shared" si="9"/>
        <v>108.24404249730541</v>
      </c>
      <c r="F64" s="70">
        <f t="shared" si="11"/>
        <v>101.75048742901416</v>
      </c>
      <c r="G64" s="69"/>
      <c r="H64" s="126">
        <v>134</v>
      </c>
      <c r="I64" s="3">
        <v>11</v>
      </c>
      <c r="J64" s="161" t="s">
        <v>17</v>
      </c>
      <c r="K64" s="3">
        <f t="shared" ref="K64:K72" si="12">SUM(K50)</f>
        <v>25</v>
      </c>
      <c r="L64" s="161" t="s">
        <v>29</v>
      </c>
      <c r="M64" s="170">
        <v>13077</v>
      </c>
      <c r="N64" s="89">
        <f t="shared" ref="N64:N72" si="13">SUM(H50)</f>
        <v>12546</v>
      </c>
      <c r="O64" s="45"/>
      <c r="S64" s="26"/>
      <c r="T64" s="26"/>
      <c r="U64" s="26"/>
      <c r="V64" s="26"/>
    </row>
    <row r="65" spans="2:22" x14ac:dyDescent="0.15">
      <c r="H65" s="89">
        <v>96</v>
      </c>
      <c r="I65" s="3">
        <v>9</v>
      </c>
      <c r="J65" s="3" t="s">
        <v>163</v>
      </c>
      <c r="K65" s="3">
        <f t="shared" si="12"/>
        <v>33</v>
      </c>
      <c r="L65" s="161" t="s">
        <v>0</v>
      </c>
      <c r="M65" s="170">
        <v>13522</v>
      </c>
      <c r="N65" s="89">
        <f t="shared" si="13"/>
        <v>12288</v>
      </c>
      <c r="O65" s="45"/>
      <c r="S65" s="26"/>
      <c r="T65" s="26"/>
      <c r="U65" s="26"/>
      <c r="V65" s="26"/>
    </row>
    <row r="66" spans="2:22" x14ac:dyDescent="0.15">
      <c r="H66" s="426">
        <v>69</v>
      </c>
      <c r="I66" s="3">
        <v>15</v>
      </c>
      <c r="J66" s="161" t="s">
        <v>20</v>
      </c>
      <c r="K66" s="3">
        <f t="shared" si="12"/>
        <v>13</v>
      </c>
      <c r="L66" s="161" t="s">
        <v>7</v>
      </c>
      <c r="M66" s="170">
        <v>8867</v>
      </c>
      <c r="N66" s="89">
        <f t="shared" si="13"/>
        <v>11738</v>
      </c>
      <c r="O66" s="45"/>
      <c r="S66" s="26"/>
      <c r="T66" s="26"/>
      <c r="U66" s="26"/>
      <c r="V66" s="26"/>
    </row>
    <row r="67" spans="2:22" x14ac:dyDescent="0.15">
      <c r="H67" s="89">
        <v>26</v>
      </c>
      <c r="I67" s="3">
        <v>1</v>
      </c>
      <c r="J67" s="161" t="s">
        <v>4</v>
      </c>
      <c r="K67" s="3">
        <f t="shared" si="12"/>
        <v>40</v>
      </c>
      <c r="L67" s="161" t="s">
        <v>2</v>
      </c>
      <c r="M67" s="170">
        <v>6479</v>
      </c>
      <c r="N67" s="89">
        <f t="shared" si="13"/>
        <v>8533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292">
        <v>18</v>
      </c>
      <c r="I68" s="3">
        <v>29</v>
      </c>
      <c r="J68" s="161" t="s">
        <v>94</v>
      </c>
      <c r="K68" s="3">
        <f t="shared" si="12"/>
        <v>34</v>
      </c>
      <c r="L68" s="161" t="s">
        <v>1</v>
      </c>
      <c r="M68" s="170">
        <v>5770</v>
      </c>
      <c r="N68" s="89">
        <f t="shared" si="13"/>
        <v>5584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88">
        <v>2</v>
      </c>
      <c r="I69" s="3">
        <v>35</v>
      </c>
      <c r="J69" s="161" t="s">
        <v>36</v>
      </c>
      <c r="K69" s="3">
        <f t="shared" si="12"/>
        <v>24</v>
      </c>
      <c r="L69" s="161" t="s">
        <v>28</v>
      </c>
      <c r="M69" s="170">
        <v>2993</v>
      </c>
      <c r="N69" s="89">
        <f t="shared" si="13"/>
        <v>3940</v>
      </c>
      <c r="O69" s="45"/>
      <c r="S69" s="26"/>
      <c r="T69" s="26"/>
      <c r="U69" s="26"/>
      <c r="V69" s="26"/>
    </row>
    <row r="70" spans="2:22" x14ac:dyDescent="0.15">
      <c r="B70" s="50"/>
      <c r="H70" s="336">
        <v>0</v>
      </c>
      <c r="I70" s="3">
        <v>2</v>
      </c>
      <c r="J70" s="161" t="s">
        <v>6</v>
      </c>
      <c r="K70" s="3">
        <f t="shared" si="12"/>
        <v>16</v>
      </c>
      <c r="L70" s="161" t="s">
        <v>3</v>
      </c>
      <c r="M70" s="170">
        <v>2076</v>
      </c>
      <c r="N70" s="89">
        <f t="shared" si="13"/>
        <v>2853</v>
      </c>
      <c r="O70" s="45"/>
      <c r="S70" s="26"/>
      <c r="T70" s="26"/>
      <c r="U70" s="26"/>
      <c r="V70" s="26"/>
    </row>
    <row r="71" spans="2:22" x14ac:dyDescent="0.15">
      <c r="B71" s="50"/>
      <c r="H71" s="44">
        <v>0</v>
      </c>
      <c r="I71" s="3">
        <v>3</v>
      </c>
      <c r="J71" s="161" t="s">
        <v>10</v>
      </c>
      <c r="K71" s="3">
        <f t="shared" si="12"/>
        <v>22</v>
      </c>
      <c r="L71" s="161" t="s">
        <v>26</v>
      </c>
      <c r="M71" s="170">
        <v>297</v>
      </c>
      <c r="N71" s="89">
        <f t="shared" si="13"/>
        <v>2259</v>
      </c>
      <c r="O71" s="45"/>
      <c r="S71" s="26"/>
      <c r="T71" s="26"/>
      <c r="U71" s="26"/>
      <c r="V71" s="26"/>
    </row>
    <row r="72" spans="2:22" ht="14.25" thickBot="1" x14ac:dyDescent="0.2">
      <c r="B72" s="50"/>
      <c r="H72" s="88">
        <v>0</v>
      </c>
      <c r="I72" s="3">
        <v>4</v>
      </c>
      <c r="J72" s="161" t="s">
        <v>11</v>
      </c>
      <c r="K72" s="3">
        <f t="shared" si="12"/>
        <v>36</v>
      </c>
      <c r="L72" s="163" t="s">
        <v>5</v>
      </c>
      <c r="M72" s="171">
        <v>2209</v>
      </c>
      <c r="N72" s="89">
        <f t="shared" si="13"/>
        <v>2095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88">
        <v>0</v>
      </c>
      <c r="I73" s="3">
        <v>5</v>
      </c>
      <c r="J73" s="161" t="s">
        <v>12</v>
      </c>
      <c r="K73" s="43"/>
      <c r="L73" s="3" t="s">
        <v>176</v>
      </c>
      <c r="M73" s="169">
        <v>110407</v>
      </c>
      <c r="N73" s="168">
        <f>SUM(H89)</f>
        <v>119509</v>
      </c>
      <c r="O73" s="45"/>
      <c r="S73" s="26"/>
      <c r="T73" s="26"/>
      <c r="U73" s="26"/>
      <c r="V73" s="26"/>
    </row>
    <row r="74" spans="2:22" x14ac:dyDescent="0.15">
      <c r="B74" s="50"/>
      <c r="H74" s="44">
        <v>0</v>
      </c>
      <c r="I74" s="3">
        <v>6</v>
      </c>
      <c r="J74" s="161" t="s">
        <v>13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88">
        <v>0</v>
      </c>
      <c r="I75" s="3">
        <v>7</v>
      </c>
      <c r="J75" s="161" t="s">
        <v>14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44">
        <v>0</v>
      </c>
      <c r="I76" s="3">
        <v>8</v>
      </c>
      <c r="J76" s="161" t="s">
        <v>15</v>
      </c>
      <c r="L76" s="48"/>
      <c r="M76" s="26"/>
      <c r="S76" s="26"/>
      <c r="T76" s="26"/>
      <c r="U76" s="26"/>
      <c r="V76" s="26"/>
    </row>
    <row r="77" spans="2:22" x14ac:dyDescent="0.15">
      <c r="B77" s="50"/>
      <c r="H77" s="44">
        <v>0</v>
      </c>
      <c r="I77" s="3">
        <v>10</v>
      </c>
      <c r="J77" s="161" t="s">
        <v>16</v>
      </c>
      <c r="L77" s="48"/>
      <c r="M77" s="26"/>
      <c r="N77" s="26"/>
      <c r="O77" s="26"/>
      <c r="S77" s="26"/>
      <c r="T77" s="26"/>
      <c r="U77" s="26"/>
      <c r="V77" s="26"/>
    </row>
    <row r="78" spans="2:22" x14ac:dyDescent="0.15">
      <c r="H78" s="44">
        <v>0</v>
      </c>
      <c r="I78" s="3">
        <v>14</v>
      </c>
      <c r="J78" s="161" t="s">
        <v>19</v>
      </c>
      <c r="L78" s="48"/>
      <c r="M78" s="26"/>
      <c r="N78" s="26"/>
      <c r="O78" s="26"/>
      <c r="S78" s="26"/>
      <c r="T78" s="26"/>
      <c r="U78" s="26"/>
      <c r="V78" s="26"/>
    </row>
    <row r="79" spans="2:22" x14ac:dyDescent="0.15">
      <c r="H79" s="89">
        <v>0</v>
      </c>
      <c r="I79" s="3">
        <v>18</v>
      </c>
      <c r="J79" s="161" t="s">
        <v>22</v>
      </c>
      <c r="L79" s="48"/>
      <c r="M79" s="26"/>
      <c r="N79" s="26"/>
      <c r="O79" s="26"/>
      <c r="S79" s="26"/>
      <c r="T79" s="26"/>
      <c r="U79" s="26"/>
      <c r="V79" s="26"/>
    </row>
    <row r="80" spans="2:22" x14ac:dyDescent="0.15">
      <c r="H80" s="88">
        <v>0</v>
      </c>
      <c r="I80" s="3">
        <v>19</v>
      </c>
      <c r="J80" s="161" t="s">
        <v>23</v>
      </c>
      <c r="L80" s="48"/>
      <c r="M80" s="26"/>
      <c r="N80" s="26"/>
      <c r="O80" s="26"/>
      <c r="S80" s="26"/>
      <c r="T80" s="26"/>
      <c r="U80" s="26"/>
      <c r="V80" s="26"/>
    </row>
    <row r="81" spans="8:22" x14ac:dyDescent="0.15">
      <c r="H81" s="350">
        <v>0</v>
      </c>
      <c r="I81" s="3">
        <v>20</v>
      </c>
      <c r="J81" s="161" t="s">
        <v>24</v>
      </c>
      <c r="L81" s="48"/>
      <c r="M81" s="26"/>
      <c r="N81" s="26"/>
      <c r="O81" s="26"/>
      <c r="S81" s="26"/>
      <c r="T81" s="26"/>
      <c r="U81" s="26"/>
      <c r="V81" s="26"/>
    </row>
    <row r="82" spans="8:22" x14ac:dyDescent="0.15">
      <c r="H82" s="43">
        <v>0</v>
      </c>
      <c r="I82" s="3">
        <v>27</v>
      </c>
      <c r="J82" s="161" t="s">
        <v>31</v>
      </c>
      <c r="L82" s="48"/>
      <c r="M82" s="26"/>
      <c r="N82" s="26"/>
      <c r="O82" s="26"/>
      <c r="S82" s="26"/>
      <c r="T82" s="26"/>
      <c r="U82" s="26"/>
      <c r="V82" s="26"/>
    </row>
    <row r="83" spans="8:22" x14ac:dyDescent="0.15">
      <c r="H83" s="44">
        <v>0</v>
      </c>
      <c r="I83" s="3">
        <v>28</v>
      </c>
      <c r="J83" s="161" t="s">
        <v>32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44">
        <v>0</v>
      </c>
      <c r="I84" s="3">
        <v>30</v>
      </c>
      <c r="J84" s="161" t="s">
        <v>33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88">
        <v>0</v>
      </c>
      <c r="I85" s="3">
        <v>31</v>
      </c>
      <c r="J85" s="161" t="s">
        <v>95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44">
        <v>0</v>
      </c>
      <c r="I86" s="3">
        <v>32</v>
      </c>
      <c r="J86" s="161" t="s">
        <v>35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336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44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119509</v>
      </c>
      <c r="I89" s="3"/>
      <c r="J89" s="3" t="s">
        <v>92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D90"/>
  <sheetViews>
    <sheetView zoomScaleNormal="100" workbookViewId="0">
      <selection activeCell="N46" sqref="N46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16" t="s">
        <v>64</v>
      </c>
      <c r="J1" s="102"/>
      <c r="Q1" s="26"/>
      <c r="R1" s="109"/>
    </row>
    <row r="2" spans="5:30" x14ac:dyDescent="0.15">
      <c r="H2" s="283" t="s">
        <v>191</v>
      </c>
      <c r="I2" s="3"/>
      <c r="J2" s="187" t="s">
        <v>102</v>
      </c>
      <c r="K2" s="3"/>
      <c r="L2" s="180" t="s">
        <v>190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98</v>
      </c>
      <c r="I3" s="3"/>
      <c r="J3" s="145" t="s">
        <v>99</v>
      </c>
      <c r="K3" s="3"/>
      <c r="L3" s="42" t="s">
        <v>98</v>
      </c>
      <c r="M3" s="82"/>
      <c r="R3" s="48"/>
      <c r="S3" s="26"/>
      <c r="T3" s="26"/>
      <c r="U3" s="26"/>
      <c r="V3" s="26"/>
    </row>
    <row r="4" spans="5:30" x14ac:dyDescent="0.15">
      <c r="H4" s="89">
        <v>21451</v>
      </c>
      <c r="I4" s="3">
        <v>17</v>
      </c>
      <c r="J4" s="33" t="s">
        <v>21</v>
      </c>
      <c r="K4" s="203">
        <f>SUM(I4)</f>
        <v>17</v>
      </c>
      <c r="L4" s="275">
        <v>33014</v>
      </c>
      <c r="M4" s="45"/>
      <c r="R4" s="48"/>
      <c r="S4" s="26"/>
      <c r="T4" s="26"/>
      <c r="U4" s="26"/>
      <c r="V4" s="26"/>
    </row>
    <row r="5" spans="5:30" x14ac:dyDescent="0.15">
      <c r="H5" s="88">
        <v>20372</v>
      </c>
      <c r="I5" s="3">
        <v>33</v>
      </c>
      <c r="J5" s="33" t="s">
        <v>0</v>
      </c>
      <c r="K5" s="203">
        <f t="shared" ref="K5:K13" si="0">SUM(I5)</f>
        <v>33</v>
      </c>
      <c r="L5" s="275">
        <v>17313</v>
      </c>
      <c r="M5" s="45"/>
      <c r="R5" s="48"/>
      <c r="S5" s="26"/>
      <c r="T5" s="26"/>
      <c r="U5" s="26"/>
      <c r="V5" s="26"/>
    </row>
    <row r="6" spans="5:30" x14ac:dyDescent="0.15">
      <c r="H6" s="336">
        <v>17906</v>
      </c>
      <c r="I6" s="3">
        <v>34</v>
      </c>
      <c r="J6" s="33" t="s">
        <v>1</v>
      </c>
      <c r="K6" s="203">
        <f t="shared" si="0"/>
        <v>34</v>
      </c>
      <c r="L6" s="275">
        <v>17307</v>
      </c>
      <c r="M6" s="45"/>
      <c r="R6" s="48"/>
      <c r="S6" s="26"/>
      <c r="T6" s="26"/>
      <c r="U6" s="26"/>
      <c r="V6" s="26"/>
    </row>
    <row r="7" spans="5:30" x14ac:dyDescent="0.15">
      <c r="H7" s="88">
        <v>17161</v>
      </c>
      <c r="I7" s="3">
        <v>31</v>
      </c>
      <c r="J7" s="33" t="s">
        <v>63</v>
      </c>
      <c r="K7" s="203">
        <f t="shared" si="0"/>
        <v>31</v>
      </c>
      <c r="L7" s="275">
        <v>14410</v>
      </c>
      <c r="M7" s="45"/>
      <c r="R7" s="48"/>
      <c r="S7" s="26"/>
      <c r="T7" s="26"/>
      <c r="U7" s="26"/>
      <c r="V7" s="26"/>
    </row>
    <row r="8" spans="5:30" x14ac:dyDescent="0.15">
      <c r="H8" s="88">
        <v>15651</v>
      </c>
      <c r="I8" s="3">
        <v>40</v>
      </c>
      <c r="J8" s="33" t="s">
        <v>2</v>
      </c>
      <c r="K8" s="203">
        <f t="shared" si="0"/>
        <v>40</v>
      </c>
      <c r="L8" s="275">
        <v>8199</v>
      </c>
      <c r="M8" s="45"/>
      <c r="R8" s="48"/>
      <c r="S8" s="26"/>
      <c r="T8" s="26"/>
      <c r="U8" s="26"/>
      <c r="V8" s="26"/>
    </row>
    <row r="9" spans="5:30" x14ac:dyDescent="0.15">
      <c r="H9" s="44">
        <v>12445</v>
      </c>
      <c r="I9" s="3">
        <v>25</v>
      </c>
      <c r="J9" s="33" t="s">
        <v>29</v>
      </c>
      <c r="K9" s="203">
        <f t="shared" si="0"/>
        <v>25</v>
      </c>
      <c r="L9" s="275">
        <v>10663</v>
      </c>
      <c r="M9" s="45"/>
      <c r="R9" s="48"/>
      <c r="S9" s="26"/>
      <c r="T9" s="26"/>
      <c r="U9" s="26"/>
      <c r="V9" s="26"/>
    </row>
    <row r="10" spans="5:30" x14ac:dyDescent="0.15">
      <c r="H10" s="88">
        <v>9766</v>
      </c>
      <c r="I10" s="3">
        <v>13</v>
      </c>
      <c r="J10" s="33" t="s">
        <v>7</v>
      </c>
      <c r="K10" s="203">
        <f t="shared" si="0"/>
        <v>13</v>
      </c>
      <c r="L10" s="275">
        <v>10458</v>
      </c>
      <c r="M10" s="45"/>
      <c r="R10" s="48"/>
      <c r="S10" s="26"/>
      <c r="T10" s="26"/>
      <c r="U10" s="26"/>
      <c r="V10" s="26"/>
    </row>
    <row r="11" spans="5:30" x14ac:dyDescent="0.15">
      <c r="H11" s="88">
        <v>7610</v>
      </c>
      <c r="I11" s="3">
        <v>3</v>
      </c>
      <c r="J11" s="33" t="s">
        <v>10</v>
      </c>
      <c r="K11" s="203">
        <f t="shared" si="0"/>
        <v>3</v>
      </c>
      <c r="L11" s="276">
        <v>7425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27">
        <v>6850</v>
      </c>
      <c r="I12" s="3">
        <v>2</v>
      </c>
      <c r="J12" s="33" t="s">
        <v>6</v>
      </c>
      <c r="K12" s="203">
        <f t="shared" si="0"/>
        <v>2</v>
      </c>
      <c r="L12" s="276">
        <v>19147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18">
        <v>6068</v>
      </c>
      <c r="I13" s="14">
        <v>38</v>
      </c>
      <c r="J13" s="77" t="s">
        <v>38</v>
      </c>
      <c r="K13" s="203">
        <f t="shared" si="0"/>
        <v>38</v>
      </c>
      <c r="L13" s="276">
        <v>2889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8">
        <v>5809</v>
      </c>
      <c r="I14" s="222">
        <v>16</v>
      </c>
      <c r="J14" s="382" t="s">
        <v>3</v>
      </c>
      <c r="K14" s="108" t="s">
        <v>8</v>
      </c>
      <c r="L14" s="277">
        <v>182354</v>
      </c>
      <c r="N14" s="32"/>
      <c r="R14" s="48"/>
      <c r="S14" s="26"/>
      <c r="T14" s="26"/>
      <c r="U14" s="26"/>
      <c r="V14" s="26"/>
    </row>
    <row r="15" spans="5:30" x14ac:dyDescent="0.15">
      <c r="H15" s="88">
        <v>5612</v>
      </c>
      <c r="I15" s="3">
        <v>11</v>
      </c>
      <c r="J15" s="33" t="s">
        <v>17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4761</v>
      </c>
      <c r="I16" s="3">
        <v>26</v>
      </c>
      <c r="J16" s="33" t="s">
        <v>30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44">
        <v>3892</v>
      </c>
      <c r="I17" s="3">
        <v>14</v>
      </c>
      <c r="J17" s="33" t="s">
        <v>19</v>
      </c>
      <c r="L17" s="32"/>
      <c r="R17" s="48"/>
      <c r="S17" s="26"/>
      <c r="T17" s="26"/>
      <c r="U17" s="26"/>
      <c r="V17" s="26"/>
    </row>
    <row r="18" spans="1:22" x14ac:dyDescent="0.15">
      <c r="H18" s="350">
        <v>2681</v>
      </c>
      <c r="I18" s="3">
        <v>21</v>
      </c>
      <c r="J18" s="3" t="s">
        <v>159</v>
      </c>
      <c r="L18" s="188" t="s">
        <v>102</v>
      </c>
      <c r="M18" t="s">
        <v>62</v>
      </c>
      <c r="N18" s="42" t="s">
        <v>74</v>
      </c>
      <c r="R18" s="48"/>
      <c r="S18" s="26"/>
      <c r="T18" s="26"/>
      <c r="U18" s="26"/>
      <c r="V18" s="26"/>
    </row>
    <row r="19" spans="1:22" ht="14.25" thickBot="1" x14ac:dyDescent="0.2">
      <c r="H19" s="89">
        <v>1746</v>
      </c>
      <c r="I19" s="3">
        <v>36</v>
      </c>
      <c r="J19" s="33" t="s">
        <v>5</v>
      </c>
      <c r="K19" s="117">
        <f>SUM(I4)</f>
        <v>17</v>
      </c>
      <c r="L19" s="33" t="s">
        <v>21</v>
      </c>
      <c r="M19" s="370">
        <v>18457</v>
      </c>
      <c r="N19" s="89">
        <f>SUM(H4)</f>
        <v>21451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53</v>
      </c>
      <c r="C20" s="59" t="s">
        <v>192</v>
      </c>
      <c r="D20" s="59" t="s">
        <v>193</v>
      </c>
      <c r="E20" s="59" t="s">
        <v>51</v>
      </c>
      <c r="F20" s="59" t="s">
        <v>50</v>
      </c>
      <c r="G20" s="60" t="s">
        <v>52</v>
      </c>
      <c r="H20" s="88">
        <v>1264</v>
      </c>
      <c r="I20" s="3">
        <v>1</v>
      </c>
      <c r="J20" s="33" t="s">
        <v>4</v>
      </c>
      <c r="K20" s="117">
        <f t="shared" ref="K20:K28" si="1">SUM(I5)</f>
        <v>33</v>
      </c>
      <c r="L20" s="33" t="s">
        <v>0</v>
      </c>
      <c r="M20" s="371">
        <v>23543</v>
      </c>
      <c r="N20" s="89">
        <f t="shared" ref="N20:N28" si="2">SUM(H5)</f>
        <v>20372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21</v>
      </c>
      <c r="C21" s="202">
        <f>SUM(H4)</f>
        <v>21451</v>
      </c>
      <c r="D21" s="89">
        <f>SUM(L4)</f>
        <v>33014</v>
      </c>
      <c r="E21" s="52">
        <f t="shared" ref="E21:E30" si="3">SUM(N19/M19*100)</f>
        <v>116.22148778241316</v>
      </c>
      <c r="F21" s="52">
        <f t="shared" ref="F21:F31" si="4">SUM(C21/D21*100)</f>
        <v>64.975464954261824</v>
      </c>
      <c r="G21" s="62"/>
      <c r="H21" s="88">
        <v>1173</v>
      </c>
      <c r="I21" s="3">
        <v>9</v>
      </c>
      <c r="J21" s="3" t="s">
        <v>164</v>
      </c>
      <c r="K21" s="117">
        <f t="shared" si="1"/>
        <v>34</v>
      </c>
      <c r="L21" s="33" t="s">
        <v>1</v>
      </c>
      <c r="M21" s="371">
        <v>16765</v>
      </c>
      <c r="N21" s="89">
        <f t="shared" si="2"/>
        <v>17906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0</v>
      </c>
      <c r="C22" s="202">
        <f t="shared" ref="C22:C30" si="5">SUM(H5)</f>
        <v>20372</v>
      </c>
      <c r="D22" s="89">
        <f t="shared" ref="D22:D29" si="6">SUM(L5)</f>
        <v>17313</v>
      </c>
      <c r="E22" s="52">
        <f t="shared" si="3"/>
        <v>86.531028331138771</v>
      </c>
      <c r="F22" s="52">
        <f t="shared" si="4"/>
        <v>117.66880378906023</v>
      </c>
      <c r="G22" s="62"/>
      <c r="H22" s="88">
        <v>1128</v>
      </c>
      <c r="I22" s="3">
        <v>24</v>
      </c>
      <c r="J22" s="33" t="s">
        <v>28</v>
      </c>
      <c r="K22" s="117">
        <f t="shared" si="1"/>
        <v>31</v>
      </c>
      <c r="L22" s="33" t="s">
        <v>63</v>
      </c>
      <c r="M22" s="371">
        <v>26279</v>
      </c>
      <c r="N22" s="89">
        <f t="shared" si="2"/>
        <v>17161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1</v>
      </c>
      <c r="C23" s="202">
        <f t="shared" si="5"/>
        <v>17906</v>
      </c>
      <c r="D23" s="89">
        <f t="shared" si="6"/>
        <v>17307</v>
      </c>
      <c r="E23" s="52">
        <f t="shared" si="3"/>
        <v>106.80584551148225</v>
      </c>
      <c r="F23" s="52">
        <f t="shared" si="4"/>
        <v>103.46102732998207</v>
      </c>
      <c r="G23" s="62"/>
      <c r="H23" s="88">
        <v>814</v>
      </c>
      <c r="I23" s="3">
        <v>37</v>
      </c>
      <c r="J23" s="33" t="s">
        <v>37</v>
      </c>
      <c r="K23" s="117">
        <f t="shared" si="1"/>
        <v>40</v>
      </c>
      <c r="L23" s="33" t="s">
        <v>2</v>
      </c>
      <c r="M23" s="371">
        <v>9052</v>
      </c>
      <c r="N23" s="89">
        <f t="shared" si="2"/>
        <v>15651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63</v>
      </c>
      <c r="C24" s="202">
        <f t="shared" si="5"/>
        <v>17161</v>
      </c>
      <c r="D24" s="89">
        <f t="shared" si="6"/>
        <v>14410</v>
      </c>
      <c r="E24" s="52">
        <f t="shared" si="3"/>
        <v>65.30309372502758</v>
      </c>
      <c r="F24" s="52">
        <f t="shared" si="4"/>
        <v>119.09090909090909</v>
      </c>
      <c r="G24" s="62"/>
      <c r="H24" s="88">
        <v>356</v>
      </c>
      <c r="I24" s="3">
        <v>32</v>
      </c>
      <c r="J24" s="33" t="s">
        <v>35</v>
      </c>
      <c r="K24" s="117">
        <f t="shared" si="1"/>
        <v>25</v>
      </c>
      <c r="L24" s="33" t="s">
        <v>29</v>
      </c>
      <c r="M24" s="371">
        <v>11248</v>
      </c>
      <c r="N24" s="89">
        <f t="shared" si="2"/>
        <v>12445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2</v>
      </c>
      <c r="C25" s="202">
        <f t="shared" si="5"/>
        <v>15651</v>
      </c>
      <c r="D25" s="89">
        <f t="shared" si="6"/>
        <v>8199</v>
      </c>
      <c r="E25" s="52">
        <f t="shared" si="3"/>
        <v>172.90101634997791</v>
      </c>
      <c r="F25" s="52">
        <f t="shared" si="4"/>
        <v>190.88913282107575</v>
      </c>
      <c r="G25" s="72"/>
      <c r="H25" s="88">
        <v>354</v>
      </c>
      <c r="I25" s="3">
        <v>12</v>
      </c>
      <c r="J25" s="33" t="s">
        <v>18</v>
      </c>
      <c r="K25" s="117">
        <f t="shared" si="1"/>
        <v>13</v>
      </c>
      <c r="L25" s="33" t="s">
        <v>7</v>
      </c>
      <c r="M25" s="371">
        <v>9532</v>
      </c>
      <c r="N25" s="89">
        <f t="shared" si="2"/>
        <v>9766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29</v>
      </c>
      <c r="C26" s="202">
        <f t="shared" si="5"/>
        <v>12445</v>
      </c>
      <c r="D26" s="89">
        <f t="shared" si="6"/>
        <v>10663</v>
      </c>
      <c r="E26" s="52">
        <f t="shared" si="3"/>
        <v>110.64189189189189</v>
      </c>
      <c r="F26" s="52">
        <f t="shared" si="4"/>
        <v>116.7119947481947</v>
      </c>
      <c r="G26" s="62"/>
      <c r="H26" s="88">
        <v>300</v>
      </c>
      <c r="I26" s="3">
        <v>10</v>
      </c>
      <c r="J26" s="33" t="s">
        <v>16</v>
      </c>
      <c r="K26" s="117">
        <f t="shared" si="1"/>
        <v>3</v>
      </c>
      <c r="L26" s="33" t="s">
        <v>10</v>
      </c>
      <c r="M26" s="372">
        <v>15567</v>
      </c>
      <c r="N26" s="89">
        <f t="shared" si="2"/>
        <v>7610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7</v>
      </c>
      <c r="C27" s="202">
        <f t="shared" si="5"/>
        <v>9766</v>
      </c>
      <c r="D27" s="89">
        <f t="shared" si="6"/>
        <v>10458</v>
      </c>
      <c r="E27" s="52">
        <f t="shared" si="3"/>
        <v>102.45488879563575</v>
      </c>
      <c r="F27" s="52">
        <f t="shared" si="4"/>
        <v>93.383056033658434</v>
      </c>
      <c r="G27" s="62"/>
      <c r="H27" s="88">
        <v>283</v>
      </c>
      <c r="I27" s="3">
        <v>7</v>
      </c>
      <c r="J27" s="33" t="s">
        <v>14</v>
      </c>
      <c r="K27" s="117">
        <f t="shared" si="1"/>
        <v>2</v>
      </c>
      <c r="L27" s="33" t="s">
        <v>6</v>
      </c>
      <c r="M27" s="373">
        <v>7359</v>
      </c>
      <c r="N27" s="89">
        <f t="shared" si="2"/>
        <v>6850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10</v>
      </c>
      <c r="C28" s="202">
        <f t="shared" si="5"/>
        <v>7610</v>
      </c>
      <c r="D28" s="89">
        <f t="shared" si="6"/>
        <v>7425</v>
      </c>
      <c r="E28" s="52">
        <f t="shared" si="3"/>
        <v>48.885462838054863</v>
      </c>
      <c r="F28" s="52">
        <f t="shared" si="4"/>
        <v>102.49158249158251</v>
      </c>
      <c r="G28" s="73"/>
      <c r="H28" s="88">
        <v>254</v>
      </c>
      <c r="I28" s="3">
        <v>4</v>
      </c>
      <c r="J28" s="33" t="s">
        <v>11</v>
      </c>
      <c r="K28" s="181">
        <f t="shared" si="1"/>
        <v>38</v>
      </c>
      <c r="L28" s="77" t="s">
        <v>38</v>
      </c>
      <c r="M28" s="373">
        <v>5811</v>
      </c>
      <c r="N28" s="167">
        <f t="shared" si="2"/>
        <v>6068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6</v>
      </c>
      <c r="C29" s="202">
        <f t="shared" si="5"/>
        <v>6850</v>
      </c>
      <c r="D29" s="89">
        <f t="shared" si="6"/>
        <v>19147</v>
      </c>
      <c r="E29" s="52">
        <f t="shared" si="3"/>
        <v>93.083299361326269</v>
      </c>
      <c r="F29" s="52">
        <f t="shared" si="4"/>
        <v>35.775839557110771</v>
      </c>
      <c r="G29" s="72"/>
      <c r="H29" s="88">
        <v>203</v>
      </c>
      <c r="I29" s="3">
        <v>39</v>
      </c>
      <c r="J29" s="33" t="s">
        <v>39</v>
      </c>
      <c r="K29" s="115"/>
      <c r="L29" s="115" t="s">
        <v>168</v>
      </c>
      <c r="M29" s="374">
        <v>173521</v>
      </c>
      <c r="N29" s="172">
        <f>SUM(H44)</f>
        <v>166192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38</v>
      </c>
      <c r="C30" s="202">
        <f t="shared" si="5"/>
        <v>6068</v>
      </c>
      <c r="D30" s="89">
        <f>SUM(L13)</f>
        <v>2889</v>
      </c>
      <c r="E30" s="57">
        <f t="shared" si="3"/>
        <v>104.4226467045259</v>
      </c>
      <c r="F30" s="63">
        <f t="shared" si="4"/>
        <v>210.03807545863623</v>
      </c>
      <c r="G30" s="75"/>
      <c r="H30" s="88">
        <v>138</v>
      </c>
      <c r="I30" s="3">
        <v>5</v>
      </c>
      <c r="J30" s="33" t="s">
        <v>12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166192</v>
      </c>
      <c r="D31" s="67">
        <f>SUM(L14)</f>
        <v>182354</v>
      </c>
      <c r="E31" s="70">
        <f>SUM(N29/M29*100)</f>
        <v>95.776303732689414</v>
      </c>
      <c r="F31" s="63">
        <f t="shared" si="4"/>
        <v>91.137019204404623</v>
      </c>
      <c r="G31" s="71"/>
      <c r="H31" s="88">
        <v>72</v>
      </c>
      <c r="I31" s="3">
        <v>20</v>
      </c>
      <c r="J31" s="33" t="s">
        <v>24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41</v>
      </c>
      <c r="I32" s="3">
        <v>15</v>
      </c>
      <c r="J32" s="33" t="s">
        <v>20</v>
      </c>
      <c r="L32" s="3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292">
        <v>22</v>
      </c>
      <c r="I33" s="3">
        <v>18</v>
      </c>
      <c r="J33" s="33" t="s">
        <v>22</v>
      </c>
      <c r="L33" s="32"/>
      <c r="M33" s="26"/>
      <c r="N33" s="26"/>
      <c r="R33" s="48"/>
      <c r="S33" s="26"/>
      <c r="T33" s="26"/>
      <c r="U33" s="26"/>
      <c r="V33" s="26"/>
    </row>
    <row r="34" spans="3:30" x14ac:dyDescent="0.15">
      <c r="H34" s="88">
        <v>7</v>
      </c>
      <c r="I34" s="3">
        <v>23</v>
      </c>
      <c r="J34" s="33" t="s">
        <v>27</v>
      </c>
      <c r="L34" s="3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3">
        <v>1</v>
      </c>
      <c r="I35" s="3">
        <v>29</v>
      </c>
      <c r="J35" s="33" t="s">
        <v>54</v>
      </c>
      <c r="L35" s="3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1</v>
      </c>
      <c r="I36" s="3">
        <v>35</v>
      </c>
      <c r="J36" s="33" t="s">
        <v>36</v>
      </c>
      <c r="L36" s="32"/>
      <c r="M36" s="26"/>
      <c r="N36" s="26"/>
      <c r="R36" s="48"/>
      <c r="S36" s="26"/>
      <c r="T36" s="26"/>
      <c r="U36" s="26"/>
      <c r="V36" s="26"/>
    </row>
    <row r="37" spans="3:30" x14ac:dyDescent="0.15">
      <c r="H37" s="88">
        <v>0</v>
      </c>
      <c r="I37" s="3">
        <v>6</v>
      </c>
      <c r="J37" s="33" t="s">
        <v>13</v>
      </c>
      <c r="L37" s="32"/>
      <c r="M37" s="26"/>
      <c r="N37" s="26"/>
      <c r="R37" s="48"/>
      <c r="S37" s="26"/>
      <c r="T37" s="26"/>
      <c r="U37" s="26"/>
      <c r="V37" s="26"/>
    </row>
    <row r="38" spans="3:30" x14ac:dyDescent="0.15">
      <c r="H38" s="88">
        <v>0</v>
      </c>
      <c r="I38" s="3">
        <v>8</v>
      </c>
      <c r="J38" s="33" t="s">
        <v>15</v>
      </c>
      <c r="L38" s="32"/>
      <c r="M38" s="26"/>
      <c r="N38" s="26"/>
      <c r="R38" s="48"/>
      <c r="S38" s="26"/>
      <c r="T38" s="26"/>
      <c r="U38" s="26"/>
      <c r="V38" s="26"/>
    </row>
    <row r="39" spans="3:30" x14ac:dyDescent="0.15">
      <c r="H39" s="88">
        <v>0</v>
      </c>
      <c r="I39" s="3">
        <v>19</v>
      </c>
      <c r="J39" s="33" t="s">
        <v>23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292">
        <v>0</v>
      </c>
      <c r="I40" s="3">
        <v>22</v>
      </c>
      <c r="J40" s="33" t="s">
        <v>26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292">
        <v>0</v>
      </c>
      <c r="I41" s="3">
        <v>27</v>
      </c>
      <c r="J41" s="33" t="s">
        <v>31</v>
      </c>
      <c r="N41" s="26"/>
      <c r="R41" s="48"/>
      <c r="S41" s="26"/>
      <c r="T41" s="26"/>
      <c r="U41" s="26"/>
      <c r="V41" s="26"/>
    </row>
    <row r="42" spans="3:30" x14ac:dyDescent="0.15">
      <c r="H42" s="88">
        <v>0</v>
      </c>
      <c r="I42" s="3">
        <v>28</v>
      </c>
      <c r="J42" s="33" t="s">
        <v>32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30</v>
      </c>
      <c r="J43" s="33" t="s">
        <v>33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166192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191</v>
      </c>
      <c r="I48" s="3"/>
      <c r="J48" s="190" t="s">
        <v>90</v>
      </c>
      <c r="K48" s="3"/>
      <c r="L48" s="329" t="s">
        <v>190</v>
      </c>
      <c r="M48" s="48"/>
      <c r="N48" s="26"/>
      <c r="R48" s="48"/>
      <c r="S48" s="26"/>
      <c r="T48" s="26"/>
      <c r="U48" s="26"/>
      <c r="V48" s="26"/>
    </row>
    <row r="49" spans="1:22" x14ac:dyDescent="0.15">
      <c r="H49" s="95" t="s">
        <v>98</v>
      </c>
      <c r="I49" s="3"/>
      <c r="J49" s="145" t="s">
        <v>9</v>
      </c>
      <c r="K49" s="3"/>
      <c r="L49" s="329" t="s">
        <v>173</v>
      </c>
      <c r="M49" s="82"/>
      <c r="R49" s="48"/>
      <c r="S49" s="26"/>
      <c r="T49" s="26"/>
      <c r="U49" s="26"/>
      <c r="V49" s="26"/>
    </row>
    <row r="50" spans="1:22" x14ac:dyDescent="0.15">
      <c r="H50" s="89">
        <v>25262</v>
      </c>
      <c r="I50" s="3">
        <v>16</v>
      </c>
      <c r="J50" s="33" t="s">
        <v>3</v>
      </c>
      <c r="K50" s="327">
        <f>SUM(I50)</f>
        <v>16</v>
      </c>
      <c r="L50" s="330">
        <v>26939</v>
      </c>
      <c r="M50" s="45"/>
      <c r="R50" s="48"/>
      <c r="S50" s="26"/>
      <c r="T50" s="26"/>
      <c r="U50" s="26"/>
      <c r="V50" s="26"/>
    </row>
    <row r="51" spans="1:22" x14ac:dyDescent="0.15">
      <c r="H51" s="44">
        <v>9249</v>
      </c>
      <c r="I51" s="3">
        <v>26</v>
      </c>
      <c r="J51" s="33" t="s">
        <v>30</v>
      </c>
      <c r="K51" s="327">
        <f t="shared" ref="K51:K59" si="7">SUM(I51)</f>
        <v>26</v>
      </c>
      <c r="L51" s="331">
        <v>7037</v>
      </c>
      <c r="M51" s="45"/>
      <c r="R51" s="48"/>
      <c r="S51" s="26"/>
      <c r="T51" s="26"/>
      <c r="U51" s="26"/>
      <c r="V51" s="26"/>
    </row>
    <row r="52" spans="1:22" ht="14.25" thickBot="1" x14ac:dyDescent="0.2">
      <c r="H52" s="292">
        <v>5876</v>
      </c>
      <c r="I52" s="3">
        <v>33</v>
      </c>
      <c r="J52" s="33" t="s">
        <v>0</v>
      </c>
      <c r="K52" s="327">
        <f t="shared" si="7"/>
        <v>33</v>
      </c>
      <c r="L52" s="331">
        <v>6218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187</v>
      </c>
      <c r="D53" s="59" t="s">
        <v>179</v>
      </c>
      <c r="E53" s="59" t="s">
        <v>51</v>
      </c>
      <c r="F53" s="59" t="s">
        <v>50</v>
      </c>
      <c r="G53" s="60" t="s">
        <v>52</v>
      </c>
      <c r="H53" s="44">
        <v>4848</v>
      </c>
      <c r="I53" s="3">
        <v>38</v>
      </c>
      <c r="J53" s="33" t="s">
        <v>38</v>
      </c>
      <c r="K53" s="327">
        <f t="shared" si="7"/>
        <v>38</v>
      </c>
      <c r="L53" s="331">
        <v>5041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25262</v>
      </c>
      <c r="D54" s="98">
        <f>SUM(L50)</f>
        <v>26939</v>
      </c>
      <c r="E54" s="52">
        <f t="shared" ref="E54:E63" si="8">SUM(N67/M67*100)</f>
        <v>88.257694860776297</v>
      </c>
      <c r="F54" s="52">
        <f t="shared" ref="F54:F61" si="9">SUM(C54/D54*100)</f>
        <v>93.774824603734359</v>
      </c>
      <c r="G54" s="62"/>
      <c r="H54" s="44">
        <v>3881</v>
      </c>
      <c r="I54" s="3">
        <v>34</v>
      </c>
      <c r="J54" s="33" t="s">
        <v>1</v>
      </c>
      <c r="K54" s="327">
        <f t="shared" si="7"/>
        <v>34</v>
      </c>
      <c r="L54" s="331">
        <v>4116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30</v>
      </c>
      <c r="C55" s="43">
        <f t="shared" ref="C55:C63" si="10">SUM(H51)</f>
        <v>9249</v>
      </c>
      <c r="D55" s="98">
        <f t="shared" ref="D55:D63" si="11">SUM(L51)</f>
        <v>7037</v>
      </c>
      <c r="E55" s="52">
        <f t="shared" si="8"/>
        <v>140.77625570776254</v>
      </c>
      <c r="F55" s="52">
        <f t="shared" si="9"/>
        <v>131.43384965184026</v>
      </c>
      <c r="G55" s="62"/>
      <c r="H55" s="44">
        <v>2999</v>
      </c>
      <c r="I55" s="3">
        <v>25</v>
      </c>
      <c r="J55" s="33" t="s">
        <v>29</v>
      </c>
      <c r="K55" s="327">
        <f t="shared" si="7"/>
        <v>25</v>
      </c>
      <c r="L55" s="331">
        <v>1127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0</v>
      </c>
      <c r="C56" s="43">
        <f t="shared" si="10"/>
        <v>5876</v>
      </c>
      <c r="D56" s="98">
        <f t="shared" si="11"/>
        <v>6218</v>
      </c>
      <c r="E56" s="52">
        <f t="shared" si="8"/>
        <v>70.812243914196188</v>
      </c>
      <c r="F56" s="52">
        <f t="shared" si="9"/>
        <v>94.499839176584118</v>
      </c>
      <c r="G56" s="62"/>
      <c r="H56" s="88">
        <v>2772</v>
      </c>
      <c r="I56" s="3">
        <v>36</v>
      </c>
      <c r="J56" s="33" t="s">
        <v>5</v>
      </c>
      <c r="K56" s="327">
        <f t="shared" si="7"/>
        <v>36</v>
      </c>
      <c r="L56" s="331">
        <v>1795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38</v>
      </c>
      <c r="C57" s="43">
        <f t="shared" si="10"/>
        <v>4848</v>
      </c>
      <c r="D57" s="98">
        <f t="shared" si="11"/>
        <v>5041</v>
      </c>
      <c r="E57" s="52">
        <f t="shared" si="8"/>
        <v>80.880880880880881</v>
      </c>
      <c r="F57" s="52">
        <f t="shared" si="9"/>
        <v>96.171394564570519</v>
      </c>
      <c r="G57" s="62"/>
      <c r="H57" s="88">
        <v>1504</v>
      </c>
      <c r="I57" s="3">
        <v>40</v>
      </c>
      <c r="J57" s="33" t="s">
        <v>2</v>
      </c>
      <c r="K57" s="327">
        <f t="shared" si="7"/>
        <v>40</v>
      </c>
      <c r="L57" s="331">
        <v>1473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1</v>
      </c>
      <c r="C58" s="43">
        <f t="shared" si="10"/>
        <v>3881</v>
      </c>
      <c r="D58" s="98">
        <f t="shared" si="11"/>
        <v>4116</v>
      </c>
      <c r="E58" s="52">
        <f t="shared" si="8"/>
        <v>103.08100929614874</v>
      </c>
      <c r="F58" s="52">
        <f t="shared" si="9"/>
        <v>94.290573372206026</v>
      </c>
      <c r="G58" s="72"/>
      <c r="H58" s="44">
        <v>1036</v>
      </c>
      <c r="I58" s="3">
        <v>14</v>
      </c>
      <c r="J58" s="33" t="s">
        <v>19</v>
      </c>
      <c r="K58" s="327">
        <f t="shared" si="7"/>
        <v>14</v>
      </c>
      <c r="L58" s="331">
        <v>989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29</v>
      </c>
      <c r="C59" s="43">
        <f t="shared" si="10"/>
        <v>2999</v>
      </c>
      <c r="D59" s="98">
        <f t="shared" si="11"/>
        <v>1127</v>
      </c>
      <c r="E59" s="52">
        <f t="shared" si="8"/>
        <v>180.22836538461539</v>
      </c>
      <c r="F59" s="52">
        <f t="shared" si="9"/>
        <v>266.10470275066547</v>
      </c>
      <c r="G59" s="62"/>
      <c r="H59" s="379">
        <v>849</v>
      </c>
      <c r="I59" s="14">
        <v>31</v>
      </c>
      <c r="J59" s="77" t="s">
        <v>105</v>
      </c>
      <c r="K59" s="328">
        <f t="shared" si="7"/>
        <v>31</v>
      </c>
      <c r="L59" s="332">
        <v>606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5</v>
      </c>
      <c r="C60" s="89">
        <f t="shared" si="10"/>
        <v>2772</v>
      </c>
      <c r="D60" s="98">
        <f t="shared" si="11"/>
        <v>1795</v>
      </c>
      <c r="E60" s="52">
        <f t="shared" si="8"/>
        <v>259.30776426566882</v>
      </c>
      <c r="F60" s="52">
        <f t="shared" si="9"/>
        <v>154.42896935933149</v>
      </c>
      <c r="G60" s="62"/>
      <c r="H60" s="419">
        <v>414</v>
      </c>
      <c r="I60" s="222">
        <v>24</v>
      </c>
      <c r="J60" s="382" t="s">
        <v>28</v>
      </c>
      <c r="K60" s="367" t="s">
        <v>8</v>
      </c>
      <c r="L60" s="376">
        <v>56525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2</v>
      </c>
      <c r="C61" s="43">
        <f t="shared" si="10"/>
        <v>1504</v>
      </c>
      <c r="D61" s="98">
        <f t="shared" si="11"/>
        <v>1473</v>
      </c>
      <c r="E61" s="52">
        <f t="shared" si="8"/>
        <v>128.98799313893653</v>
      </c>
      <c r="F61" s="52">
        <f t="shared" si="9"/>
        <v>102.10454854039375</v>
      </c>
      <c r="G61" s="73"/>
      <c r="H61" s="44">
        <v>158</v>
      </c>
      <c r="I61" s="3">
        <v>17</v>
      </c>
      <c r="J61" s="33" t="s">
        <v>21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19</v>
      </c>
      <c r="C62" s="43">
        <f t="shared" si="10"/>
        <v>1036</v>
      </c>
      <c r="D62" s="98">
        <f t="shared" si="11"/>
        <v>989</v>
      </c>
      <c r="E62" s="52">
        <f t="shared" si="8"/>
        <v>109.62962962962963</v>
      </c>
      <c r="F62" s="52">
        <f>SUM(C62/D62*100)</f>
        <v>104.75227502527807</v>
      </c>
      <c r="G62" s="72"/>
      <c r="H62" s="336">
        <v>141</v>
      </c>
      <c r="I62" s="3">
        <v>1</v>
      </c>
      <c r="J62" s="33" t="s">
        <v>4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63</v>
      </c>
      <c r="C63" s="43">
        <f t="shared" si="10"/>
        <v>849</v>
      </c>
      <c r="D63" s="98">
        <f t="shared" si="11"/>
        <v>606</v>
      </c>
      <c r="E63" s="57">
        <f t="shared" si="8"/>
        <v>102.6602176541717</v>
      </c>
      <c r="F63" s="52">
        <f>SUM(C63/D63*100)</f>
        <v>140.0990099009901</v>
      </c>
      <c r="G63" s="75"/>
      <c r="H63" s="292">
        <v>122</v>
      </c>
      <c r="I63" s="3">
        <v>15</v>
      </c>
      <c r="J63" s="33" t="s">
        <v>20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58</v>
      </c>
      <c r="C64" s="67">
        <f>SUM(H90)</f>
        <v>59410</v>
      </c>
      <c r="D64" s="67">
        <f>SUM(L60)</f>
        <v>56525</v>
      </c>
      <c r="E64" s="70">
        <f>SUM(N77/M77*100)</f>
        <v>98.326740702735805</v>
      </c>
      <c r="F64" s="70">
        <f>SUM(C64/D64*100)</f>
        <v>105.10393631136665</v>
      </c>
      <c r="G64" s="71"/>
      <c r="H64" s="350">
        <v>109</v>
      </c>
      <c r="I64" s="3">
        <v>37</v>
      </c>
      <c r="J64" s="33" t="s">
        <v>37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43">
        <v>90</v>
      </c>
      <c r="I65" s="3">
        <v>9</v>
      </c>
      <c r="J65" s="3" t="s">
        <v>164</v>
      </c>
      <c r="M65" s="48"/>
      <c r="N65" s="26"/>
      <c r="R65" s="48"/>
      <c r="S65" s="26"/>
      <c r="T65" s="26"/>
      <c r="U65" s="26"/>
      <c r="V65" s="26"/>
    </row>
    <row r="66" spans="3:22" x14ac:dyDescent="0.15">
      <c r="H66" s="44">
        <v>56</v>
      </c>
      <c r="I66" s="3">
        <v>13</v>
      </c>
      <c r="J66" s="33" t="s">
        <v>7</v>
      </c>
      <c r="L66" s="191" t="s">
        <v>90</v>
      </c>
      <c r="M66" s="343" t="s">
        <v>68</v>
      </c>
      <c r="N66" s="42" t="s">
        <v>74</v>
      </c>
      <c r="R66" s="48"/>
      <c r="S66" s="26"/>
      <c r="T66" s="26"/>
      <c r="U66" s="26"/>
      <c r="V66" s="26"/>
    </row>
    <row r="67" spans="3:22" x14ac:dyDescent="0.15">
      <c r="C67" s="26"/>
      <c r="H67" s="44">
        <v>39</v>
      </c>
      <c r="I67" s="3">
        <v>11</v>
      </c>
      <c r="J67" s="33" t="s">
        <v>17</v>
      </c>
      <c r="K67" s="3">
        <f>SUM(I50)</f>
        <v>16</v>
      </c>
      <c r="L67" s="33" t="s">
        <v>3</v>
      </c>
      <c r="M67" s="394">
        <v>28623</v>
      </c>
      <c r="N67" s="89">
        <f>SUM(H50)</f>
        <v>25262</v>
      </c>
      <c r="R67" s="48"/>
      <c r="S67" s="26"/>
      <c r="T67" s="26"/>
      <c r="U67" s="26"/>
      <c r="V67" s="26"/>
    </row>
    <row r="68" spans="3:22" x14ac:dyDescent="0.15">
      <c r="C68" s="26"/>
      <c r="H68" s="44">
        <v>5</v>
      </c>
      <c r="I68" s="3">
        <v>23</v>
      </c>
      <c r="J68" s="33" t="s">
        <v>27</v>
      </c>
      <c r="K68" s="3">
        <f t="shared" ref="K68:K76" si="12">SUM(I51)</f>
        <v>26</v>
      </c>
      <c r="L68" s="33" t="s">
        <v>30</v>
      </c>
      <c r="M68" s="395">
        <v>6570</v>
      </c>
      <c r="N68" s="89">
        <f t="shared" ref="N68:N76" si="13">SUM(H51)</f>
        <v>9249</v>
      </c>
      <c r="R68" s="48"/>
      <c r="S68" s="26"/>
      <c r="T68" s="26"/>
      <c r="U68" s="26"/>
      <c r="V68" s="26"/>
    </row>
    <row r="69" spans="3:22" x14ac:dyDescent="0.15">
      <c r="H69" s="44">
        <v>0</v>
      </c>
      <c r="I69" s="3">
        <v>2</v>
      </c>
      <c r="J69" s="33" t="s">
        <v>6</v>
      </c>
      <c r="K69" s="3">
        <f t="shared" si="12"/>
        <v>33</v>
      </c>
      <c r="L69" s="33" t="s">
        <v>0</v>
      </c>
      <c r="M69" s="395">
        <v>8298</v>
      </c>
      <c r="N69" s="89">
        <f t="shared" si="13"/>
        <v>5876</v>
      </c>
      <c r="R69" s="48"/>
      <c r="S69" s="26"/>
      <c r="T69" s="26"/>
      <c r="U69" s="26"/>
      <c r="V69" s="26"/>
    </row>
    <row r="70" spans="3:22" x14ac:dyDescent="0.15">
      <c r="H70" s="88">
        <v>0</v>
      </c>
      <c r="I70" s="3">
        <v>3</v>
      </c>
      <c r="J70" s="33" t="s">
        <v>10</v>
      </c>
      <c r="K70" s="3">
        <f t="shared" si="12"/>
        <v>38</v>
      </c>
      <c r="L70" s="33" t="s">
        <v>38</v>
      </c>
      <c r="M70" s="395">
        <v>5994</v>
      </c>
      <c r="N70" s="89">
        <f t="shared" si="13"/>
        <v>4848</v>
      </c>
      <c r="R70" s="48"/>
      <c r="S70" s="26"/>
      <c r="T70" s="26"/>
      <c r="U70" s="26"/>
      <c r="V70" s="26"/>
    </row>
    <row r="71" spans="3:22" x14ac:dyDescent="0.15">
      <c r="H71" s="88">
        <v>0</v>
      </c>
      <c r="I71" s="3">
        <v>4</v>
      </c>
      <c r="J71" s="33" t="s">
        <v>11</v>
      </c>
      <c r="K71" s="3">
        <f t="shared" si="12"/>
        <v>34</v>
      </c>
      <c r="L71" s="33" t="s">
        <v>1</v>
      </c>
      <c r="M71" s="395">
        <v>3765</v>
      </c>
      <c r="N71" s="89">
        <f t="shared" si="13"/>
        <v>3881</v>
      </c>
      <c r="R71" s="48"/>
      <c r="S71" s="26"/>
      <c r="T71" s="26"/>
      <c r="U71" s="26"/>
      <c r="V71" s="26"/>
    </row>
    <row r="72" spans="3:22" x14ac:dyDescent="0.15">
      <c r="H72" s="44">
        <v>0</v>
      </c>
      <c r="I72" s="3">
        <v>5</v>
      </c>
      <c r="J72" s="33" t="s">
        <v>12</v>
      </c>
      <c r="K72" s="3">
        <f t="shared" si="12"/>
        <v>25</v>
      </c>
      <c r="L72" s="33" t="s">
        <v>29</v>
      </c>
      <c r="M72" s="395">
        <v>1664</v>
      </c>
      <c r="N72" s="89">
        <f t="shared" si="13"/>
        <v>2999</v>
      </c>
      <c r="R72" s="48"/>
      <c r="S72" s="26"/>
      <c r="T72" s="26"/>
      <c r="U72" s="26"/>
      <c r="V72" s="26"/>
    </row>
    <row r="73" spans="3:22" x14ac:dyDescent="0.15">
      <c r="H73" s="44">
        <v>0</v>
      </c>
      <c r="I73" s="3">
        <v>6</v>
      </c>
      <c r="J73" s="33" t="s">
        <v>13</v>
      </c>
      <c r="K73" s="3">
        <f t="shared" si="12"/>
        <v>36</v>
      </c>
      <c r="L73" s="33" t="s">
        <v>5</v>
      </c>
      <c r="M73" s="395">
        <v>1069</v>
      </c>
      <c r="N73" s="89">
        <f t="shared" si="13"/>
        <v>2772</v>
      </c>
      <c r="R73" s="48"/>
      <c r="S73" s="26"/>
      <c r="T73" s="26"/>
      <c r="U73" s="26"/>
      <c r="V73" s="26"/>
    </row>
    <row r="74" spans="3:22" x14ac:dyDescent="0.15">
      <c r="H74" s="44">
        <v>0</v>
      </c>
      <c r="I74" s="3">
        <v>7</v>
      </c>
      <c r="J74" s="33" t="s">
        <v>14</v>
      </c>
      <c r="K74" s="3">
        <f t="shared" si="12"/>
        <v>40</v>
      </c>
      <c r="L74" s="33" t="s">
        <v>2</v>
      </c>
      <c r="M74" s="395">
        <v>1166</v>
      </c>
      <c r="N74" s="89">
        <f t="shared" si="13"/>
        <v>1504</v>
      </c>
      <c r="R74" s="48"/>
      <c r="S74" s="26"/>
      <c r="T74" s="26"/>
      <c r="U74" s="26"/>
      <c r="V74" s="26"/>
    </row>
    <row r="75" spans="3:22" x14ac:dyDescent="0.15">
      <c r="H75" s="88">
        <v>0</v>
      </c>
      <c r="I75" s="3">
        <v>8</v>
      </c>
      <c r="J75" s="33" t="s">
        <v>15</v>
      </c>
      <c r="K75" s="3">
        <f t="shared" si="12"/>
        <v>14</v>
      </c>
      <c r="L75" s="33" t="s">
        <v>19</v>
      </c>
      <c r="M75" s="395">
        <v>945</v>
      </c>
      <c r="N75" s="89">
        <f t="shared" si="13"/>
        <v>1036</v>
      </c>
      <c r="R75" s="48"/>
      <c r="S75" s="26"/>
      <c r="T75" s="26"/>
      <c r="U75" s="26"/>
      <c r="V75" s="26"/>
    </row>
    <row r="76" spans="3:22" ht="14.25" thickBot="1" x14ac:dyDescent="0.2">
      <c r="H76" s="88">
        <v>0</v>
      </c>
      <c r="I76" s="3">
        <v>10</v>
      </c>
      <c r="J76" s="33" t="s">
        <v>16</v>
      </c>
      <c r="K76" s="14">
        <f t="shared" si="12"/>
        <v>31</v>
      </c>
      <c r="L76" s="77" t="s">
        <v>63</v>
      </c>
      <c r="M76" s="396">
        <v>827</v>
      </c>
      <c r="N76" s="167">
        <f t="shared" si="13"/>
        <v>849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12</v>
      </c>
      <c r="J77" s="33" t="s">
        <v>18</v>
      </c>
      <c r="K77" s="3"/>
      <c r="L77" s="115" t="s">
        <v>61</v>
      </c>
      <c r="M77" s="297">
        <v>60421</v>
      </c>
      <c r="N77" s="172">
        <f>SUM(H90)</f>
        <v>59410</v>
      </c>
      <c r="R77" s="48"/>
      <c r="S77" s="26"/>
      <c r="T77" s="26"/>
      <c r="U77" s="26"/>
      <c r="V77" s="26"/>
    </row>
    <row r="78" spans="3:22" x14ac:dyDescent="0.15">
      <c r="H78" s="43">
        <v>0</v>
      </c>
      <c r="I78" s="3">
        <v>18</v>
      </c>
      <c r="J78" s="33" t="s">
        <v>22</v>
      </c>
      <c r="R78" s="48"/>
      <c r="S78" s="26"/>
      <c r="T78" s="26"/>
      <c r="U78" s="26"/>
      <c r="V78" s="26"/>
    </row>
    <row r="79" spans="3:22" x14ac:dyDescent="0.15">
      <c r="H79" s="44">
        <v>0</v>
      </c>
      <c r="I79" s="3">
        <v>19</v>
      </c>
      <c r="J79" s="33" t="s">
        <v>23</v>
      </c>
      <c r="R79" s="48"/>
      <c r="S79" s="26"/>
      <c r="T79" s="26"/>
      <c r="U79" s="26"/>
      <c r="V79" s="26"/>
    </row>
    <row r="80" spans="3:22" x14ac:dyDescent="0.15">
      <c r="H80" s="350">
        <v>0</v>
      </c>
      <c r="I80" s="3">
        <v>20</v>
      </c>
      <c r="J80" s="33" t="s">
        <v>24</v>
      </c>
      <c r="R80" s="48"/>
      <c r="S80" s="26"/>
      <c r="T80" s="26"/>
      <c r="U80" s="26"/>
      <c r="V80" s="26"/>
    </row>
    <row r="81" spans="8:22" x14ac:dyDescent="0.15">
      <c r="H81" s="89">
        <v>0</v>
      </c>
      <c r="I81" s="3">
        <v>21</v>
      </c>
      <c r="J81" s="33" t="s">
        <v>71</v>
      </c>
      <c r="R81" s="48"/>
      <c r="S81" s="26"/>
      <c r="T81" s="26"/>
      <c r="U81" s="26"/>
      <c r="V81" s="26"/>
    </row>
    <row r="82" spans="8:22" x14ac:dyDescent="0.15">
      <c r="H82" s="88">
        <v>0</v>
      </c>
      <c r="I82" s="3">
        <v>22</v>
      </c>
      <c r="J82" s="33" t="s">
        <v>26</v>
      </c>
      <c r="R82" s="48"/>
      <c r="S82" s="26"/>
      <c r="T82" s="26"/>
      <c r="U82" s="26"/>
      <c r="V82" s="26"/>
    </row>
    <row r="83" spans="8:22" x14ac:dyDescent="0.15">
      <c r="H83" s="44">
        <v>0</v>
      </c>
      <c r="I83" s="3">
        <v>27</v>
      </c>
      <c r="J83" s="33" t="s">
        <v>31</v>
      </c>
      <c r="R83" s="48"/>
      <c r="S83" s="26"/>
      <c r="T83" s="26"/>
      <c r="U83" s="26"/>
      <c r="V83" s="26"/>
    </row>
    <row r="84" spans="8:22" x14ac:dyDescent="0.15">
      <c r="H84" s="44">
        <v>0</v>
      </c>
      <c r="I84" s="3">
        <v>28</v>
      </c>
      <c r="J84" s="33" t="s">
        <v>32</v>
      </c>
      <c r="R84" s="48"/>
      <c r="S84" s="26"/>
      <c r="T84" s="26"/>
      <c r="U84" s="26"/>
      <c r="V84" s="26"/>
    </row>
    <row r="85" spans="8:22" x14ac:dyDescent="0.15">
      <c r="H85" s="44">
        <v>0</v>
      </c>
      <c r="I85" s="3">
        <v>29</v>
      </c>
      <c r="J85" s="33" t="s">
        <v>54</v>
      </c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44">
        <v>0</v>
      </c>
      <c r="I87" s="3">
        <v>32</v>
      </c>
      <c r="J87" s="33" t="s">
        <v>35</v>
      </c>
      <c r="R87" s="48"/>
      <c r="S87" s="26"/>
      <c r="T87" s="26"/>
      <c r="U87" s="26"/>
      <c r="V87" s="26"/>
    </row>
    <row r="88" spans="8:22" x14ac:dyDescent="0.15">
      <c r="H88" s="44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44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59410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4340-8B1B-4A3D-936D-A321353451DD}">
  <sheetPr>
    <tabColor indexed="53"/>
  </sheetPr>
  <dimension ref="A1:AD90"/>
  <sheetViews>
    <sheetView zoomScaleNormal="100" workbookViewId="0">
      <selection activeCell="M19" sqref="M19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 t="s">
        <v>69</v>
      </c>
      <c r="I1" t="s">
        <v>49</v>
      </c>
      <c r="J1" s="46"/>
      <c r="L1" s="47"/>
      <c r="N1" s="47"/>
      <c r="O1" s="48"/>
      <c r="R1" s="109"/>
    </row>
    <row r="2" spans="8:30" ht="13.5" customHeight="1" x14ac:dyDescent="0.15">
      <c r="H2" s="293" t="s">
        <v>196</v>
      </c>
      <c r="I2" s="3"/>
      <c r="J2" s="183" t="s">
        <v>69</v>
      </c>
      <c r="K2" s="81"/>
      <c r="L2" s="319" t="s">
        <v>195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98</v>
      </c>
      <c r="I3" s="3"/>
      <c r="J3" s="145" t="s">
        <v>9</v>
      </c>
      <c r="K3" s="81"/>
      <c r="L3" s="320" t="s">
        <v>98</v>
      </c>
      <c r="N3" s="48"/>
      <c r="O3" s="1"/>
      <c r="R3" s="48"/>
      <c r="S3" s="26"/>
      <c r="T3" s="26"/>
      <c r="U3" s="26"/>
      <c r="V3" s="26"/>
    </row>
    <row r="4" spans="8:30" ht="13.5" customHeight="1" x14ac:dyDescent="0.15">
      <c r="H4" s="89">
        <v>39820</v>
      </c>
      <c r="I4" s="3">
        <v>33</v>
      </c>
      <c r="J4" s="161" t="s">
        <v>0</v>
      </c>
      <c r="K4" s="121">
        <f>SUM(I4)</f>
        <v>33</v>
      </c>
      <c r="L4" s="312">
        <v>30570</v>
      </c>
      <c r="M4" s="96"/>
      <c r="N4" s="94"/>
      <c r="O4" s="1"/>
      <c r="R4" s="48"/>
      <c r="S4" s="26"/>
      <c r="T4" s="26"/>
      <c r="U4" s="26"/>
      <c r="V4" s="26"/>
    </row>
    <row r="5" spans="8:30" ht="13.5" customHeight="1" x14ac:dyDescent="0.15">
      <c r="H5" s="88">
        <v>11574</v>
      </c>
      <c r="I5" s="3">
        <v>13</v>
      </c>
      <c r="J5" s="161" t="s">
        <v>7</v>
      </c>
      <c r="K5" s="121">
        <f t="shared" ref="K5:K13" si="0">SUM(I5)</f>
        <v>13</v>
      </c>
      <c r="L5" s="313">
        <v>12895</v>
      </c>
      <c r="M5" s="96"/>
      <c r="N5" s="94"/>
      <c r="O5" s="1"/>
      <c r="R5" s="48"/>
      <c r="S5" s="26"/>
      <c r="T5" s="26"/>
      <c r="U5" s="26"/>
      <c r="V5" s="26"/>
    </row>
    <row r="6" spans="8:30" ht="13.5" customHeight="1" x14ac:dyDescent="0.15">
      <c r="H6" s="88">
        <v>10848</v>
      </c>
      <c r="I6" s="3">
        <v>34</v>
      </c>
      <c r="J6" s="161" t="s">
        <v>1</v>
      </c>
      <c r="K6" s="121">
        <f t="shared" si="0"/>
        <v>34</v>
      </c>
      <c r="L6" s="313">
        <v>10116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88">
        <v>10266</v>
      </c>
      <c r="I7" s="3">
        <v>9</v>
      </c>
      <c r="J7" s="3" t="s">
        <v>163</v>
      </c>
      <c r="K7" s="121">
        <f t="shared" si="0"/>
        <v>9</v>
      </c>
      <c r="L7" s="313">
        <v>10119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5742</v>
      </c>
      <c r="I8" s="3">
        <v>24</v>
      </c>
      <c r="J8" s="161" t="s">
        <v>28</v>
      </c>
      <c r="K8" s="121">
        <f t="shared" si="0"/>
        <v>24</v>
      </c>
      <c r="L8" s="313">
        <v>5745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88">
        <v>4020</v>
      </c>
      <c r="I9" s="3">
        <v>25</v>
      </c>
      <c r="J9" s="161" t="s">
        <v>29</v>
      </c>
      <c r="K9" s="121">
        <f t="shared" si="0"/>
        <v>25</v>
      </c>
      <c r="L9" s="313">
        <v>5057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88">
        <v>1520</v>
      </c>
      <c r="I10" s="3">
        <v>20</v>
      </c>
      <c r="J10" s="161" t="s">
        <v>24</v>
      </c>
      <c r="K10" s="121">
        <f t="shared" si="0"/>
        <v>20</v>
      </c>
      <c r="L10" s="313">
        <v>1500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292">
        <v>1441</v>
      </c>
      <c r="I11" s="3">
        <v>12</v>
      </c>
      <c r="J11" s="161" t="s">
        <v>18</v>
      </c>
      <c r="K11" s="121">
        <f t="shared" si="0"/>
        <v>12</v>
      </c>
      <c r="L11" s="313">
        <v>1414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1338</v>
      </c>
      <c r="I12" s="3">
        <v>40</v>
      </c>
      <c r="J12" s="161" t="s">
        <v>2</v>
      </c>
      <c r="K12" s="121">
        <f t="shared" si="0"/>
        <v>40</v>
      </c>
      <c r="L12" s="313">
        <v>704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167">
        <v>1161</v>
      </c>
      <c r="I13" s="14">
        <v>22</v>
      </c>
      <c r="J13" s="163" t="s">
        <v>26</v>
      </c>
      <c r="K13" s="182">
        <f t="shared" si="0"/>
        <v>22</v>
      </c>
      <c r="L13" s="321">
        <v>600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432">
        <v>1119</v>
      </c>
      <c r="I14" s="222">
        <v>36</v>
      </c>
      <c r="J14" s="223" t="s">
        <v>5</v>
      </c>
      <c r="K14" s="81" t="s">
        <v>8</v>
      </c>
      <c r="L14" s="322">
        <v>86972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88">
        <v>1074</v>
      </c>
      <c r="I15" s="3">
        <v>17</v>
      </c>
      <c r="J15" s="161" t="s">
        <v>21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292">
        <v>758</v>
      </c>
      <c r="I16" s="3">
        <v>16</v>
      </c>
      <c r="J16" s="161" t="s">
        <v>3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88">
        <v>567</v>
      </c>
      <c r="I17" s="3">
        <v>6</v>
      </c>
      <c r="J17" s="161" t="s">
        <v>13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3">
        <v>561</v>
      </c>
      <c r="I18" s="3">
        <v>21</v>
      </c>
      <c r="J18" s="161" t="s">
        <v>25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89">
        <v>553</v>
      </c>
      <c r="I19" s="3">
        <v>26</v>
      </c>
      <c r="J19" s="161" t="s">
        <v>30</v>
      </c>
      <c r="L19" s="32" t="s">
        <v>69</v>
      </c>
      <c r="M19" s="441" t="s">
        <v>62</v>
      </c>
      <c r="N19" s="42" t="s">
        <v>74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482</v>
      </c>
      <c r="I20" s="3">
        <v>18</v>
      </c>
      <c r="J20" s="161" t="s">
        <v>22</v>
      </c>
      <c r="K20" s="121">
        <f>SUM(I4)</f>
        <v>33</v>
      </c>
      <c r="L20" s="161" t="s">
        <v>0</v>
      </c>
      <c r="M20" s="323">
        <v>38729</v>
      </c>
      <c r="N20" s="89">
        <f>SUM(H4)</f>
        <v>39820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187</v>
      </c>
      <c r="D21" s="59" t="s">
        <v>179</v>
      </c>
      <c r="E21" s="59" t="s">
        <v>41</v>
      </c>
      <c r="F21" s="59" t="s">
        <v>50</v>
      </c>
      <c r="G21" s="60" t="s">
        <v>52</v>
      </c>
      <c r="H21" s="88">
        <v>449</v>
      </c>
      <c r="I21" s="3">
        <v>1</v>
      </c>
      <c r="J21" s="161" t="s">
        <v>4</v>
      </c>
      <c r="K21" s="121">
        <f t="shared" ref="K21:K29" si="1">SUM(I5)</f>
        <v>13</v>
      </c>
      <c r="L21" s="161" t="s">
        <v>7</v>
      </c>
      <c r="M21" s="324">
        <v>9650</v>
      </c>
      <c r="N21" s="89">
        <f t="shared" ref="N21:N29" si="2">SUM(H5)</f>
        <v>11574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39820</v>
      </c>
      <c r="D22" s="98">
        <f>SUM(L4)</f>
        <v>30570</v>
      </c>
      <c r="E22" s="55">
        <f t="shared" ref="E22:E31" si="3">SUM(N20/M20*100)</f>
        <v>102.81701050892096</v>
      </c>
      <c r="F22" s="52">
        <f t="shared" ref="F22:F32" si="4">SUM(C22/D22*100)</f>
        <v>130.258423290808</v>
      </c>
      <c r="G22" s="62"/>
      <c r="H22" s="88">
        <v>360</v>
      </c>
      <c r="I22" s="3">
        <v>31</v>
      </c>
      <c r="J22" s="3" t="s">
        <v>63</v>
      </c>
      <c r="K22" s="121">
        <f t="shared" si="1"/>
        <v>34</v>
      </c>
      <c r="L22" s="161" t="s">
        <v>1</v>
      </c>
      <c r="M22" s="324">
        <v>10834</v>
      </c>
      <c r="N22" s="89">
        <f t="shared" si="2"/>
        <v>10848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161" t="s">
        <v>7</v>
      </c>
      <c r="C23" s="43">
        <f t="shared" ref="C23:C31" si="5">SUM(H5)</f>
        <v>11574</v>
      </c>
      <c r="D23" s="98">
        <f t="shared" ref="D23:D31" si="6">SUM(L5)</f>
        <v>12895</v>
      </c>
      <c r="E23" s="55">
        <f t="shared" si="3"/>
        <v>119.93782383419689</v>
      </c>
      <c r="F23" s="52">
        <f t="shared" si="4"/>
        <v>89.755719271035289</v>
      </c>
      <c r="G23" s="62"/>
      <c r="H23" s="88">
        <v>299</v>
      </c>
      <c r="I23" s="3">
        <v>5</v>
      </c>
      <c r="J23" s="161" t="s">
        <v>12</v>
      </c>
      <c r="K23" s="121">
        <f t="shared" si="1"/>
        <v>9</v>
      </c>
      <c r="L23" s="3" t="s">
        <v>163</v>
      </c>
      <c r="M23" s="324">
        <v>10357</v>
      </c>
      <c r="N23" s="89">
        <f t="shared" si="2"/>
        <v>10266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161" t="s">
        <v>1</v>
      </c>
      <c r="C24" s="43">
        <f t="shared" si="5"/>
        <v>10848</v>
      </c>
      <c r="D24" s="98">
        <f t="shared" si="6"/>
        <v>10116</v>
      </c>
      <c r="E24" s="55">
        <f t="shared" si="3"/>
        <v>100.12922281705741</v>
      </c>
      <c r="F24" s="52">
        <f t="shared" si="4"/>
        <v>107.23606168446027</v>
      </c>
      <c r="G24" s="62"/>
      <c r="H24" s="292">
        <v>200</v>
      </c>
      <c r="I24" s="3">
        <v>38</v>
      </c>
      <c r="J24" s="161" t="s">
        <v>38</v>
      </c>
      <c r="K24" s="121">
        <f t="shared" si="1"/>
        <v>24</v>
      </c>
      <c r="L24" s="161" t="s">
        <v>28</v>
      </c>
      <c r="M24" s="324">
        <v>6152</v>
      </c>
      <c r="N24" s="89">
        <f t="shared" si="2"/>
        <v>5742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3" t="s">
        <v>163</v>
      </c>
      <c r="C25" s="43">
        <f t="shared" si="5"/>
        <v>10266</v>
      </c>
      <c r="D25" s="98">
        <f t="shared" si="6"/>
        <v>10119</v>
      </c>
      <c r="E25" s="55">
        <f t="shared" si="3"/>
        <v>99.121367191271602</v>
      </c>
      <c r="F25" s="52">
        <f t="shared" si="4"/>
        <v>101.45271271864809</v>
      </c>
      <c r="G25" s="62"/>
      <c r="H25" s="88">
        <v>161</v>
      </c>
      <c r="I25" s="3">
        <v>14</v>
      </c>
      <c r="J25" s="161" t="s">
        <v>19</v>
      </c>
      <c r="K25" s="121">
        <f t="shared" si="1"/>
        <v>25</v>
      </c>
      <c r="L25" s="161" t="s">
        <v>29</v>
      </c>
      <c r="M25" s="324">
        <v>4526</v>
      </c>
      <c r="N25" s="89">
        <f t="shared" si="2"/>
        <v>4020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5742</v>
      </c>
      <c r="D26" s="98">
        <f t="shared" si="6"/>
        <v>5745</v>
      </c>
      <c r="E26" s="55">
        <f t="shared" si="3"/>
        <v>93.335500650195058</v>
      </c>
      <c r="F26" s="52">
        <f t="shared" si="4"/>
        <v>99.947780678851174</v>
      </c>
      <c r="G26" s="72"/>
      <c r="H26" s="88">
        <v>95</v>
      </c>
      <c r="I26" s="3">
        <v>11</v>
      </c>
      <c r="J26" s="161" t="s">
        <v>17</v>
      </c>
      <c r="K26" s="121">
        <f t="shared" si="1"/>
        <v>20</v>
      </c>
      <c r="L26" s="161" t="s">
        <v>24</v>
      </c>
      <c r="M26" s="324">
        <v>2017</v>
      </c>
      <c r="N26" s="89">
        <f t="shared" si="2"/>
        <v>1520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4020</v>
      </c>
      <c r="D27" s="98">
        <f t="shared" si="6"/>
        <v>5057</v>
      </c>
      <c r="E27" s="55">
        <f t="shared" si="3"/>
        <v>88.820150243040203</v>
      </c>
      <c r="F27" s="52">
        <f t="shared" si="4"/>
        <v>79.493771010480515</v>
      </c>
      <c r="G27" s="76"/>
      <c r="H27" s="88">
        <v>21</v>
      </c>
      <c r="I27" s="3">
        <v>28</v>
      </c>
      <c r="J27" s="161" t="s">
        <v>32</v>
      </c>
      <c r="K27" s="121">
        <f t="shared" si="1"/>
        <v>12</v>
      </c>
      <c r="L27" s="161" t="s">
        <v>18</v>
      </c>
      <c r="M27" s="324">
        <v>2449</v>
      </c>
      <c r="N27" s="89">
        <f t="shared" si="2"/>
        <v>1441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24</v>
      </c>
      <c r="C28" s="43">
        <f t="shared" si="5"/>
        <v>1520</v>
      </c>
      <c r="D28" s="98">
        <f t="shared" si="6"/>
        <v>1500</v>
      </c>
      <c r="E28" s="55">
        <f t="shared" si="3"/>
        <v>75.359444719881012</v>
      </c>
      <c r="F28" s="52">
        <f t="shared" si="4"/>
        <v>101.33333333333334</v>
      </c>
      <c r="G28" s="62"/>
      <c r="H28" s="292">
        <v>16</v>
      </c>
      <c r="I28" s="3">
        <v>27</v>
      </c>
      <c r="J28" s="161" t="s">
        <v>31</v>
      </c>
      <c r="K28" s="121">
        <f t="shared" si="1"/>
        <v>40</v>
      </c>
      <c r="L28" s="161" t="s">
        <v>2</v>
      </c>
      <c r="M28" s="324">
        <v>1320</v>
      </c>
      <c r="N28" s="89">
        <f t="shared" si="2"/>
        <v>1338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18</v>
      </c>
      <c r="C29" s="43">
        <f t="shared" si="5"/>
        <v>1441</v>
      </c>
      <c r="D29" s="98">
        <f t="shared" si="6"/>
        <v>1414</v>
      </c>
      <c r="E29" s="55">
        <f t="shared" si="3"/>
        <v>58.84034299714169</v>
      </c>
      <c r="F29" s="52">
        <f t="shared" si="4"/>
        <v>101.90947666195191</v>
      </c>
      <c r="G29" s="73"/>
      <c r="H29" s="88">
        <v>13</v>
      </c>
      <c r="I29" s="3">
        <v>29</v>
      </c>
      <c r="J29" s="161" t="s">
        <v>54</v>
      </c>
      <c r="K29" s="182">
        <f t="shared" si="1"/>
        <v>22</v>
      </c>
      <c r="L29" s="163" t="s">
        <v>26</v>
      </c>
      <c r="M29" s="325">
        <v>843</v>
      </c>
      <c r="N29" s="89">
        <f t="shared" si="2"/>
        <v>1161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2</v>
      </c>
      <c r="C30" s="43">
        <f t="shared" si="5"/>
        <v>1338</v>
      </c>
      <c r="D30" s="98">
        <f t="shared" si="6"/>
        <v>704</v>
      </c>
      <c r="E30" s="55">
        <f t="shared" si="3"/>
        <v>101.36363636363637</v>
      </c>
      <c r="F30" s="52">
        <f t="shared" si="4"/>
        <v>190.05681818181819</v>
      </c>
      <c r="G30" s="72"/>
      <c r="H30" s="292">
        <v>8</v>
      </c>
      <c r="I30" s="3">
        <v>4</v>
      </c>
      <c r="J30" s="161" t="s">
        <v>11</v>
      </c>
      <c r="K30" s="115"/>
      <c r="L30" s="335" t="s">
        <v>106</v>
      </c>
      <c r="M30" s="326">
        <v>94189</v>
      </c>
      <c r="N30" s="89">
        <f>SUM(H44)</f>
        <v>94473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26</v>
      </c>
      <c r="C31" s="43">
        <f t="shared" si="5"/>
        <v>1161</v>
      </c>
      <c r="D31" s="98">
        <f t="shared" si="6"/>
        <v>600</v>
      </c>
      <c r="E31" s="56">
        <f t="shared" si="3"/>
        <v>137.72241992882562</v>
      </c>
      <c r="F31" s="63">
        <f t="shared" si="4"/>
        <v>193.5</v>
      </c>
      <c r="G31" s="75"/>
      <c r="H31" s="88">
        <v>5</v>
      </c>
      <c r="I31" s="3">
        <v>32</v>
      </c>
      <c r="J31" s="161" t="s">
        <v>35</v>
      </c>
      <c r="K31" s="45"/>
      <c r="L31" s="218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94473</v>
      </c>
      <c r="D32" s="67">
        <f>SUM(L14)</f>
        <v>86972</v>
      </c>
      <c r="E32" s="68">
        <f>SUM(N30/M30*100)</f>
        <v>100.30152140908174</v>
      </c>
      <c r="F32" s="63">
        <f t="shared" si="4"/>
        <v>108.62461481856229</v>
      </c>
      <c r="G32" s="71"/>
      <c r="H32" s="89">
        <v>2</v>
      </c>
      <c r="I32" s="3">
        <v>23</v>
      </c>
      <c r="J32" s="161" t="s">
        <v>27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0</v>
      </c>
      <c r="I33" s="3">
        <v>2</v>
      </c>
      <c r="J33" s="161" t="s">
        <v>6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3">
        <v>0</v>
      </c>
      <c r="I34" s="3">
        <v>3</v>
      </c>
      <c r="J34" s="161" t="s">
        <v>10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89">
        <v>0</v>
      </c>
      <c r="I35" s="3">
        <v>7</v>
      </c>
      <c r="J35" s="161" t="s">
        <v>14</v>
      </c>
      <c r="K35" s="45"/>
      <c r="L35" s="29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8</v>
      </c>
      <c r="J36" s="161" t="s">
        <v>15</v>
      </c>
      <c r="K36" s="45"/>
      <c r="L36" s="29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10</v>
      </c>
      <c r="J37" s="161" t="s">
        <v>16</v>
      </c>
      <c r="K37" s="45"/>
      <c r="L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15</v>
      </c>
      <c r="J38" s="161" t="s">
        <v>20</v>
      </c>
      <c r="K38" s="45"/>
      <c r="L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19</v>
      </c>
      <c r="J39" s="161" t="s">
        <v>23</v>
      </c>
      <c r="K39" s="45"/>
      <c r="L39" s="26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30</v>
      </c>
      <c r="J40" s="161" t="s">
        <v>33</v>
      </c>
      <c r="K40" s="45"/>
      <c r="L40" s="26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35</v>
      </c>
      <c r="J41" s="161" t="s">
        <v>36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37</v>
      </c>
      <c r="J42" s="161" t="s">
        <v>37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39</v>
      </c>
      <c r="J43" s="161" t="s">
        <v>39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94473</v>
      </c>
      <c r="I44" s="3"/>
      <c r="J44" s="161" t="s">
        <v>48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I47" t="s">
        <v>49</v>
      </c>
      <c r="J47" s="46"/>
      <c r="L47" s="4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191</v>
      </c>
      <c r="I48" s="3"/>
      <c r="J48" s="179" t="s">
        <v>103</v>
      </c>
      <c r="K48" s="81"/>
      <c r="L48" s="299" t="s">
        <v>195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98</v>
      </c>
      <c r="I49" s="3"/>
      <c r="J49" s="145" t="s">
        <v>9</v>
      </c>
      <c r="K49" s="99"/>
      <c r="L49" s="95" t="s">
        <v>98</v>
      </c>
      <c r="N49" s="48"/>
      <c r="R49" s="48"/>
      <c r="S49" s="26"/>
      <c r="T49" s="26"/>
      <c r="U49" s="26"/>
      <c r="V49" s="26"/>
    </row>
    <row r="50" spans="1:22" ht="13.5" customHeight="1" x14ac:dyDescent="0.15">
      <c r="H50" s="89">
        <v>416693</v>
      </c>
      <c r="I50" s="161">
        <v>17</v>
      </c>
      <c r="J50" s="161" t="s">
        <v>21</v>
      </c>
      <c r="K50" s="124">
        <f>SUM(I50)</f>
        <v>17</v>
      </c>
      <c r="L50" s="300">
        <v>283541</v>
      </c>
      <c r="M50" s="79"/>
      <c r="N50" s="48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109645</v>
      </c>
      <c r="I51" s="161">
        <v>36</v>
      </c>
      <c r="J51" s="161" t="s">
        <v>5</v>
      </c>
      <c r="K51" s="124">
        <f t="shared" ref="K51:K59" si="7">SUM(I51)</f>
        <v>36</v>
      </c>
      <c r="L51" s="300">
        <v>100052</v>
      </c>
      <c r="M51" s="79"/>
      <c r="N51" s="48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20652</v>
      </c>
      <c r="I52" s="161">
        <v>16</v>
      </c>
      <c r="J52" s="161" t="s">
        <v>3</v>
      </c>
      <c r="K52" s="124">
        <f t="shared" si="7"/>
        <v>16</v>
      </c>
      <c r="L52" s="300">
        <v>22600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88">
        <v>20047</v>
      </c>
      <c r="I53" s="161">
        <v>26</v>
      </c>
      <c r="J53" s="161" t="s">
        <v>30</v>
      </c>
      <c r="K53" s="124">
        <f t="shared" si="7"/>
        <v>26</v>
      </c>
      <c r="L53" s="300">
        <v>18650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187</v>
      </c>
      <c r="D54" s="59" t="s">
        <v>179</v>
      </c>
      <c r="E54" s="59" t="s">
        <v>41</v>
      </c>
      <c r="F54" s="59" t="s">
        <v>50</v>
      </c>
      <c r="G54" s="60" t="s">
        <v>52</v>
      </c>
      <c r="H54" s="88">
        <v>14222</v>
      </c>
      <c r="I54" s="161">
        <v>24</v>
      </c>
      <c r="J54" s="161" t="s">
        <v>28</v>
      </c>
      <c r="K54" s="124">
        <f t="shared" si="7"/>
        <v>24</v>
      </c>
      <c r="L54" s="300">
        <v>15749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416693</v>
      </c>
      <c r="D55" s="5">
        <f t="shared" ref="D55:D64" si="8">SUM(L50)</f>
        <v>283541</v>
      </c>
      <c r="E55" s="52">
        <f>SUM(N66/M66*100)</f>
        <v>142.40802446984844</v>
      </c>
      <c r="F55" s="52">
        <f t="shared" ref="F55:F65" si="9">SUM(C55/D55*100)</f>
        <v>146.96040431542528</v>
      </c>
      <c r="G55" s="62"/>
      <c r="H55" s="88">
        <v>13845</v>
      </c>
      <c r="I55" s="161">
        <v>40</v>
      </c>
      <c r="J55" s="161" t="s">
        <v>2</v>
      </c>
      <c r="K55" s="124">
        <f t="shared" si="7"/>
        <v>40</v>
      </c>
      <c r="L55" s="300">
        <v>20269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109645</v>
      </c>
      <c r="D56" s="5">
        <f t="shared" si="8"/>
        <v>100052</v>
      </c>
      <c r="E56" s="52">
        <f t="shared" ref="E56:E65" si="11">SUM(N67/M67*100)</f>
        <v>103.66360971920203</v>
      </c>
      <c r="F56" s="52">
        <f t="shared" si="9"/>
        <v>109.58801423259905</v>
      </c>
      <c r="G56" s="62"/>
      <c r="H56" s="88">
        <v>12523</v>
      </c>
      <c r="I56" s="161">
        <v>33</v>
      </c>
      <c r="J56" s="161" t="s">
        <v>0</v>
      </c>
      <c r="K56" s="124">
        <f t="shared" si="7"/>
        <v>33</v>
      </c>
      <c r="L56" s="300">
        <v>11232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3</v>
      </c>
      <c r="C57" s="43">
        <f t="shared" si="10"/>
        <v>20652</v>
      </c>
      <c r="D57" s="5">
        <f t="shared" si="8"/>
        <v>22600</v>
      </c>
      <c r="E57" s="52">
        <f t="shared" si="11"/>
        <v>88.902281532501064</v>
      </c>
      <c r="F57" s="52">
        <f t="shared" si="9"/>
        <v>91.380530973451329</v>
      </c>
      <c r="G57" s="62"/>
      <c r="H57" s="88">
        <v>9367</v>
      </c>
      <c r="I57" s="161">
        <v>37</v>
      </c>
      <c r="J57" s="161" t="s">
        <v>37</v>
      </c>
      <c r="K57" s="124">
        <f t="shared" si="7"/>
        <v>37</v>
      </c>
      <c r="L57" s="300">
        <v>9654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30</v>
      </c>
      <c r="C58" s="43">
        <f t="shared" si="10"/>
        <v>20047</v>
      </c>
      <c r="D58" s="5">
        <f t="shared" si="8"/>
        <v>18650</v>
      </c>
      <c r="E58" s="52">
        <f t="shared" si="11"/>
        <v>111.95063383034567</v>
      </c>
      <c r="F58" s="52">
        <f t="shared" si="9"/>
        <v>107.49061662198392</v>
      </c>
      <c r="G58" s="62"/>
      <c r="H58" s="379">
        <v>8858</v>
      </c>
      <c r="I58" s="163">
        <v>38</v>
      </c>
      <c r="J58" s="163" t="s">
        <v>38</v>
      </c>
      <c r="K58" s="124">
        <f t="shared" si="7"/>
        <v>38</v>
      </c>
      <c r="L58" s="298">
        <v>13231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28</v>
      </c>
      <c r="C59" s="43">
        <f t="shared" si="10"/>
        <v>14222</v>
      </c>
      <c r="D59" s="5">
        <f t="shared" si="8"/>
        <v>15749</v>
      </c>
      <c r="E59" s="52">
        <f t="shared" si="11"/>
        <v>92.26677046840534</v>
      </c>
      <c r="F59" s="52">
        <f t="shared" si="9"/>
        <v>90.304146295002866</v>
      </c>
      <c r="G59" s="72"/>
      <c r="H59" s="379">
        <v>8418</v>
      </c>
      <c r="I59" s="163">
        <v>25</v>
      </c>
      <c r="J59" s="163" t="s">
        <v>29</v>
      </c>
      <c r="K59" s="124">
        <f t="shared" si="7"/>
        <v>25</v>
      </c>
      <c r="L59" s="298">
        <v>9741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2</v>
      </c>
      <c r="C60" s="43">
        <f t="shared" si="10"/>
        <v>13845</v>
      </c>
      <c r="D60" s="5">
        <f t="shared" si="8"/>
        <v>20269</v>
      </c>
      <c r="E60" s="52">
        <f t="shared" si="11"/>
        <v>99.870157974464405</v>
      </c>
      <c r="F60" s="52">
        <f t="shared" si="9"/>
        <v>68.306280526913028</v>
      </c>
      <c r="G60" s="62"/>
      <c r="H60" s="386">
        <v>5995</v>
      </c>
      <c r="I60" s="223">
        <v>34</v>
      </c>
      <c r="J60" s="223" t="s">
        <v>1</v>
      </c>
      <c r="K60" s="81" t="s">
        <v>8</v>
      </c>
      <c r="L60" s="413">
        <v>525175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0</v>
      </c>
      <c r="C61" s="43">
        <f t="shared" si="10"/>
        <v>12523</v>
      </c>
      <c r="D61" s="5">
        <f t="shared" si="8"/>
        <v>11232</v>
      </c>
      <c r="E61" s="52">
        <f t="shared" si="11"/>
        <v>362.56514186450494</v>
      </c>
      <c r="F61" s="52">
        <f t="shared" si="9"/>
        <v>111.49394586894587</v>
      </c>
      <c r="G61" s="62"/>
      <c r="H61" s="88">
        <v>2198</v>
      </c>
      <c r="I61" s="161">
        <v>15</v>
      </c>
      <c r="J61" s="161" t="s">
        <v>20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37</v>
      </c>
      <c r="C62" s="43">
        <f t="shared" si="10"/>
        <v>9367</v>
      </c>
      <c r="D62" s="5">
        <f t="shared" si="8"/>
        <v>9654</v>
      </c>
      <c r="E62" s="52">
        <f t="shared" si="11"/>
        <v>76.427872062663184</v>
      </c>
      <c r="F62" s="52">
        <f t="shared" si="9"/>
        <v>97.027139009736899</v>
      </c>
      <c r="G62" s="73"/>
      <c r="H62" s="88">
        <v>1771</v>
      </c>
      <c r="I62" s="161">
        <v>30</v>
      </c>
      <c r="J62" s="161" t="s">
        <v>97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38</v>
      </c>
      <c r="C63" s="43">
        <f t="shared" si="10"/>
        <v>8858</v>
      </c>
      <c r="D63" s="5">
        <f t="shared" si="8"/>
        <v>13231</v>
      </c>
      <c r="E63" s="52">
        <f t="shared" si="11"/>
        <v>108.16949566491635</v>
      </c>
      <c r="F63" s="52">
        <f t="shared" si="9"/>
        <v>66.948832287808941</v>
      </c>
      <c r="G63" s="72"/>
      <c r="H63" s="88">
        <v>1518</v>
      </c>
      <c r="I63" s="161">
        <v>35</v>
      </c>
      <c r="J63" s="161" t="s">
        <v>36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29</v>
      </c>
      <c r="C64" s="43">
        <f t="shared" si="10"/>
        <v>8418</v>
      </c>
      <c r="D64" s="5">
        <f t="shared" si="8"/>
        <v>9741</v>
      </c>
      <c r="E64" s="57">
        <f t="shared" si="11"/>
        <v>95.064935064935057</v>
      </c>
      <c r="F64" s="52">
        <f t="shared" si="9"/>
        <v>86.418232214351704</v>
      </c>
      <c r="G64" s="75"/>
      <c r="H64" s="123">
        <v>1454</v>
      </c>
      <c r="I64" s="161">
        <v>14</v>
      </c>
      <c r="J64" s="161" t="s">
        <v>19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650575</v>
      </c>
      <c r="D65" s="67">
        <f>SUM(L60)</f>
        <v>525175</v>
      </c>
      <c r="E65" s="70">
        <f t="shared" si="11"/>
        <v>125.19845660896591</v>
      </c>
      <c r="F65" s="70">
        <f t="shared" si="9"/>
        <v>123.87775503403627</v>
      </c>
      <c r="G65" s="71"/>
      <c r="H65" s="89">
        <v>840</v>
      </c>
      <c r="I65" s="161">
        <v>21</v>
      </c>
      <c r="J65" s="161" t="s">
        <v>25</v>
      </c>
      <c r="L65" s="192" t="s">
        <v>103</v>
      </c>
      <c r="M65" s="142" t="s">
        <v>62</v>
      </c>
      <c r="N65" t="s">
        <v>74</v>
      </c>
      <c r="R65" s="48"/>
      <c r="S65" s="26"/>
      <c r="T65" s="26"/>
      <c r="U65" s="26"/>
      <c r="V65" s="26"/>
    </row>
    <row r="66" spans="1:22" ht="13.5" customHeight="1" x14ac:dyDescent="0.15">
      <c r="H66" s="88">
        <v>659</v>
      </c>
      <c r="I66" s="161">
        <v>29</v>
      </c>
      <c r="J66" s="161" t="s">
        <v>54</v>
      </c>
      <c r="K66" s="117">
        <f>SUM(I50)</f>
        <v>17</v>
      </c>
      <c r="L66" s="161" t="s">
        <v>21</v>
      </c>
      <c r="M66" s="311">
        <v>292605</v>
      </c>
      <c r="N66" s="89">
        <f>SUM(H50)</f>
        <v>416693</v>
      </c>
      <c r="R66" s="48"/>
      <c r="S66" s="26"/>
      <c r="T66" s="26"/>
      <c r="U66" s="26"/>
      <c r="V66" s="26"/>
    </row>
    <row r="67" spans="1:22" ht="13.5" customHeight="1" x14ac:dyDescent="0.15">
      <c r="H67" s="292">
        <v>616</v>
      </c>
      <c r="I67" s="161">
        <v>1</v>
      </c>
      <c r="J67" s="161" t="s">
        <v>4</v>
      </c>
      <c r="K67" s="117">
        <f t="shared" ref="K67:K75" si="12">SUM(I51)</f>
        <v>36</v>
      </c>
      <c r="L67" s="161" t="s">
        <v>5</v>
      </c>
      <c r="M67" s="309">
        <v>105770</v>
      </c>
      <c r="N67" s="89">
        <f t="shared" ref="N67:N75" si="13">SUM(H51)</f>
        <v>109645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88">
        <v>507</v>
      </c>
      <c r="I68" s="161">
        <v>39</v>
      </c>
      <c r="J68" s="161" t="s">
        <v>39</v>
      </c>
      <c r="K68" s="117">
        <f t="shared" si="12"/>
        <v>16</v>
      </c>
      <c r="L68" s="161" t="s">
        <v>3</v>
      </c>
      <c r="M68" s="309">
        <v>23230</v>
      </c>
      <c r="N68" s="89">
        <f t="shared" si="13"/>
        <v>20652</v>
      </c>
      <c r="R68" s="48"/>
      <c r="S68" s="26"/>
      <c r="T68" s="26"/>
      <c r="U68" s="26"/>
      <c r="V68" s="26"/>
    </row>
    <row r="69" spans="1:22" ht="13.5" customHeight="1" x14ac:dyDescent="0.15">
      <c r="H69" s="88">
        <v>261</v>
      </c>
      <c r="I69" s="161">
        <v>23</v>
      </c>
      <c r="J69" s="161" t="s">
        <v>27</v>
      </c>
      <c r="K69" s="117">
        <f t="shared" si="12"/>
        <v>26</v>
      </c>
      <c r="L69" s="161" t="s">
        <v>30</v>
      </c>
      <c r="M69" s="309">
        <v>17907</v>
      </c>
      <c r="N69" s="89">
        <f t="shared" si="13"/>
        <v>20047</v>
      </c>
      <c r="R69" s="48"/>
      <c r="S69" s="26"/>
      <c r="T69" s="26"/>
      <c r="U69" s="26"/>
      <c r="V69" s="26"/>
    </row>
    <row r="70" spans="1:22" ht="13.5" customHeight="1" x14ac:dyDescent="0.15">
      <c r="H70" s="88">
        <v>196</v>
      </c>
      <c r="I70" s="161">
        <v>9</v>
      </c>
      <c r="J70" s="3" t="s">
        <v>163</v>
      </c>
      <c r="K70" s="117">
        <f t="shared" si="12"/>
        <v>24</v>
      </c>
      <c r="L70" s="161" t="s">
        <v>28</v>
      </c>
      <c r="M70" s="309">
        <v>15414</v>
      </c>
      <c r="N70" s="89">
        <f t="shared" si="13"/>
        <v>14222</v>
      </c>
      <c r="R70" s="48"/>
      <c r="S70" s="26"/>
      <c r="T70" s="26"/>
      <c r="U70" s="26"/>
      <c r="V70" s="26"/>
    </row>
    <row r="71" spans="1:22" ht="13.5" customHeight="1" x14ac:dyDescent="0.15">
      <c r="H71" s="88">
        <v>173</v>
      </c>
      <c r="I71" s="161">
        <v>13</v>
      </c>
      <c r="J71" s="161" t="s">
        <v>7</v>
      </c>
      <c r="K71" s="117">
        <f t="shared" si="12"/>
        <v>40</v>
      </c>
      <c r="L71" s="161" t="s">
        <v>2</v>
      </c>
      <c r="M71" s="309">
        <v>13863</v>
      </c>
      <c r="N71" s="89">
        <f t="shared" si="13"/>
        <v>13845</v>
      </c>
      <c r="R71" s="48"/>
      <c r="S71" s="26"/>
      <c r="T71" s="26"/>
      <c r="U71" s="26"/>
      <c r="V71" s="26"/>
    </row>
    <row r="72" spans="1:22" ht="13.5" customHeight="1" x14ac:dyDescent="0.15">
      <c r="H72" s="88">
        <v>48</v>
      </c>
      <c r="I72" s="161">
        <v>27</v>
      </c>
      <c r="J72" s="161" t="s">
        <v>31</v>
      </c>
      <c r="K72" s="117">
        <f t="shared" si="12"/>
        <v>33</v>
      </c>
      <c r="L72" s="161" t="s">
        <v>0</v>
      </c>
      <c r="M72" s="309">
        <v>3454</v>
      </c>
      <c r="N72" s="89">
        <f t="shared" si="13"/>
        <v>12523</v>
      </c>
      <c r="R72" s="48"/>
      <c r="S72" s="26"/>
      <c r="T72" s="26"/>
      <c r="U72" s="26"/>
      <c r="V72" s="26"/>
    </row>
    <row r="73" spans="1:22" ht="13.5" customHeight="1" x14ac:dyDescent="0.15">
      <c r="H73" s="88">
        <v>38</v>
      </c>
      <c r="I73" s="161">
        <v>4</v>
      </c>
      <c r="J73" s="161" t="s">
        <v>11</v>
      </c>
      <c r="K73" s="117">
        <f t="shared" si="12"/>
        <v>37</v>
      </c>
      <c r="L73" s="161" t="s">
        <v>37</v>
      </c>
      <c r="M73" s="309">
        <v>12256</v>
      </c>
      <c r="N73" s="89">
        <f t="shared" si="13"/>
        <v>9367</v>
      </c>
      <c r="R73" s="48"/>
      <c r="S73" s="26"/>
      <c r="T73" s="26"/>
      <c r="U73" s="26"/>
      <c r="V73" s="26"/>
    </row>
    <row r="74" spans="1:22" ht="13.5" customHeight="1" x14ac:dyDescent="0.15">
      <c r="H74" s="88">
        <v>28</v>
      </c>
      <c r="I74" s="161">
        <v>28</v>
      </c>
      <c r="J74" s="161" t="s">
        <v>32</v>
      </c>
      <c r="K74" s="117">
        <f t="shared" si="12"/>
        <v>38</v>
      </c>
      <c r="L74" s="163" t="s">
        <v>38</v>
      </c>
      <c r="M74" s="310">
        <v>8189</v>
      </c>
      <c r="N74" s="89">
        <f t="shared" si="13"/>
        <v>8858</v>
      </c>
      <c r="R74" s="48"/>
      <c r="S74" s="26"/>
      <c r="T74" s="26"/>
      <c r="U74" s="26"/>
      <c r="V74" s="26"/>
    </row>
    <row r="75" spans="1:22" ht="13.5" customHeight="1" thickBot="1" x14ac:dyDescent="0.2">
      <c r="H75" s="88">
        <v>3</v>
      </c>
      <c r="I75" s="161">
        <v>11</v>
      </c>
      <c r="J75" s="161" t="s">
        <v>17</v>
      </c>
      <c r="K75" s="117">
        <f t="shared" si="12"/>
        <v>25</v>
      </c>
      <c r="L75" s="163" t="s">
        <v>29</v>
      </c>
      <c r="M75" s="310">
        <v>8855</v>
      </c>
      <c r="N75" s="167">
        <f t="shared" si="13"/>
        <v>8418</v>
      </c>
      <c r="R75" s="48"/>
      <c r="S75" s="26"/>
      <c r="T75" s="26"/>
      <c r="U75" s="26"/>
      <c r="V75" s="26"/>
    </row>
    <row r="76" spans="1:22" ht="13.5" customHeight="1" thickTop="1" x14ac:dyDescent="0.15">
      <c r="H76" s="195">
        <v>0</v>
      </c>
      <c r="I76" s="161">
        <v>2</v>
      </c>
      <c r="J76" s="161" t="s">
        <v>6</v>
      </c>
      <c r="K76" s="3"/>
      <c r="L76" s="335" t="s">
        <v>106</v>
      </c>
      <c r="M76" s="340">
        <v>519635</v>
      </c>
      <c r="N76" s="172">
        <f>SUM(H90)</f>
        <v>650575</v>
      </c>
      <c r="R76" s="48"/>
      <c r="S76" s="26"/>
      <c r="T76" s="26"/>
      <c r="U76" s="26"/>
      <c r="V76" s="26"/>
    </row>
    <row r="77" spans="1:22" ht="13.5" customHeight="1" x14ac:dyDescent="0.15">
      <c r="H77" s="292">
        <v>0</v>
      </c>
      <c r="I77" s="161">
        <v>3</v>
      </c>
      <c r="J77" s="161" t="s">
        <v>10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0</v>
      </c>
      <c r="I78" s="161">
        <v>5</v>
      </c>
      <c r="J78" s="161" t="s">
        <v>12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0</v>
      </c>
      <c r="I79" s="161">
        <v>6</v>
      </c>
      <c r="J79" s="161" t="s">
        <v>13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429">
        <v>0</v>
      </c>
      <c r="I80" s="161">
        <v>7</v>
      </c>
      <c r="J80" s="161" t="s">
        <v>14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89">
        <v>0</v>
      </c>
      <c r="I81" s="161">
        <v>8</v>
      </c>
      <c r="J81" s="161" t="s">
        <v>15</v>
      </c>
      <c r="K81" s="45"/>
      <c r="L81" s="29"/>
      <c r="R81" s="48"/>
      <c r="S81" s="26"/>
      <c r="T81" s="26"/>
      <c r="U81" s="26"/>
      <c r="V81" s="26"/>
    </row>
    <row r="82" spans="8:22" ht="13.5" customHeight="1" x14ac:dyDescent="0.15">
      <c r="H82" s="292">
        <v>0</v>
      </c>
      <c r="I82" s="161">
        <v>10</v>
      </c>
      <c r="J82" s="161" t="s">
        <v>16</v>
      </c>
      <c r="K82" s="45"/>
      <c r="L82" s="29"/>
      <c r="R82" s="48"/>
      <c r="S82" s="26"/>
      <c r="T82" s="26"/>
      <c r="U82" s="26"/>
      <c r="V82" s="26"/>
    </row>
    <row r="83" spans="8:22" ht="13.5" customHeight="1" x14ac:dyDescent="0.15">
      <c r="H83" s="88">
        <v>0</v>
      </c>
      <c r="I83" s="161">
        <v>12</v>
      </c>
      <c r="J83" s="161" t="s">
        <v>18</v>
      </c>
      <c r="K83" s="45"/>
      <c r="L83" s="29"/>
      <c r="R83" s="48"/>
      <c r="S83" s="26"/>
      <c r="T83" s="26"/>
      <c r="U83" s="26"/>
      <c r="V83" s="26"/>
    </row>
    <row r="84" spans="8:22" ht="13.5" customHeight="1" x14ac:dyDescent="0.15">
      <c r="H84" s="88">
        <v>0</v>
      </c>
      <c r="I84" s="161">
        <v>18</v>
      </c>
      <c r="J84" s="161" t="s">
        <v>22</v>
      </c>
      <c r="K84" s="45"/>
      <c r="L84" s="29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19</v>
      </c>
      <c r="J85" s="161" t="s">
        <v>23</v>
      </c>
      <c r="K85" s="45"/>
      <c r="L85" s="29"/>
      <c r="R85" s="48"/>
      <c r="S85" s="26"/>
      <c r="T85" s="26"/>
      <c r="U85" s="26"/>
      <c r="V85" s="26"/>
    </row>
    <row r="86" spans="8:22" ht="13.5" customHeight="1" x14ac:dyDescent="0.15">
      <c r="H86" s="88">
        <v>0</v>
      </c>
      <c r="I86" s="161">
        <v>20</v>
      </c>
      <c r="J86" s="161" t="s">
        <v>24</v>
      </c>
      <c r="K86" s="45"/>
      <c r="L86" s="29"/>
      <c r="R86" s="48"/>
      <c r="S86" s="26"/>
      <c r="T86" s="26"/>
      <c r="U86" s="26"/>
      <c r="V86" s="26"/>
    </row>
    <row r="87" spans="8:22" ht="13.5" customHeight="1" x14ac:dyDescent="0.15">
      <c r="H87" s="88">
        <v>0</v>
      </c>
      <c r="I87" s="161">
        <v>22</v>
      </c>
      <c r="J87" s="161" t="s">
        <v>26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292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650575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N14" sqref="N1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2.8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463" t="s">
        <v>211</v>
      </c>
      <c r="B1" s="464"/>
      <c r="C1" s="464"/>
      <c r="D1" s="464"/>
      <c r="E1" s="464"/>
      <c r="F1" s="464"/>
      <c r="G1" s="464"/>
      <c r="I1" s="387"/>
      <c r="J1" s="398"/>
      <c r="M1" s="16"/>
      <c r="N1" t="s">
        <v>187</v>
      </c>
      <c r="O1" s="405"/>
      <c r="Q1" s="282" t="s">
        <v>179</v>
      </c>
    </row>
    <row r="2" spans="1:19" ht="13.5" customHeight="1" x14ac:dyDescent="0.15">
      <c r="H2" s="3"/>
      <c r="I2" s="145" t="s">
        <v>9</v>
      </c>
      <c r="J2" s="8" t="s">
        <v>67</v>
      </c>
      <c r="K2" s="3" t="s">
        <v>44</v>
      </c>
      <c r="L2" s="3"/>
      <c r="M2" s="8" t="s">
        <v>9</v>
      </c>
      <c r="N2" s="406"/>
      <c r="O2" s="89"/>
      <c r="P2" s="3"/>
      <c r="Q2" s="406"/>
      <c r="R2" s="403"/>
      <c r="S2" s="404"/>
    </row>
    <row r="3" spans="1:19" ht="13.5" customHeight="1" x14ac:dyDescent="0.15">
      <c r="H3" s="3">
        <v>17</v>
      </c>
      <c r="I3" s="161" t="s">
        <v>21</v>
      </c>
      <c r="J3" s="220">
        <v>487748</v>
      </c>
      <c r="K3" s="198">
        <v>1</v>
      </c>
      <c r="L3" s="3">
        <f>SUM(H3)</f>
        <v>17</v>
      </c>
      <c r="M3" s="161" t="s">
        <v>21</v>
      </c>
      <c r="N3" s="13">
        <f>SUM(J3)</f>
        <v>487748</v>
      </c>
      <c r="O3" s="3">
        <f>SUM(H3)</f>
        <v>17</v>
      </c>
      <c r="P3" s="161" t="s">
        <v>21</v>
      </c>
      <c r="Q3" s="199">
        <v>327617</v>
      </c>
      <c r="R3" s="403"/>
      <c r="S3" s="404"/>
    </row>
    <row r="4" spans="1:19" ht="13.5" customHeight="1" x14ac:dyDescent="0.15">
      <c r="H4" s="3">
        <v>36</v>
      </c>
      <c r="I4" s="161" t="s">
        <v>5</v>
      </c>
      <c r="J4" s="13">
        <v>136941</v>
      </c>
      <c r="K4" s="198">
        <v>2</v>
      </c>
      <c r="L4" s="3">
        <f t="shared" ref="L4:L12" si="0">SUM(H4)</f>
        <v>36</v>
      </c>
      <c r="M4" s="161" t="s">
        <v>5</v>
      </c>
      <c r="N4" s="13">
        <f t="shared" ref="N4:N12" si="1">SUM(J4)</f>
        <v>136941</v>
      </c>
      <c r="O4" s="3">
        <f t="shared" ref="O4:O12" si="2">SUM(H4)</f>
        <v>36</v>
      </c>
      <c r="P4" s="161" t="s">
        <v>5</v>
      </c>
      <c r="Q4" s="86">
        <v>137574</v>
      </c>
      <c r="R4" s="403"/>
      <c r="S4" s="404"/>
    </row>
    <row r="5" spans="1:19" ht="13.5" customHeight="1" x14ac:dyDescent="0.15">
      <c r="H5" s="3">
        <v>26</v>
      </c>
      <c r="I5" s="161" t="s">
        <v>30</v>
      </c>
      <c r="J5" s="13">
        <v>136133</v>
      </c>
      <c r="K5" s="198">
        <v>3</v>
      </c>
      <c r="L5" s="3">
        <f t="shared" si="0"/>
        <v>26</v>
      </c>
      <c r="M5" s="161" t="s">
        <v>30</v>
      </c>
      <c r="N5" s="13">
        <f t="shared" si="1"/>
        <v>136133</v>
      </c>
      <c r="O5" s="3">
        <f t="shared" si="2"/>
        <v>26</v>
      </c>
      <c r="P5" s="161" t="s">
        <v>30</v>
      </c>
      <c r="Q5" s="86">
        <v>140503</v>
      </c>
    </row>
    <row r="6" spans="1:19" ht="13.5" customHeight="1" x14ac:dyDescent="0.15">
      <c r="H6" s="3">
        <v>31</v>
      </c>
      <c r="I6" s="161" t="s">
        <v>63</v>
      </c>
      <c r="J6" s="220">
        <v>83224</v>
      </c>
      <c r="K6" s="198">
        <v>4</v>
      </c>
      <c r="L6" s="3">
        <f t="shared" si="0"/>
        <v>31</v>
      </c>
      <c r="M6" s="161" t="s">
        <v>63</v>
      </c>
      <c r="N6" s="13">
        <f t="shared" si="1"/>
        <v>83224</v>
      </c>
      <c r="O6" s="3">
        <f t="shared" si="2"/>
        <v>31</v>
      </c>
      <c r="P6" s="161" t="s">
        <v>63</v>
      </c>
      <c r="Q6" s="86">
        <v>84299</v>
      </c>
    </row>
    <row r="7" spans="1:19" ht="13.5" customHeight="1" x14ac:dyDescent="0.15">
      <c r="H7" s="3">
        <v>33</v>
      </c>
      <c r="I7" s="161" t="s">
        <v>0</v>
      </c>
      <c r="J7" s="220">
        <v>80092</v>
      </c>
      <c r="K7" s="198">
        <v>5</v>
      </c>
      <c r="L7" s="3">
        <f t="shared" si="0"/>
        <v>33</v>
      </c>
      <c r="M7" s="161" t="s">
        <v>0</v>
      </c>
      <c r="N7" s="13">
        <f t="shared" si="1"/>
        <v>80092</v>
      </c>
      <c r="O7" s="3">
        <f t="shared" si="2"/>
        <v>33</v>
      </c>
      <c r="P7" s="161" t="s">
        <v>0</v>
      </c>
      <c r="Q7" s="86">
        <v>66097</v>
      </c>
    </row>
    <row r="8" spans="1:19" ht="13.5" customHeight="1" x14ac:dyDescent="0.15">
      <c r="H8" s="33">
        <v>40</v>
      </c>
      <c r="I8" s="161" t="s">
        <v>2</v>
      </c>
      <c r="J8" s="13">
        <v>70598</v>
      </c>
      <c r="K8" s="198">
        <v>6</v>
      </c>
      <c r="L8" s="3">
        <f t="shared" si="0"/>
        <v>40</v>
      </c>
      <c r="M8" s="161" t="s">
        <v>2</v>
      </c>
      <c r="N8" s="13">
        <f t="shared" si="1"/>
        <v>70598</v>
      </c>
      <c r="O8" s="3">
        <f t="shared" si="2"/>
        <v>40</v>
      </c>
      <c r="P8" s="161" t="s">
        <v>2</v>
      </c>
      <c r="Q8" s="86">
        <v>68022</v>
      </c>
    </row>
    <row r="9" spans="1:19" ht="13.5" customHeight="1" x14ac:dyDescent="0.15">
      <c r="H9" s="14">
        <v>16</v>
      </c>
      <c r="I9" s="163" t="s">
        <v>3</v>
      </c>
      <c r="J9" s="13">
        <v>62114</v>
      </c>
      <c r="K9" s="198">
        <v>7</v>
      </c>
      <c r="L9" s="3">
        <f t="shared" si="0"/>
        <v>16</v>
      </c>
      <c r="M9" s="163" t="s">
        <v>3</v>
      </c>
      <c r="N9" s="13">
        <f t="shared" si="1"/>
        <v>62114</v>
      </c>
      <c r="O9" s="3">
        <f t="shared" si="2"/>
        <v>16</v>
      </c>
      <c r="P9" s="163" t="s">
        <v>3</v>
      </c>
      <c r="Q9" s="86">
        <v>69883</v>
      </c>
    </row>
    <row r="10" spans="1:19" ht="13.5" customHeight="1" x14ac:dyDescent="0.15">
      <c r="H10" s="3">
        <v>34</v>
      </c>
      <c r="I10" s="161" t="s">
        <v>1</v>
      </c>
      <c r="J10" s="13">
        <v>60537</v>
      </c>
      <c r="K10" s="198">
        <v>8</v>
      </c>
      <c r="L10" s="3">
        <f t="shared" si="0"/>
        <v>34</v>
      </c>
      <c r="M10" s="161" t="s">
        <v>1</v>
      </c>
      <c r="N10" s="13">
        <f t="shared" si="1"/>
        <v>60537</v>
      </c>
      <c r="O10" s="3">
        <f t="shared" si="2"/>
        <v>34</v>
      </c>
      <c r="P10" s="161" t="s">
        <v>1</v>
      </c>
      <c r="Q10" s="86">
        <v>60254</v>
      </c>
    </row>
    <row r="11" spans="1:19" ht="13.5" customHeight="1" x14ac:dyDescent="0.15">
      <c r="H11" s="14">
        <v>13</v>
      </c>
      <c r="I11" s="163" t="s">
        <v>7</v>
      </c>
      <c r="J11" s="13">
        <v>47590</v>
      </c>
      <c r="K11" s="198">
        <v>9</v>
      </c>
      <c r="L11" s="3">
        <f t="shared" si="0"/>
        <v>13</v>
      </c>
      <c r="M11" s="163" t="s">
        <v>7</v>
      </c>
      <c r="N11" s="13">
        <f t="shared" si="1"/>
        <v>47590</v>
      </c>
      <c r="O11" s="3">
        <f t="shared" si="2"/>
        <v>13</v>
      </c>
      <c r="P11" s="163" t="s">
        <v>6</v>
      </c>
      <c r="Q11" s="86">
        <v>55730</v>
      </c>
    </row>
    <row r="12" spans="1:19" ht="13.5" customHeight="1" thickBot="1" x14ac:dyDescent="0.2">
      <c r="H12" s="274">
        <v>25</v>
      </c>
      <c r="I12" s="380" t="s">
        <v>29</v>
      </c>
      <c r="J12" s="423">
        <v>45137</v>
      </c>
      <c r="K12" s="197">
        <v>10</v>
      </c>
      <c r="L12" s="3">
        <f t="shared" si="0"/>
        <v>25</v>
      </c>
      <c r="M12" s="380" t="s">
        <v>29</v>
      </c>
      <c r="N12" s="114">
        <f t="shared" si="1"/>
        <v>45137</v>
      </c>
      <c r="O12" s="14">
        <f t="shared" si="2"/>
        <v>25</v>
      </c>
      <c r="P12" s="380" t="s">
        <v>29</v>
      </c>
      <c r="Q12" s="200">
        <v>45022</v>
      </c>
    </row>
    <row r="13" spans="1:19" ht="13.5" customHeight="1" thickTop="1" thickBot="1" x14ac:dyDescent="0.2">
      <c r="H13" s="122">
        <v>2</v>
      </c>
      <c r="I13" s="175" t="s">
        <v>6</v>
      </c>
      <c r="J13" s="425">
        <v>44847</v>
      </c>
      <c r="K13" s="104"/>
      <c r="L13" s="78"/>
      <c r="M13" s="164"/>
      <c r="N13" s="339">
        <f>SUM(J43)</f>
        <v>1527636</v>
      </c>
      <c r="O13" s="3"/>
      <c r="P13" s="273" t="s">
        <v>8</v>
      </c>
      <c r="Q13" s="201">
        <v>1410909</v>
      </c>
    </row>
    <row r="14" spans="1:19" ht="13.5" customHeight="1" x14ac:dyDescent="0.15">
      <c r="B14" s="19"/>
      <c r="H14" s="3">
        <v>38</v>
      </c>
      <c r="I14" s="161" t="s">
        <v>38</v>
      </c>
      <c r="J14" s="220">
        <v>39513</v>
      </c>
      <c r="K14" s="104"/>
      <c r="L14" s="26"/>
      <c r="O14"/>
    </row>
    <row r="15" spans="1:19" ht="13.5" customHeight="1" x14ac:dyDescent="0.15">
      <c r="H15" s="3">
        <v>24</v>
      </c>
      <c r="I15" s="161" t="s">
        <v>28</v>
      </c>
      <c r="J15" s="13">
        <v>39041</v>
      </c>
      <c r="K15" s="104"/>
      <c r="L15" s="26"/>
      <c r="M15" t="s">
        <v>188</v>
      </c>
      <c r="N15" s="15"/>
      <c r="O15"/>
      <c r="P15" t="s">
        <v>189</v>
      </c>
      <c r="Q15" s="85" t="s">
        <v>177</v>
      </c>
    </row>
    <row r="16" spans="1:19" ht="13.5" customHeight="1" x14ac:dyDescent="0.15">
      <c r="C16" s="15"/>
      <c r="E16" s="17"/>
      <c r="H16" s="3">
        <v>37</v>
      </c>
      <c r="I16" s="161" t="s">
        <v>37</v>
      </c>
      <c r="J16" s="137">
        <v>26722</v>
      </c>
      <c r="K16" s="104"/>
      <c r="L16" s="3">
        <f>SUM(L3)</f>
        <v>17</v>
      </c>
      <c r="M16" s="13">
        <f>SUM(N3)</f>
        <v>487748</v>
      </c>
      <c r="N16" s="161" t="s">
        <v>21</v>
      </c>
      <c r="O16" s="3">
        <f>SUM(O3)</f>
        <v>17</v>
      </c>
      <c r="P16" s="13">
        <f>SUM(M16)</f>
        <v>487748</v>
      </c>
      <c r="Q16" s="278">
        <v>472367</v>
      </c>
      <c r="R16" s="79"/>
    </row>
    <row r="17" spans="2:20" ht="13.5" customHeight="1" x14ac:dyDescent="0.15">
      <c r="C17" s="15"/>
      <c r="E17" s="17"/>
      <c r="H17" s="3">
        <v>1</v>
      </c>
      <c r="I17" s="161" t="s">
        <v>4</v>
      </c>
      <c r="J17" s="13">
        <v>23832</v>
      </c>
      <c r="K17" s="104"/>
      <c r="L17" s="3">
        <f t="shared" ref="L17:L25" si="3">SUM(L4)</f>
        <v>36</v>
      </c>
      <c r="M17" s="13">
        <f t="shared" ref="M17:M25" si="4">SUM(N4)</f>
        <v>136941</v>
      </c>
      <c r="N17" s="161" t="s">
        <v>5</v>
      </c>
      <c r="O17" s="3">
        <f t="shared" ref="O17:O25" si="5">SUM(O4)</f>
        <v>36</v>
      </c>
      <c r="P17" s="13">
        <f t="shared" ref="P17:P25" si="6">SUM(M17)</f>
        <v>136941</v>
      </c>
      <c r="Q17" s="279">
        <v>145698</v>
      </c>
      <c r="R17" s="79"/>
      <c r="S17" s="42"/>
    </row>
    <row r="18" spans="2:20" ht="13.5" customHeight="1" x14ac:dyDescent="0.15">
      <c r="C18" s="15"/>
      <c r="E18" s="17"/>
      <c r="H18" s="3">
        <v>3</v>
      </c>
      <c r="I18" s="161" t="s">
        <v>10</v>
      </c>
      <c r="J18" s="13">
        <v>19752</v>
      </c>
      <c r="K18" s="104"/>
      <c r="L18" s="3">
        <f t="shared" si="3"/>
        <v>26</v>
      </c>
      <c r="M18" s="13">
        <f t="shared" si="4"/>
        <v>136133</v>
      </c>
      <c r="N18" s="161" t="s">
        <v>30</v>
      </c>
      <c r="O18" s="3">
        <f t="shared" si="5"/>
        <v>26</v>
      </c>
      <c r="P18" s="13">
        <f t="shared" si="6"/>
        <v>136133</v>
      </c>
      <c r="Q18" s="279">
        <v>135742</v>
      </c>
      <c r="R18" s="79"/>
      <c r="S18" s="112"/>
    </row>
    <row r="19" spans="2:20" ht="13.5" customHeight="1" x14ac:dyDescent="0.15">
      <c r="C19" s="15"/>
      <c r="E19" s="17"/>
      <c r="H19" s="3">
        <v>14</v>
      </c>
      <c r="I19" s="161" t="s">
        <v>19</v>
      </c>
      <c r="J19" s="13">
        <v>18108</v>
      </c>
      <c r="L19" s="3">
        <f t="shared" si="3"/>
        <v>31</v>
      </c>
      <c r="M19" s="13">
        <f t="shared" si="4"/>
        <v>83224</v>
      </c>
      <c r="N19" s="161" t="s">
        <v>63</v>
      </c>
      <c r="O19" s="3">
        <f t="shared" si="5"/>
        <v>31</v>
      </c>
      <c r="P19" s="13">
        <f t="shared" si="6"/>
        <v>83224</v>
      </c>
      <c r="Q19" s="279">
        <v>92333</v>
      </c>
      <c r="R19" s="79"/>
      <c r="S19" s="125"/>
    </row>
    <row r="20" spans="2:20" ht="13.5" customHeight="1" x14ac:dyDescent="0.15">
      <c r="B20" s="18"/>
      <c r="C20" s="15"/>
      <c r="E20" s="17"/>
      <c r="H20" s="3">
        <v>9</v>
      </c>
      <c r="I20" s="3" t="s">
        <v>163</v>
      </c>
      <c r="J20" s="137">
        <v>17162</v>
      </c>
      <c r="L20" s="3">
        <f t="shared" si="3"/>
        <v>33</v>
      </c>
      <c r="M20" s="13">
        <f t="shared" si="4"/>
        <v>80092</v>
      </c>
      <c r="N20" s="161" t="s">
        <v>0</v>
      </c>
      <c r="O20" s="3">
        <f t="shared" si="5"/>
        <v>33</v>
      </c>
      <c r="P20" s="13">
        <f t="shared" si="6"/>
        <v>80092</v>
      </c>
      <c r="Q20" s="279">
        <v>78237</v>
      </c>
      <c r="R20" s="79"/>
      <c r="S20" s="125"/>
    </row>
    <row r="21" spans="2:20" ht="13.5" customHeight="1" x14ac:dyDescent="0.15">
      <c r="B21" s="18"/>
      <c r="C21" s="15"/>
      <c r="E21" s="17"/>
      <c r="H21" s="3">
        <v>22</v>
      </c>
      <c r="I21" s="161" t="s">
        <v>26</v>
      </c>
      <c r="J21" s="13">
        <v>13626</v>
      </c>
      <c r="L21" s="3">
        <f t="shared" si="3"/>
        <v>40</v>
      </c>
      <c r="M21" s="13">
        <f t="shared" si="4"/>
        <v>70598</v>
      </c>
      <c r="N21" s="161" t="s">
        <v>2</v>
      </c>
      <c r="O21" s="3">
        <f t="shared" si="5"/>
        <v>40</v>
      </c>
      <c r="P21" s="13">
        <f t="shared" si="6"/>
        <v>70598</v>
      </c>
      <c r="Q21" s="279">
        <v>68552</v>
      </c>
      <c r="R21" s="79"/>
      <c r="S21" s="28"/>
    </row>
    <row r="22" spans="2:20" ht="13.5" customHeight="1" x14ac:dyDescent="0.15">
      <c r="C22" s="15"/>
      <c r="E22" s="17"/>
      <c r="H22" s="3">
        <v>21</v>
      </c>
      <c r="I22" s="3" t="s">
        <v>156</v>
      </c>
      <c r="J22" s="220">
        <v>11423</v>
      </c>
      <c r="K22" s="15"/>
      <c r="L22" s="3">
        <f t="shared" si="3"/>
        <v>16</v>
      </c>
      <c r="M22" s="13">
        <f t="shared" si="4"/>
        <v>62114</v>
      </c>
      <c r="N22" s="163" t="s">
        <v>3</v>
      </c>
      <c r="O22" s="3">
        <f t="shared" si="5"/>
        <v>16</v>
      </c>
      <c r="P22" s="13">
        <f t="shared" si="6"/>
        <v>62114</v>
      </c>
      <c r="Q22" s="279">
        <v>64804</v>
      </c>
      <c r="R22" s="79"/>
    </row>
    <row r="23" spans="2:20" ht="13.5" customHeight="1" x14ac:dyDescent="0.15">
      <c r="B23" s="18"/>
      <c r="C23" s="15"/>
      <c r="E23" s="17"/>
      <c r="H23" s="3">
        <v>11</v>
      </c>
      <c r="I23" s="161" t="s">
        <v>17</v>
      </c>
      <c r="J23" s="415">
        <v>10401</v>
      </c>
      <c r="K23" s="15"/>
      <c r="L23" s="3">
        <f t="shared" si="3"/>
        <v>34</v>
      </c>
      <c r="M23" s="13">
        <f t="shared" si="4"/>
        <v>60537</v>
      </c>
      <c r="N23" s="161" t="s">
        <v>1</v>
      </c>
      <c r="O23" s="3">
        <f t="shared" si="5"/>
        <v>34</v>
      </c>
      <c r="P23" s="13">
        <f t="shared" si="6"/>
        <v>60537</v>
      </c>
      <c r="Q23" s="279">
        <v>64020</v>
      </c>
      <c r="R23" s="79"/>
      <c r="S23" s="42"/>
    </row>
    <row r="24" spans="2:20" ht="13.5" customHeight="1" x14ac:dyDescent="0.15">
      <c r="C24" s="15"/>
      <c r="E24" s="17"/>
      <c r="H24" s="3">
        <v>15</v>
      </c>
      <c r="I24" s="161" t="s">
        <v>20</v>
      </c>
      <c r="J24" s="13">
        <v>9973</v>
      </c>
      <c r="K24" s="15"/>
      <c r="L24" s="3">
        <f t="shared" si="3"/>
        <v>13</v>
      </c>
      <c r="M24" s="13">
        <f t="shared" si="4"/>
        <v>47590</v>
      </c>
      <c r="N24" s="163" t="s">
        <v>7</v>
      </c>
      <c r="O24" s="3">
        <f t="shared" si="5"/>
        <v>13</v>
      </c>
      <c r="P24" s="13">
        <f t="shared" si="6"/>
        <v>47590</v>
      </c>
      <c r="Q24" s="279">
        <v>45178</v>
      </c>
      <c r="R24" s="79"/>
      <c r="S24" s="112"/>
    </row>
    <row r="25" spans="2:20" ht="13.5" customHeight="1" thickBot="1" x14ac:dyDescent="0.2">
      <c r="C25" s="15"/>
      <c r="E25" s="17"/>
      <c r="H25" s="3">
        <v>30</v>
      </c>
      <c r="I25" s="161" t="s">
        <v>33</v>
      </c>
      <c r="J25" s="87">
        <v>7677</v>
      </c>
      <c r="K25" s="15"/>
      <c r="L25" s="14">
        <f t="shared" si="3"/>
        <v>25</v>
      </c>
      <c r="M25" s="114">
        <f t="shared" si="4"/>
        <v>45137</v>
      </c>
      <c r="N25" s="380" t="s">
        <v>29</v>
      </c>
      <c r="O25" s="14">
        <f t="shared" si="5"/>
        <v>25</v>
      </c>
      <c r="P25" s="114">
        <f t="shared" si="6"/>
        <v>45137</v>
      </c>
      <c r="Q25" s="280">
        <v>47713</v>
      </c>
      <c r="R25" s="127" t="s">
        <v>72</v>
      </c>
      <c r="S25" s="28"/>
      <c r="T25" s="28"/>
    </row>
    <row r="26" spans="2:20" ht="13.5" customHeight="1" thickTop="1" x14ac:dyDescent="0.15">
      <c r="H26" s="3">
        <v>35</v>
      </c>
      <c r="I26" s="161" t="s">
        <v>36</v>
      </c>
      <c r="J26" s="13">
        <v>6820</v>
      </c>
      <c r="K26" s="15"/>
      <c r="L26" s="115"/>
      <c r="M26" s="162">
        <f>SUM(J43-(M16+M17+M18+M19+M20+M21+M22+M23+M24+M25))</f>
        <v>317522</v>
      </c>
      <c r="N26" s="221" t="s">
        <v>45</v>
      </c>
      <c r="O26" s="116"/>
      <c r="P26" s="162">
        <f>SUM(M26)</f>
        <v>317522</v>
      </c>
      <c r="Q26" s="162"/>
      <c r="R26" s="176">
        <v>1553783</v>
      </c>
      <c r="T26" s="28"/>
    </row>
    <row r="27" spans="2:20" ht="13.5" customHeight="1" x14ac:dyDescent="0.15">
      <c r="H27" s="3">
        <v>27</v>
      </c>
      <c r="I27" s="161" t="s">
        <v>31</v>
      </c>
      <c r="J27" s="137">
        <v>6803</v>
      </c>
      <c r="K27" s="15"/>
      <c r="M27" t="s">
        <v>180</v>
      </c>
      <c r="O27" s="111"/>
      <c r="P27" s="28" t="s">
        <v>181</v>
      </c>
    </row>
    <row r="28" spans="2:20" ht="13.5" customHeight="1" x14ac:dyDescent="0.15">
      <c r="G28" s="17"/>
      <c r="H28" s="3">
        <v>12</v>
      </c>
      <c r="I28" s="161" t="s">
        <v>18</v>
      </c>
      <c r="J28" s="13">
        <v>4596</v>
      </c>
      <c r="K28" s="15"/>
      <c r="M28" s="86">
        <f t="shared" ref="M28:M37" si="7">SUM(Q3)</f>
        <v>327617</v>
      </c>
      <c r="N28" s="161" t="s">
        <v>21</v>
      </c>
      <c r="O28" s="3">
        <f>SUM(L3)</f>
        <v>17</v>
      </c>
      <c r="P28" s="86">
        <f t="shared" ref="P28:P37" si="8">SUM(Q3)</f>
        <v>327617</v>
      </c>
    </row>
    <row r="29" spans="2:20" ht="13.5" customHeight="1" x14ac:dyDescent="0.15">
      <c r="H29" s="3">
        <v>29</v>
      </c>
      <c r="I29" s="161" t="s">
        <v>54</v>
      </c>
      <c r="J29" s="13">
        <v>3760</v>
      </c>
      <c r="K29" s="15"/>
      <c r="M29" s="86">
        <f t="shared" si="7"/>
        <v>137574</v>
      </c>
      <c r="N29" s="161" t="s">
        <v>5</v>
      </c>
      <c r="O29" s="3">
        <f t="shared" ref="O29:O37" si="9">SUM(L4)</f>
        <v>36</v>
      </c>
      <c r="P29" s="86">
        <f t="shared" si="8"/>
        <v>137574</v>
      </c>
    </row>
    <row r="30" spans="2:20" ht="13.5" customHeight="1" x14ac:dyDescent="0.15">
      <c r="H30" s="3">
        <v>10</v>
      </c>
      <c r="I30" s="161" t="s">
        <v>16</v>
      </c>
      <c r="J30" s="13">
        <v>2600</v>
      </c>
      <c r="K30" s="15"/>
      <c r="M30" s="86">
        <f t="shared" si="7"/>
        <v>140503</v>
      </c>
      <c r="N30" s="161" t="s">
        <v>30</v>
      </c>
      <c r="O30" s="3">
        <f t="shared" si="9"/>
        <v>26</v>
      </c>
      <c r="P30" s="86">
        <f t="shared" si="8"/>
        <v>140503</v>
      </c>
    </row>
    <row r="31" spans="2:20" ht="13.5" customHeight="1" x14ac:dyDescent="0.15">
      <c r="H31" s="3">
        <v>39</v>
      </c>
      <c r="I31" s="161" t="s">
        <v>39</v>
      </c>
      <c r="J31" s="13">
        <v>2127</v>
      </c>
      <c r="K31" s="15"/>
      <c r="M31" s="86">
        <f t="shared" si="7"/>
        <v>84299</v>
      </c>
      <c r="N31" s="161" t="s">
        <v>63</v>
      </c>
      <c r="O31" s="3">
        <f t="shared" si="9"/>
        <v>31</v>
      </c>
      <c r="P31" s="86">
        <f t="shared" si="8"/>
        <v>84299</v>
      </c>
    </row>
    <row r="32" spans="2:20" ht="13.5" customHeight="1" x14ac:dyDescent="0.15">
      <c r="H32" s="3">
        <v>20</v>
      </c>
      <c r="I32" s="161" t="s">
        <v>24</v>
      </c>
      <c r="J32" s="13">
        <v>2082</v>
      </c>
      <c r="K32" s="15"/>
      <c r="M32" s="86">
        <f t="shared" si="7"/>
        <v>66097</v>
      </c>
      <c r="N32" s="161" t="s">
        <v>0</v>
      </c>
      <c r="O32" s="3">
        <f t="shared" si="9"/>
        <v>33</v>
      </c>
      <c r="P32" s="86">
        <f t="shared" si="8"/>
        <v>66097</v>
      </c>
      <c r="S32" s="10"/>
    </row>
    <row r="33" spans="8:21" ht="13.5" customHeight="1" x14ac:dyDescent="0.15">
      <c r="H33" s="3">
        <v>23</v>
      </c>
      <c r="I33" s="161" t="s">
        <v>27</v>
      </c>
      <c r="J33" s="137">
        <v>1423</v>
      </c>
      <c r="K33" s="15"/>
      <c r="M33" s="86">
        <f t="shared" si="7"/>
        <v>68022</v>
      </c>
      <c r="N33" s="161" t="s">
        <v>2</v>
      </c>
      <c r="O33" s="3">
        <f t="shared" si="9"/>
        <v>40</v>
      </c>
      <c r="P33" s="86">
        <f t="shared" si="8"/>
        <v>68022</v>
      </c>
      <c r="S33" s="28"/>
      <c r="T33" s="28"/>
    </row>
    <row r="34" spans="8:21" ht="13.5" customHeight="1" x14ac:dyDescent="0.15">
      <c r="H34" s="3">
        <v>6</v>
      </c>
      <c r="I34" s="161" t="s">
        <v>13</v>
      </c>
      <c r="J34" s="13">
        <v>1157</v>
      </c>
      <c r="K34" s="15"/>
      <c r="M34" s="86">
        <f t="shared" si="7"/>
        <v>69883</v>
      </c>
      <c r="N34" s="163" t="s">
        <v>3</v>
      </c>
      <c r="O34" s="3">
        <f t="shared" si="9"/>
        <v>16</v>
      </c>
      <c r="P34" s="86">
        <f t="shared" si="8"/>
        <v>69883</v>
      </c>
      <c r="S34" s="28"/>
      <c r="T34" s="28"/>
    </row>
    <row r="35" spans="8:21" ht="13.5" customHeight="1" x14ac:dyDescent="0.15">
      <c r="H35" s="3">
        <v>4</v>
      </c>
      <c r="I35" s="161" t="s">
        <v>11</v>
      </c>
      <c r="J35" s="13">
        <v>1004</v>
      </c>
      <c r="K35" s="15"/>
      <c r="M35" s="86">
        <f t="shared" si="7"/>
        <v>60254</v>
      </c>
      <c r="N35" s="161" t="s">
        <v>1</v>
      </c>
      <c r="O35" s="3">
        <f t="shared" si="9"/>
        <v>34</v>
      </c>
      <c r="P35" s="86">
        <f t="shared" si="8"/>
        <v>60254</v>
      </c>
      <c r="S35" s="28"/>
    </row>
    <row r="36" spans="8:21" ht="13.5" customHeight="1" x14ac:dyDescent="0.15">
      <c r="H36" s="3">
        <v>32</v>
      </c>
      <c r="I36" s="161" t="s">
        <v>35</v>
      </c>
      <c r="J36" s="13">
        <v>743</v>
      </c>
      <c r="K36" s="15"/>
      <c r="M36" s="86">
        <f t="shared" si="7"/>
        <v>55730</v>
      </c>
      <c r="N36" s="163" t="s">
        <v>7</v>
      </c>
      <c r="O36" s="3">
        <f t="shared" si="9"/>
        <v>13</v>
      </c>
      <c r="P36" s="86">
        <f t="shared" si="8"/>
        <v>55730</v>
      </c>
      <c r="S36" s="28"/>
    </row>
    <row r="37" spans="8:21" ht="13.5" customHeight="1" thickBot="1" x14ac:dyDescent="0.2">
      <c r="H37" s="3">
        <v>18</v>
      </c>
      <c r="I37" s="161" t="s">
        <v>22</v>
      </c>
      <c r="J37" s="220">
        <v>664</v>
      </c>
      <c r="K37" s="15"/>
      <c r="M37" s="113">
        <f t="shared" si="7"/>
        <v>45022</v>
      </c>
      <c r="N37" s="380" t="s">
        <v>29</v>
      </c>
      <c r="O37" s="14">
        <f t="shared" si="9"/>
        <v>25</v>
      </c>
      <c r="P37" s="113">
        <f t="shared" si="8"/>
        <v>45022</v>
      </c>
      <c r="S37" s="28"/>
    </row>
    <row r="38" spans="8:21" ht="13.5" customHeight="1" thickTop="1" x14ac:dyDescent="0.15">
      <c r="H38" s="3">
        <v>5</v>
      </c>
      <c r="I38" s="161" t="s">
        <v>12</v>
      </c>
      <c r="J38" s="87">
        <v>637</v>
      </c>
      <c r="K38" s="15"/>
      <c r="M38" s="345">
        <f>SUM(Q13-(Q3+Q4+Q5+Q6+Q7+Q8+Q9+Q10+Q11+Q12))</f>
        <v>355908</v>
      </c>
      <c r="N38" s="414" t="s">
        <v>183</v>
      </c>
      <c r="O38" s="347"/>
      <c r="P38" s="348">
        <f>SUM(M38)</f>
        <v>355908</v>
      </c>
      <c r="U38" s="28"/>
    </row>
    <row r="39" spans="8:21" ht="13.5" customHeight="1" x14ac:dyDescent="0.15">
      <c r="H39" s="3">
        <v>19</v>
      </c>
      <c r="I39" s="161" t="s">
        <v>23</v>
      </c>
      <c r="J39" s="13">
        <v>473</v>
      </c>
      <c r="K39" s="15"/>
      <c r="P39" s="28"/>
    </row>
    <row r="40" spans="8:21" ht="13.5" customHeight="1" x14ac:dyDescent="0.15">
      <c r="H40" s="3">
        <v>7</v>
      </c>
      <c r="I40" s="161" t="s">
        <v>14</v>
      </c>
      <c r="J40" s="13">
        <v>321</v>
      </c>
      <c r="K40" s="15"/>
    </row>
    <row r="41" spans="8:21" ht="13.5" customHeight="1" x14ac:dyDescent="0.15">
      <c r="H41" s="3">
        <v>28</v>
      </c>
      <c r="I41" s="161" t="s">
        <v>32</v>
      </c>
      <c r="J41" s="220">
        <v>235</v>
      </c>
      <c r="K41" s="15"/>
    </row>
    <row r="42" spans="8:21" ht="13.5" customHeight="1" thickBot="1" x14ac:dyDescent="0.2">
      <c r="H42" s="14">
        <v>8</v>
      </c>
      <c r="I42" s="163" t="s">
        <v>15</v>
      </c>
      <c r="J42" s="416">
        <v>0</v>
      </c>
      <c r="K42" s="15"/>
    </row>
    <row r="43" spans="8:21" ht="13.5" customHeight="1" thickTop="1" x14ac:dyDescent="0.15">
      <c r="H43" s="115"/>
      <c r="I43" s="294" t="s">
        <v>8</v>
      </c>
      <c r="J43" s="295">
        <f>SUM(J3:J42)</f>
        <v>1527636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2"/>
      <c r="J49" s="160"/>
    </row>
    <row r="50" spans="1:19" ht="13.5" customHeight="1" x14ac:dyDescent="0.15">
      <c r="I50" s="42"/>
      <c r="J50" s="160"/>
    </row>
    <row r="51" spans="1:19" ht="13.5" customHeight="1" x14ac:dyDescent="0.15">
      <c r="I51" s="42"/>
      <c r="J51" s="225"/>
      <c r="M51" s="42"/>
      <c r="N51" s="160"/>
    </row>
    <row r="52" spans="1:19" ht="13.5" customHeight="1" x14ac:dyDescent="0.15">
      <c r="A52" s="33" t="s">
        <v>46</v>
      </c>
      <c r="B52" s="22" t="s">
        <v>9</v>
      </c>
      <c r="C52" s="8" t="s">
        <v>197</v>
      </c>
      <c r="D52" s="8" t="s">
        <v>198</v>
      </c>
      <c r="E52" s="24" t="s">
        <v>43</v>
      </c>
      <c r="F52" s="23" t="s">
        <v>42</v>
      </c>
      <c r="G52" s="8" t="s">
        <v>175</v>
      </c>
      <c r="I52" s="42"/>
      <c r="J52" s="160"/>
      <c r="N52" s="30"/>
      <c r="S52" s="389"/>
    </row>
    <row r="53" spans="1:19" ht="13.5" customHeight="1" x14ac:dyDescent="0.15">
      <c r="A53" s="9">
        <v>1</v>
      </c>
      <c r="B53" s="161" t="s">
        <v>21</v>
      </c>
      <c r="C53" s="417">
        <f>SUM(J3)</f>
        <v>487748</v>
      </c>
      <c r="D53" s="87">
        <f t="shared" ref="D53:D63" si="10">SUM(Q3)</f>
        <v>327617</v>
      </c>
      <c r="E53" s="80">
        <f t="shared" ref="E53:E62" si="11">SUM(P16/Q16*100)</f>
        <v>103.2561546424708</v>
      </c>
      <c r="F53" s="20">
        <f t="shared" ref="F53:F63" si="12">SUM(C53/D53*100)</f>
        <v>148.87750025181842</v>
      </c>
      <c r="G53" s="21"/>
      <c r="I53" s="42"/>
      <c r="J53" s="160"/>
    </row>
    <row r="54" spans="1:19" ht="13.5" customHeight="1" x14ac:dyDescent="0.15">
      <c r="A54" s="9">
        <v>2</v>
      </c>
      <c r="B54" s="161" t="s">
        <v>5</v>
      </c>
      <c r="C54" s="417">
        <f t="shared" ref="C54:C62" si="13">SUM(J4)</f>
        <v>136941</v>
      </c>
      <c r="D54" s="87">
        <f t="shared" si="10"/>
        <v>137574</v>
      </c>
      <c r="E54" s="80">
        <f t="shared" si="11"/>
        <v>93.989622369558958</v>
      </c>
      <c r="F54" s="400">
        <f t="shared" si="12"/>
        <v>99.539883989707363</v>
      </c>
      <c r="G54" s="21"/>
      <c r="M54" s="388"/>
      <c r="N54" s="17"/>
    </row>
    <row r="55" spans="1:19" ht="13.5" customHeight="1" x14ac:dyDescent="0.15">
      <c r="A55" s="9">
        <v>3</v>
      </c>
      <c r="B55" s="161" t="s">
        <v>30</v>
      </c>
      <c r="C55" s="417">
        <f t="shared" si="13"/>
        <v>136133</v>
      </c>
      <c r="D55" s="87">
        <f t="shared" si="10"/>
        <v>140503</v>
      </c>
      <c r="E55" s="80">
        <f t="shared" si="11"/>
        <v>100.28804644104257</v>
      </c>
      <c r="F55" s="20">
        <f t="shared" si="12"/>
        <v>96.889746126417236</v>
      </c>
      <c r="G55" s="21"/>
      <c r="I55" s="465"/>
      <c r="J55" s="466"/>
    </row>
    <row r="56" spans="1:19" ht="13.5" customHeight="1" x14ac:dyDescent="0.15">
      <c r="A56" s="9">
        <v>4</v>
      </c>
      <c r="B56" s="161" t="s">
        <v>63</v>
      </c>
      <c r="C56" s="417">
        <f t="shared" si="13"/>
        <v>83224</v>
      </c>
      <c r="D56" s="87">
        <f t="shared" si="10"/>
        <v>84299</v>
      </c>
      <c r="E56" s="80">
        <f t="shared" si="11"/>
        <v>90.134621424626076</v>
      </c>
      <c r="F56" s="20">
        <f t="shared" si="12"/>
        <v>98.72477728086929</v>
      </c>
      <c r="G56" s="21"/>
      <c r="I56" s="465"/>
      <c r="J56" s="466"/>
    </row>
    <row r="57" spans="1:19" ht="13.5" customHeight="1" x14ac:dyDescent="0.15">
      <c r="A57" s="9">
        <v>5</v>
      </c>
      <c r="B57" s="161" t="s">
        <v>0</v>
      </c>
      <c r="C57" s="417">
        <f t="shared" si="13"/>
        <v>80092</v>
      </c>
      <c r="D57" s="87">
        <f t="shared" si="10"/>
        <v>66097</v>
      </c>
      <c r="E57" s="80">
        <f t="shared" si="11"/>
        <v>102.37100093306238</v>
      </c>
      <c r="F57" s="20">
        <f t="shared" si="12"/>
        <v>121.1734269331437</v>
      </c>
      <c r="G57" s="21"/>
      <c r="I57" s="160"/>
      <c r="P57" s="28"/>
    </row>
    <row r="58" spans="1:19" ht="13.5" customHeight="1" x14ac:dyDescent="0.15">
      <c r="A58" s="9">
        <v>6</v>
      </c>
      <c r="B58" s="161" t="s">
        <v>2</v>
      </c>
      <c r="C58" s="417">
        <f t="shared" si="13"/>
        <v>70598</v>
      </c>
      <c r="D58" s="87">
        <f t="shared" si="10"/>
        <v>68022</v>
      </c>
      <c r="E58" s="80">
        <f t="shared" si="11"/>
        <v>102.98459563543003</v>
      </c>
      <c r="F58" s="20">
        <f t="shared" si="12"/>
        <v>103.78701008497251</v>
      </c>
      <c r="G58" s="21"/>
    </row>
    <row r="59" spans="1:19" ht="13.5" customHeight="1" x14ac:dyDescent="0.15">
      <c r="A59" s="9">
        <v>7</v>
      </c>
      <c r="B59" s="163" t="s">
        <v>3</v>
      </c>
      <c r="C59" s="417">
        <f t="shared" si="13"/>
        <v>62114</v>
      </c>
      <c r="D59" s="87">
        <f t="shared" si="10"/>
        <v>69883</v>
      </c>
      <c r="E59" s="80">
        <f t="shared" si="11"/>
        <v>95.849021665329303</v>
      </c>
      <c r="F59" s="20">
        <f t="shared" si="12"/>
        <v>88.882847044345553</v>
      </c>
      <c r="G59" s="21"/>
    </row>
    <row r="60" spans="1:19" ht="13.5" customHeight="1" x14ac:dyDescent="0.15">
      <c r="A60" s="9">
        <v>8</v>
      </c>
      <c r="B60" s="161" t="s">
        <v>1</v>
      </c>
      <c r="C60" s="417">
        <f t="shared" si="13"/>
        <v>60537</v>
      </c>
      <c r="D60" s="87">
        <f t="shared" si="10"/>
        <v>60254</v>
      </c>
      <c r="E60" s="80">
        <f t="shared" si="11"/>
        <v>94.559512652296164</v>
      </c>
      <c r="F60" s="20">
        <f t="shared" si="12"/>
        <v>100.46967836160255</v>
      </c>
      <c r="G60" s="21"/>
    </row>
    <row r="61" spans="1:19" ht="13.5" customHeight="1" x14ac:dyDescent="0.15">
      <c r="A61" s="9">
        <v>9</v>
      </c>
      <c r="B61" s="163" t="s">
        <v>7</v>
      </c>
      <c r="C61" s="417">
        <f t="shared" si="13"/>
        <v>47590</v>
      </c>
      <c r="D61" s="87">
        <f t="shared" si="10"/>
        <v>55730</v>
      </c>
      <c r="E61" s="80">
        <f t="shared" si="11"/>
        <v>105.33888175660719</v>
      </c>
      <c r="F61" s="20">
        <f t="shared" si="12"/>
        <v>85.39386326933429</v>
      </c>
      <c r="G61" s="21"/>
    </row>
    <row r="62" spans="1:19" ht="13.5" customHeight="1" thickBot="1" x14ac:dyDescent="0.2">
      <c r="A62" s="128">
        <v>10</v>
      </c>
      <c r="B62" s="380" t="s">
        <v>29</v>
      </c>
      <c r="C62" s="417">
        <f t="shared" si="13"/>
        <v>45137</v>
      </c>
      <c r="D62" s="129">
        <f t="shared" si="10"/>
        <v>45022</v>
      </c>
      <c r="E62" s="130">
        <f t="shared" si="11"/>
        <v>94.60105212415904</v>
      </c>
      <c r="F62" s="131">
        <f t="shared" si="12"/>
        <v>100.25543067833505</v>
      </c>
      <c r="G62" s="132"/>
    </row>
    <row r="63" spans="1:19" ht="13.5" customHeight="1" thickTop="1" x14ac:dyDescent="0.15">
      <c r="A63" s="115"/>
      <c r="B63" s="133" t="s">
        <v>73</v>
      </c>
      <c r="C63" s="134">
        <f>SUM(J43)</f>
        <v>1527636</v>
      </c>
      <c r="D63" s="134">
        <f t="shared" si="10"/>
        <v>1410909</v>
      </c>
      <c r="E63" s="135">
        <f>SUM(C63/R26*100)</f>
        <v>98.317203882395418</v>
      </c>
      <c r="F63" s="136">
        <f t="shared" si="12"/>
        <v>108.2731770794573</v>
      </c>
      <c r="G63" s="141">
        <v>76.400000000000006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8・保管高</vt:lpstr>
      <vt:lpstr>9・東部・富士</vt:lpstr>
      <vt:lpstr>10・清水・静岡</vt:lpstr>
      <vt:lpstr>11・駿遠・西部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'1・面積、会員数'!Print_Area</vt:lpstr>
      <vt:lpstr>'10・清水・静岡'!Print_Area</vt:lpstr>
      <vt:lpstr>'11・駿遠・西部'!Print_Area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'8・保管高'!Print_Area</vt:lpstr>
      <vt:lpstr>'9・東部・富士'!Print_Area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2024-02-05T01:13:48Z</cp:lastPrinted>
  <dcterms:created xsi:type="dcterms:W3CDTF">2004-08-12T01:21:30Z</dcterms:created>
  <dcterms:modified xsi:type="dcterms:W3CDTF">2024-02-05T02:35:04Z</dcterms:modified>
</cp:coreProperties>
</file>