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53369D9-8798-4E55-98A0-A2D23DA4E1A5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 refMode="R1C1"/>
</workbook>
</file>

<file path=xl/calcChain.xml><?xml version="1.0" encoding="utf-8"?>
<calcChain xmlns="http://schemas.openxmlformats.org/spreadsheetml/2006/main">
  <c r="F59" i="59" l="1"/>
  <c r="F59" i="15"/>
  <c r="N3" i="57"/>
  <c r="M16" i="57" s="1"/>
  <c r="P16" i="57" s="1"/>
  <c r="N4" i="57"/>
  <c r="M17" i="57" s="1"/>
  <c r="N5" i="57"/>
  <c r="M18" i="57" s="1"/>
  <c r="P18" i="57" s="1"/>
  <c r="N6" i="57"/>
  <c r="M19" i="57" s="1"/>
  <c r="P19" i="57" s="1"/>
  <c r="N7" i="57"/>
  <c r="M20" i="57" s="1"/>
  <c r="P20" i="57" s="1"/>
  <c r="N8" i="57"/>
  <c r="M21" i="57" s="1"/>
  <c r="P21" i="57" s="1"/>
  <c r="N9" i="57"/>
  <c r="M22" i="57" s="1"/>
  <c r="P22" i="57" s="1"/>
  <c r="N10" i="57"/>
  <c r="M23" i="57" s="1"/>
  <c r="P23" i="57" s="1"/>
  <c r="N11" i="57"/>
  <c r="M24" i="57" s="1"/>
  <c r="P24" i="57" s="1"/>
  <c r="N12" i="57"/>
  <c r="M25" i="57" s="1"/>
  <c r="N4" i="7"/>
  <c r="N5" i="7"/>
  <c r="N6" i="7"/>
  <c r="N7" i="7"/>
  <c r="N8" i="7"/>
  <c r="N9" i="7"/>
  <c r="N10" i="7"/>
  <c r="N11" i="7"/>
  <c r="N12" i="7"/>
  <c r="N3" i="7"/>
  <c r="H89" i="58"/>
  <c r="N73" i="58" s="1"/>
  <c r="E64" i="58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O87" i="48"/>
  <c r="N87" i="48"/>
  <c r="N86" i="48"/>
  <c r="O86" i="48" s="1"/>
  <c r="N85" i="48"/>
  <c r="O85" i="48" s="1"/>
  <c r="N84" i="48"/>
  <c r="N57" i="48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O69" i="46"/>
  <c r="N69" i="46"/>
  <c r="N68" i="46"/>
  <c r="N67" i="46"/>
  <c r="O68" i="46" s="1"/>
  <c r="N66" i="46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O29" i="54"/>
  <c r="N29" i="54"/>
  <c r="N28" i="54"/>
  <c r="N27" i="54"/>
  <c r="O28" i="54" s="1"/>
  <c r="N26" i="54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45" i="46"/>
  <c r="O45" i="46" s="1"/>
  <c r="N44" i="46"/>
  <c r="O44" i="46" s="1"/>
  <c r="N43" i="46"/>
  <c r="O43" i="46" s="1"/>
  <c r="N20" i="46"/>
  <c r="O20" i="46" s="1"/>
  <c r="N19" i="46"/>
  <c r="O19" i="46" s="1"/>
  <c r="N18" i="46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L12" i="57"/>
  <c r="O37" i="57" s="1"/>
  <c r="O11" i="57"/>
  <c r="O24" i="57" s="1"/>
  <c r="L11" i="57"/>
  <c r="L24" i="57" s="1"/>
  <c r="O10" i="57"/>
  <c r="O23" i="57" s="1"/>
  <c r="L10" i="57"/>
  <c r="O35" i="57" s="1"/>
  <c r="O9" i="57"/>
  <c r="O22" i="57" s="1"/>
  <c r="L9" i="57"/>
  <c r="L22" i="57" s="1"/>
  <c r="O8" i="57"/>
  <c r="O21" i="57" s="1"/>
  <c r="L8" i="57"/>
  <c r="O33" i="57" s="1"/>
  <c r="O7" i="57"/>
  <c r="O20" i="57" s="1"/>
  <c r="L7" i="57"/>
  <c r="O32" i="57" s="1"/>
  <c r="O6" i="57"/>
  <c r="O19" i="57" s="1"/>
  <c r="L6" i="57"/>
  <c r="O31" i="57" s="1"/>
  <c r="O5" i="57"/>
  <c r="O18" i="57" s="1"/>
  <c r="L5" i="57"/>
  <c r="L18" i="57" s="1"/>
  <c r="O4" i="57"/>
  <c r="O17" i="57" s="1"/>
  <c r="L4" i="57"/>
  <c r="O29" i="57" s="1"/>
  <c r="O3" i="57"/>
  <c r="O16" i="57" s="1"/>
  <c r="L3" i="57"/>
  <c r="O28" i="57" s="1"/>
  <c r="F61" i="59" l="1"/>
  <c r="F62" i="59"/>
  <c r="N13" i="57"/>
  <c r="O67" i="46"/>
  <c r="O18" i="46"/>
  <c r="O27" i="54"/>
  <c r="F31" i="62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0" i="59"/>
  <c r="F56" i="59"/>
  <c r="F58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E62" i="15" s="1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F62" i="15" s="1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<sst xmlns="http://schemas.openxmlformats.org/spreadsheetml/2006/main" count="1672" uniqueCount="215">
  <si>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</si>
  <si>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</si>
  <si>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</si>
  <si>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</si>
  <si>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</si>
  <si>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</si>
  <si>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</si>
  <si>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</si>
  <si>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</si>
  <si>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</si>
  <si>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</si>
  <si>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</si>
  <si>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</si>
  <si>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</si>
  <si>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</si>
  <si>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</si>
  <si>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</si>
  <si>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</si>
  <si>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</si>
  <si>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</si>
  <si>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</si>
  <si>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</si>
  <si>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</si>
  <si>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</si>
  <si>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</si>
  <si>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</si>
  <si>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</si>
  <si>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</si>
  <si>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</si>
  <si>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</si>
  <si>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</si>
  <si>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</si>
  <si>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</si>
  <si>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</si>
  <si>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</si>
  <si>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</si>
  <si>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</si>
  <si>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</si>
  <si>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</si>
  <si>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</si>
  <si>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</si>
  <si>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</si>
  <si>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</si>
  <si>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</si>
  <si>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</si>
  <si>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</si>
  <si>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</si>
  <si>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</si>
  <si>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</si>
  <si>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</si>
  <si>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</si>
  <si>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</si>
  <si>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</si>
  <si>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</si>
  <si>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</si>
  <si>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</si>
  <si>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</si>
  <si>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</si>
  <si>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</si>
  <si>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</si>
  <si>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</si>
  <si>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</si>
  <si>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</si>
  <si>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</si>
  <si>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</si>
  <si>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</si>
  <si>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</si>
  <si>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</si>
  <si>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</si>
  <si>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</si>
  <si>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</si>
  <si>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</si>
  <si>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</si>
  <si>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</si>
  <si>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</si>
  <si>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</si>
  <si>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</si>
  <si>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</si>
  <si>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</si>
  <si>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</si>
  <si>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</si>
  <si>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</si>
  <si>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</si>
  <si>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</si>
  <si>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</si>
  <si>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</si>
  <si>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</si>
  <si>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</si>
  <si>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</si>
  <si>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</si>
  <si>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</si>
  <si>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</si>
  <si>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</si>
  <si>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</si>
  <si>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</si>
  <si>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</si>
  <si>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</si>
  <si>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</si>
  <si>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</si>
  <si>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</si>
  <si>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</si>
  <si>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</si>
  <si>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</si>
  <si>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</si>
  <si>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</si>
  <si>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</si>
  <si>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</si>
  <si>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</si>
  <si>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</si>
  <si>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</si>
  <si>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</si>
  <si>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</si>
  <si>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</si>
  <si>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</si>
  <si>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</si>
  <si>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</si>
  <si>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</si>
  <si>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</si>
  <si>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</si>
  <si>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</si>
  <si>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</si>
  <si>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</si>
  <si>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</si>
  <si>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</si>
  <si>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</si>
  <si>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</si>
  <si>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</si>
  <si>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</si>
  <si>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</si>
  <si>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</si>
  <si>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</si>
  <si>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</si>
  <si>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</si>
  <si>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</si>
  <si>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</si>
  <si>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</si>
  <si>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</si>
  <si>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</si>
  <si>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</si>
  <si>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</si>
  <si>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</si>
  <si>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</si>
  <si>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</si>
  <si>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</si>
  <si>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</si>
  <si>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</si>
  <si>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</si>
  <si>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</si>
  <si>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</si>
  <si>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</si>
  <si>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</si>
  <si>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</si>
  <si>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</si>
  <si>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</si>
  <si>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</si>
  <si>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</si>
  <si>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</si>
  <si>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</si>
  <si>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</si>
  <si>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</si>
  <si>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</si>
  <si>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</si>
  <si>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</si>
  <si>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</si>
  <si>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</si>
  <si>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</si>
  <si>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</si>
  <si>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</si>
  <si>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</si>
  <si>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</si>
  <si>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</si>
  <si>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</si>
  <si>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</si>
  <si>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</si>
  <si>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</si>
  <si>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</si>
  <si>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</si>
  <si>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</si>
  <si>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</si>
  <si>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</si>
  <si>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</si>
  <si>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</si>
  <si>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</si>
  <si>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</si>
  <si>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</si>
  <si>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</si>
  <si>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</si>
  <si>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</si>
  <si>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</si>
  <si>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13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</si>
  <si>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</si>
  <si>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</si>
  <si>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</si>
  <si>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</si>
  <si>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</si>
  <si>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 xml:space="preserve"> </t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</si>
  <si>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</si>
  <si>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</si>
  <si>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6年（値）</t>
    <rPh sb="1" eb="2">
      <t>ネン</t>
    </rPh>
    <rPh sb="3" eb="4">
      <t>アタイ</t>
    </rPh>
    <phoneticPr fontId="2"/>
  </si>
  <si>
    <t>6年（％）</t>
    <rPh sb="1" eb="2">
      <t>ネン</t>
    </rPh>
    <phoneticPr fontId="2"/>
  </si>
  <si>
    <t>令和6年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</si>
  <si>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</si>
  <si>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13"/>
  </si>
  <si>
    <t>令和６年</t>
    <rPh sb="0" eb="1">
      <t>レイ</t>
    </rPh>
    <rPh sb="1" eb="2">
      <t>ワ</t>
    </rPh>
    <rPh sb="3" eb="4">
      <t>ネン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</si>
  <si>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</si>
  <si>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令和６年</t>
    <rPh sb="0" eb="1">
      <t>レイ</t>
    </rPh>
    <rPh sb="1" eb="2">
      <t>ワ</t>
    </rPh>
    <rPh sb="3" eb="4">
      <t>ネン</t>
    </rPh>
    <phoneticPr fontId="13"/>
  </si>
  <si>
    <t>令和５年</t>
    <rPh sb="0" eb="1">
      <t>レイ</t>
    </rPh>
    <rPh sb="1" eb="2">
      <t>ワ</t>
    </rPh>
    <rPh sb="3" eb="4">
      <t>ネン</t>
    </rPh>
    <phoneticPr fontId="13"/>
  </si>
  <si>
    <t>令和6年4月</t>
    <rPh sb="5" eb="6">
      <t>ガツ</t>
    </rPh>
    <phoneticPr fontId="2"/>
  </si>
  <si>
    <t xml:space="preserve">                       令和6年4月所管面（1～3類）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</si>
  <si>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3，568　㎡</t>
    <phoneticPr fontId="2"/>
  </si>
  <si>
    <r>
      <t>104，475  m</t>
    </r>
    <r>
      <rPr>
        <sz val="8"/>
        <rFont val="ＭＳ Ｐゴシック"/>
        <family val="3"/>
        <charset val="128"/>
      </rPr>
      <t>3</t>
    </r>
    <phoneticPr fontId="2"/>
  </si>
  <si>
    <t>14，436　㎡</t>
    <phoneticPr fontId="2"/>
  </si>
  <si>
    <t>　　　　　　　　　　　　　　　　令和6年4月末上位10品目入庫高(県合計）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</si>
  <si>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※</t>
    <phoneticPr fontId="2"/>
  </si>
  <si>
    <t>　　　　　　　　　　　　　　　　令和6年4月末上位10品目保管残高(県合計）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</si>
</sst>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name val="ＤＨＰ平成明朝体W7"/>
      <family val="3"/>
      <charset val="128"/>
    </font>
    <font>
      <sz val="14"/>
      <name val="ＤＨＰ平成明朝体W7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9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4" xfId="1" applyBorder="1"/>
    <xf numFmtId="38" fontId="0" fillId="0" borderId="8" xfId="1" applyFont="1" applyBorder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8" fontId="1" fillId="0" borderId="35" xfId="1" applyBorder="1"/>
    <xf numFmtId="177" fontId="0" fillId="0" borderId="1" xfId="0" applyNumberFormat="1" applyBorder="1" applyAlignment="1">
      <alignment horizontal="right"/>
    </xf>
    <xf numFmtId="38" fontId="0" fillId="0" borderId="33" xfId="1" applyFont="1" applyBorder="1"/>
    <xf numFmtId="38" fontId="0" fillId="0" borderId="20" xfId="1" applyFont="1" applyFill="1" applyBorder="1"/>
    <xf numFmtId="38" fontId="1" fillId="0" borderId="35" xfId="1" applyFill="1" applyBorder="1"/>
    <xf numFmtId="179" fontId="0" fillId="0" borderId="37" xfId="1" applyNumberFormat="1" applyFont="1" applyFill="1" applyBorder="1"/>
    <xf numFmtId="38" fontId="1" fillId="0" borderId="9" xfId="1" applyFont="1" applyBorder="1"/>
    <xf numFmtId="38" fontId="0" fillId="0" borderId="2" xfId="1" applyFont="1" applyFill="1" applyBorder="1"/>
    <xf numFmtId="38" fontId="1" fillId="0" borderId="33" xfId="1" applyFill="1" applyBorder="1"/>
    <xf numFmtId="38" fontId="1" fillId="0" borderId="9" xfId="1" applyFill="1" applyBorder="1"/>
    <xf numFmtId="0" fontId="20" fillId="0" borderId="0" xfId="0" applyFont="1" applyAlignment="1">
      <alignment horizontal="center"/>
    </xf>
    <xf numFmtId="0" fontId="0" fillId="0" borderId="0" xfId="0" applyFill="1"/>
    <xf numFmtId="178" fontId="1" fillId="0" borderId="0" xfId="1" applyNumberForma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令和6年4月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170</c:v>
                </c:pt>
                <c:pt idx="5">
                  <c:v>171</c:v>
                </c:pt>
                <c:pt idx="6">
                  <c:v>169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令和6年4月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99.5</c:v>
                </c:pt>
                <c:pt idx="1">
                  <c:v>100.7</c:v>
                </c:pt>
                <c:pt idx="2">
                  <c:v>106.9</c:v>
                </c:pt>
                <c:pt idx="3">
                  <c:v>108.5</c:v>
                </c:pt>
                <c:pt idx="4">
                  <c:v>114.8</c:v>
                </c:pt>
                <c:pt idx="5">
                  <c:v>122.6</c:v>
                </c:pt>
                <c:pt idx="6">
                  <c:v>120.5</c:v>
                </c:pt>
                <c:pt idx="7">
                  <c:v>125.7</c:v>
                </c:pt>
                <c:pt idx="8">
                  <c:v>141.4</c:v>
                </c:pt>
                <c:pt idx="9">
                  <c:v>149.5</c:v>
                </c:pt>
                <c:pt idx="10">
                  <c:v>150.4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令和6年4月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225.3</c:v>
                </c:pt>
                <c:pt idx="1">
                  <c:v>226.3</c:v>
                </c:pt>
                <c:pt idx="2">
                  <c:v>228.9</c:v>
                </c:pt>
                <c:pt idx="3">
                  <c:v>231.8</c:v>
                </c:pt>
                <c:pt idx="4">
                  <c:v>234.9</c:v>
                </c:pt>
                <c:pt idx="5">
                  <c:v>240.8</c:v>
                </c:pt>
                <c:pt idx="6">
                  <c:v>233.6</c:v>
                </c:pt>
                <c:pt idx="7">
                  <c:v>240.2</c:v>
                </c:pt>
                <c:pt idx="8">
                  <c:v>239.9</c:v>
                </c:pt>
                <c:pt idx="9">
                  <c:v>246.5</c:v>
                </c:pt>
                <c:pt idx="10">
                  <c:v>247.8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050787058928338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1.3970792815389002E-2"/>
                  <c:y val="3.817335577707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その他の製造工業品</c:v>
                </c:pt>
                <c:pt idx="5">
                  <c:v>ゴム製品</c:v>
                </c:pt>
                <c:pt idx="6">
                  <c:v>化学繊維糸</c:v>
                </c:pt>
                <c:pt idx="7">
                  <c:v>合成樹脂</c:v>
                </c:pt>
                <c:pt idx="8">
                  <c:v>その他の食料工業品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17113</c:v>
                </c:pt>
                <c:pt idx="1">
                  <c:v>13137</c:v>
                </c:pt>
                <c:pt idx="2">
                  <c:v>7309</c:v>
                </c:pt>
                <c:pt idx="3">
                  <c:v>3995</c:v>
                </c:pt>
                <c:pt idx="4">
                  <c:v>3817</c:v>
                </c:pt>
                <c:pt idx="5">
                  <c:v>3693</c:v>
                </c:pt>
                <c:pt idx="6">
                  <c:v>1647</c:v>
                </c:pt>
                <c:pt idx="7">
                  <c:v>1563</c:v>
                </c:pt>
                <c:pt idx="8">
                  <c:v>1384</c:v>
                </c:pt>
                <c:pt idx="9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-1.8502909068481641E-3"/>
                  <c:y val="-7.449126427502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3.4903339432440397E-3"/>
                  <c:y val="-3.600963669295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1.8497762412011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その他の製造工業品</c:v>
                </c:pt>
                <c:pt idx="5">
                  <c:v>ゴム製品</c:v>
                </c:pt>
                <c:pt idx="6">
                  <c:v>化学繊維糸</c:v>
                </c:pt>
                <c:pt idx="7">
                  <c:v>合成樹脂</c:v>
                </c:pt>
                <c:pt idx="8">
                  <c:v>その他の食料工業品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15759</c:v>
                </c:pt>
                <c:pt idx="1">
                  <c:v>18247</c:v>
                </c:pt>
                <c:pt idx="2">
                  <c:v>5907</c:v>
                </c:pt>
                <c:pt idx="3">
                  <c:v>3868</c:v>
                </c:pt>
                <c:pt idx="4">
                  <c:v>4418</c:v>
                </c:pt>
                <c:pt idx="5">
                  <c:v>1427</c:v>
                </c:pt>
                <c:pt idx="6">
                  <c:v>2019</c:v>
                </c:pt>
                <c:pt idx="7">
                  <c:v>4403</c:v>
                </c:pt>
                <c:pt idx="8">
                  <c:v>5657</c:v>
                </c:pt>
                <c:pt idx="9">
                  <c:v>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8.7145969498911308E-3"/>
                  <c:y val="7.575757575757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54437</c:v>
                </c:pt>
                <c:pt idx="1">
                  <c:v>13130</c:v>
                </c:pt>
                <c:pt idx="2">
                  <c:v>11784</c:v>
                </c:pt>
                <c:pt idx="3">
                  <c:v>11695</c:v>
                </c:pt>
                <c:pt idx="4">
                  <c:v>6290</c:v>
                </c:pt>
                <c:pt idx="5">
                  <c:v>4319</c:v>
                </c:pt>
                <c:pt idx="6">
                  <c:v>3842</c:v>
                </c:pt>
                <c:pt idx="7">
                  <c:v>2418</c:v>
                </c:pt>
                <c:pt idx="8">
                  <c:v>2141</c:v>
                </c:pt>
                <c:pt idx="9">
                  <c:v>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0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48559</c:v>
                </c:pt>
                <c:pt idx="1">
                  <c:v>15825</c:v>
                </c:pt>
                <c:pt idx="2">
                  <c:v>11735</c:v>
                </c:pt>
                <c:pt idx="3">
                  <c:v>12084</c:v>
                </c:pt>
                <c:pt idx="4">
                  <c:v>5907</c:v>
                </c:pt>
                <c:pt idx="5">
                  <c:v>2879</c:v>
                </c:pt>
                <c:pt idx="6">
                  <c:v>16996</c:v>
                </c:pt>
                <c:pt idx="7">
                  <c:v>1853</c:v>
                </c:pt>
                <c:pt idx="8">
                  <c:v>3508</c:v>
                </c:pt>
                <c:pt idx="9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7730496453900709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5.3191489361702126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1.5503265580174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麦</c:v>
                </c:pt>
                <c:pt idx="5">
                  <c:v>缶詰・びん詰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22049</c:v>
                </c:pt>
                <c:pt idx="1">
                  <c:v>20300</c:v>
                </c:pt>
                <c:pt idx="2">
                  <c:v>18080</c:v>
                </c:pt>
                <c:pt idx="3">
                  <c:v>16226</c:v>
                </c:pt>
                <c:pt idx="4">
                  <c:v>14991</c:v>
                </c:pt>
                <c:pt idx="5">
                  <c:v>13432</c:v>
                </c:pt>
                <c:pt idx="6">
                  <c:v>11708</c:v>
                </c:pt>
                <c:pt idx="7">
                  <c:v>11322</c:v>
                </c:pt>
                <c:pt idx="8">
                  <c:v>11075</c:v>
                </c:pt>
                <c:pt idx="9">
                  <c:v>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-1.7730496453900709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3.5460992907801418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8.8652482269503553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3.5460992907801418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麦</c:v>
                </c:pt>
                <c:pt idx="5">
                  <c:v>缶詰・びん詰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25562</c:v>
                </c:pt>
                <c:pt idx="1">
                  <c:v>24073</c:v>
                </c:pt>
                <c:pt idx="2">
                  <c:v>15177</c:v>
                </c:pt>
                <c:pt idx="3">
                  <c:v>10290</c:v>
                </c:pt>
                <c:pt idx="4">
                  <c:v>19133</c:v>
                </c:pt>
                <c:pt idx="5">
                  <c:v>42183</c:v>
                </c:pt>
                <c:pt idx="6">
                  <c:v>10672</c:v>
                </c:pt>
                <c:pt idx="7">
                  <c:v>10259</c:v>
                </c:pt>
                <c:pt idx="8">
                  <c:v>9349</c:v>
                </c:pt>
                <c:pt idx="9">
                  <c:v>12041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動植物性飼・肥料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33027</c:v>
                </c:pt>
                <c:pt idx="1">
                  <c:v>13847</c:v>
                </c:pt>
                <c:pt idx="2">
                  <c:v>9977</c:v>
                </c:pt>
                <c:pt idx="3">
                  <c:v>6418</c:v>
                </c:pt>
                <c:pt idx="4">
                  <c:v>6245</c:v>
                </c:pt>
                <c:pt idx="5">
                  <c:v>4844</c:v>
                </c:pt>
                <c:pt idx="6">
                  <c:v>2074</c:v>
                </c:pt>
                <c:pt idx="7">
                  <c:v>1806</c:v>
                </c:pt>
                <c:pt idx="8">
                  <c:v>1318</c:v>
                </c:pt>
                <c:pt idx="9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5.6142714780973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3.5555555555554902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3.5555555555555557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動植物性飼・肥料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42739</c:v>
                </c:pt>
                <c:pt idx="1">
                  <c:v>8912</c:v>
                </c:pt>
                <c:pt idx="2">
                  <c:v>8850</c:v>
                </c:pt>
                <c:pt idx="3">
                  <c:v>6493</c:v>
                </c:pt>
                <c:pt idx="4">
                  <c:v>3206</c:v>
                </c:pt>
                <c:pt idx="5">
                  <c:v>1364</c:v>
                </c:pt>
                <c:pt idx="6">
                  <c:v>701</c:v>
                </c:pt>
                <c:pt idx="7">
                  <c:v>0</c:v>
                </c:pt>
                <c:pt idx="8">
                  <c:v>124</c:v>
                </c:pt>
                <c:pt idx="9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5.2494816100743637E-3"/>
                  <c:y val="-2.8423565698356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非金属鉱物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44816</c:v>
                </c:pt>
                <c:pt idx="1">
                  <c:v>10734</c:v>
                </c:pt>
                <c:pt idx="2">
                  <c:v>10681</c:v>
                </c:pt>
                <c:pt idx="3">
                  <c:v>9777</c:v>
                </c:pt>
                <c:pt idx="4">
                  <c:v>5304</c:v>
                </c:pt>
                <c:pt idx="5">
                  <c:v>4361</c:v>
                </c:pt>
                <c:pt idx="6">
                  <c:v>1451</c:v>
                </c:pt>
                <c:pt idx="7">
                  <c:v>1405</c:v>
                </c:pt>
                <c:pt idx="8">
                  <c:v>1080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1.883239171374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非金属鉱物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50943</c:v>
                </c:pt>
                <c:pt idx="1">
                  <c:v>10001</c:v>
                </c:pt>
                <c:pt idx="2">
                  <c:v>10346</c:v>
                </c:pt>
                <c:pt idx="3">
                  <c:v>10363</c:v>
                </c:pt>
                <c:pt idx="4">
                  <c:v>6228</c:v>
                </c:pt>
                <c:pt idx="5">
                  <c:v>3945</c:v>
                </c:pt>
                <c:pt idx="6">
                  <c:v>1424</c:v>
                </c:pt>
                <c:pt idx="7">
                  <c:v>1419</c:v>
                </c:pt>
                <c:pt idx="8">
                  <c:v>1085</c:v>
                </c:pt>
                <c:pt idx="9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0484929358820427E-2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0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271172</c:v>
                </c:pt>
                <c:pt idx="1">
                  <c:v>98886</c:v>
                </c:pt>
                <c:pt idx="2">
                  <c:v>21516</c:v>
                </c:pt>
                <c:pt idx="3">
                  <c:v>20795</c:v>
                </c:pt>
                <c:pt idx="4">
                  <c:v>18745</c:v>
                </c:pt>
                <c:pt idx="5">
                  <c:v>12973</c:v>
                </c:pt>
                <c:pt idx="6">
                  <c:v>12273</c:v>
                </c:pt>
                <c:pt idx="7">
                  <c:v>8654</c:v>
                </c:pt>
                <c:pt idx="8">
                  <c:v>7181</c:v>
                </c:pt>
                <c:pt idx="9">
                  <c:v>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6.9899529058802838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8.7374411323502266E-3"/>
                  <c:y val="7.167894335788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233725</c:v>
                </c:pt>
                <c:pt idx="1">
                  <c:v>85421</c:v>
                </c:pt>
                <c:pt idx="2">
                  <c:v>23694</c:v>
                </c:pt>
                <c:pt idx="3">
                  <c:v>14826</c:v>
                </c:pt>
                <c:pt idx="4">
                  <c:v>17314</c:v>
                </c:pt>
                <c:pt idx="5">
                  <c:v>16008</c:v>
                </c:pt>
                <c:pt idx="6">
                  <c:v>8297</c:v>
                </c:pt>
                <c:pt idx="7">
                  <c:v>10874</c:v>
                </c:pt>
                <c:pt idx="8">
                  <c:v>11229</c:v>
                </c:pt>
                <c:pt idx="9">
                  <c:v>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altLang="en-US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3.3684005143944873E-2"/>
              <c:y val="4.30107526881720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  <c:max val="45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7.1396707937150189E-3"/>
                  <c:y val="1.154378429968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1.0709506190572562E-2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465326</c:v>
                </c:pt>
                <c:pt idx="1">
                  <c:v>128866</c:v>
                </c:pt>
                <c:pt idx="2">
                  <c:v>126147</c:v>
                </c:pt>
                <c:pt idx="3">
                  <c:v>88350</c:v>
                </c:pt>
                <c:pt idx="4">
                  <c:v>73488</c:v>
                </c:pt>
                <c:pt idx="5">
                  <c:v>63980</c:v>
                </c:pt>
                <c:pt idx="6">
                  <c:v>62686</c:v>
                </c:pt>
                <c:pt idx="7">
                  <c:v>58758</c:v>
                </c:pt>
                <c:pt idx="8">
                  <c:v>48932</c:v>
                </c:pt>
                <c:pt idx="9">
                  <c:v>46338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-1.4054470069640329E-7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5.3547530952861499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337150</c:v>
                </c:pt>
                <c:pt idx="1">
                  <c:v>140721</c:v>
                </c:pt>
                <c:pt idx="2">
                  <c:v>129846</c:v>
                </c:pt>
                <c:pt idx="3">
                  <c:v>84116</c:v>
                </c:pt>
                <c:pt idx="4">
                  <c:v>67978</c:v>
                </c:pt>
                <c:pt idx="5">
                  <c:v>68440</c:v>
                </c:pt>
                <c:pt idx="6">
                  <c:v>85206</c:v>
                </c:pt>
                <c:pt idx="7">
                  <c:v>63405</c:v>
                </c:pt>
                <c:pt idx="8">
                  <c:v>51942</c:v>
                </c:pt>
                <c:pt idx="9">
                  <c:v>17533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3795754163208229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4955395532823354E-7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465326</c:v>
                </c:pt>
                <c:pt idx="1">
                  <c:v>128866</c:v>
                </c:pt>
                <c:pt idx="2">
                  <c:v>126147</c:v>
                </c:pt>
                <c:pt idx="3">
                  <c:v>88350</c:v>
                </c:pt>
                <c:pt idx="4">
                  <c:v>73488</c:v>
                </c:pt>
                <c:pt idx="5">
                  <c:v>63980</c:v>
                </c:pt>
                <c:pt idx="6">
                  <c:v>62686</c:v>
                </c:pt>
                <c:pt idx="7">
                  <c:v>58758</c:v>
                </c:pt>
                <c:pt idx="8">
                  <c:v>48932</c:v>
                </c:pt>
                <c:pt idx="9">
                  <c:v>46338</c:v>
                </c:pt>
                <c:pt idx="10">
                  <c:v>335469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465326</c:v>
                </c:pt>
                <c:pt idx="1">
                  <c:v>128866</c:v>
                </c:pt>
                <c:pt idx="2">
                  <c:v>126147</c:v>
                </c:pt>
                <c:pt idx="3">
                  <c:v>88350</c:v>
                </c:pt>
                <c:pt idx="4">
                  <c:v>73488</c:v>
                </c:pt>
                <c:pt idx="5">
                  <c:v>63980</c:v>
                </c:pt>
                <c:pt idx="6">
                  <c:v>62686</c:v>
                </c:pt>
                <c:pt idx="7">
                  <c:v>58758</c:v>
                </c:pt>
                <c:pt idx="8">
                  <c:v>48932</c:v>
                </c:pt>
                <c:pt idx="9">
                  <c:v>46338</c:v>
                </c:pt>
                <c:pt idx="10">
                  <c:v>335469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4.6013103323916574E-2"/>
                  <c:y val="-3.672235798111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缶詰・びん詰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337150</c:v>
                </c:pt>
                <c:pt idx="1">
                  <c:v>140721</c:v>
                </c:pt>
                <c:pt idx="2">
                  <c:v>129846</c:v>
                </c:pt>
                <c:pt idx="3">
                  <c:v>84116</c:v>
                </c:pt>
                <c:pt idx="4">
                  <c:v>67978</c:v>
                </c:pt>
                <c:pt idx="5">
                  <c:v>68440</c:v>
                </c:pt>
                <c:pt idx="6">
                  <c:v>85206</c:v>
                </c:pt>
                <c:pt idx="7">
                  <c:v>63405</c:v>
                </c:pt>
                <c:pt idx="8">
                  <c:v>51942</c:v>
                </c:pt>
                <c:pt idx="9">
                  <c:v>17533</c:v>
                </c:pt>
                <c:pt idx="10" formatCode="#,##0_);[Red]\(#,##0\)">
                  <c:v>381496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3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120422599929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1.0471275946903504E-2"/>
                  <c:y val="7.4796627855440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1.7772386806740542E-3"/>
                  <c:y val="7.5416079690005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1.464989047626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707955565606E-3"/>
                  <c:y val="3.817335577707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化学繊維糸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15551</c:v>
                </c:pt>
                <c:pt idx="1">
                  <c:v>14814</c:v>
                </c:pt>
                <c:pt idx="2">
                  <c:v>10439</c:v>
                </c:pt>
                <c:pt idx="3">
                  <c:v>6884</c:v>
                </c:pt>
                <c:pt idx="4">
                  <c:v>5617</c:v>
                </c:pt>
                <c:pt idx="5">
                  <c:v>5095</c:v>
                </c:pt>
                <c:pt idx="6">
                  <c:v>4574</c:v>
                </c:pt>
                <c:pt idx="7">
                  <c:v>4218</c:v>
                </c:pt>
                <c:pt idx="8">
                  <c:v>3365</c:v>
                </c:pt>
                <c:pt idx="9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712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5.2493438320209973E-3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8.6483967571938623E-3"/>
                  <c:y val="1.1049508451882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-3.66290885275193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1.4681008479219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6.935164436038057E-3"/>
                  <c:y val="6.165436099907983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化学繊維糸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10788</c:v>
                </c:pt>
                <c:pt idx="1">
                  <c:v>9198</c:v>
                </c:pt>
                <c:pt idx="2">
                  <c:v>21503</c:v>
                </c:pt>
                <c:pt idx="3">
                  <c:v>5440</c:v>
                </c:pt>
                <c:pt idx="4">
                  <c:v>5883</c:v>
                </c:pt>
                <c:pt idx="5">
                  <c:v>4982</c:v>
                </c:pt>
                <c:pt idx="6">
                  <c:v>3357</c:v>
                </c:pt>
                <c:pt idx="7">
                  <c:v>5174</c:v>
                </c:pt>
                <c:pt idx="8">
                  <c:v>2988</c:v>
                </c:pt>
                <c:pt idx="9">
                  <c:v>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2,477,668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2,477,668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191638</c:v>
                </c:pt>
                <c:pt idx="1">
                  <c:v>391815</c:v>
                </c:pt>
                <c:pt idx="2">
                  <c:v>514802</c:v>
                </c:pt>
                <c:pt idx="3">
                  <c:v>248766</c:v>
                </c:pt>
                <c:pt idx="4">
                  <c:v>283562</c:v>
                </c:pt>
                <c:pt idx="5">
                  <c:v>847085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77179</c:v>
                </c:pt>
                <c:pt idx="1">
                  <c:v>16507</c:v>
                </c:pt>
                <c:pt idx="2">
                  <c:v>13044</c:v>
                </c:pt>
                <c:pt idx="3">
                  <c:v>8893</c:v>
                </c:pt>
                <c:pt idx="4">
                  <c:v>8836</c:v>
                </c:pt>
                <c:pt idx="5">
                  <c:v>8492</c:v>
                </c:pt>
                <c:pt idx="6">
                  <c:v>8219</c:v>
                </c:pt>
                <c:pt idx="7">
                  <c:v>6005</c:v>
                </c:pt>
                <c:pt idx="8">
                  <c:v>5778</c:v>
                </c:pt>
                <c:pt idx="9">
                  <c:v>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-2.65157480314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-3.4948964712744239E-3"/>
                  <c:y val="-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-1.7519770812962105E-3"/>
                  <c:y val="-1.1363934621808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-1.7429193899782774E-3"/>
                  <c:y val="3.7872822715343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80256</c:v>
                </c:pt>
                <c:pt idx="1">
                  <c:v>20097</c:v>
                </c:pt>
                <c:pt idx="2">
                  <c:v>12673</c:v>
                </c:pt>
                <c:pt idx="3">
                  <c:v>13871</c:v>
                </c:pt>
                <c:pt idx="4">
                  <c:v>9988</c:v>
                </c:pt>
                <c:pt idx="5">
                  <c:v>9518</c:v>
                </c:pt>
                <c:pt idx="6">
                  <c:v>9692</c:v>
                </c:pt>
                <c:pt idx="7">
                  <c:v>14874</c:v>
                </c:pt>
                <c:pt idx="8">
                  <c:v>5608</c:v>
                </c:pt>
                <c:pt idx="9">
                  <c:v>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1.773049645390070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2.3049645390070921E-2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3.5460992907801418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5957446808510769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-6.10388817747918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60668</c:v>
                </c:pt>
                <c:pt idx="1">
                  <c:v>46335</c:v>
                </c:pt>
                <c:pt idx="2">
                  <c:v>40407</c:v>
                </c:pt>
                <c:pt idx="3">
                  <c:v>33800</c:v>
                </c:pt>
                <c:pt idx="4">
                  <c:v>26489</c:v>
                </c:pt>
                <c:pt idx="5">
                  <c:v>15869</c:v>
                </c:pt>
                <c:pt idx="6">
                  <c:v>15535</c:v>
                </c:pt>
                <c:pt idx="7">
                  <c:v>14608</c:v>
                </c:pt>
                <c:pt idx="8">
                  <c:v>12823</c:v>
                </c:pt>
                <c:pt idx="9">
                  <c:v>11168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-3.250553465877445E-17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5.3191489361702126E-3"/>
                  <c:y val="-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-3.546099290780141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83346</c:v>
                </c:pt>
                <c:pt idx="1">
                  <c:v>17408</c:v>
                </c:pt>
                <c:pt idx="2">
                  <c:v>49845</c:v>
                </c:pt>
                <c:pt idx="3">
                  <c:v>22224</c:v>
                </c:pt>
                <c:pt idx="4">
                  <c:v>27418</c:v>
                </c:pt>
                <c:pt idx="5">
                  <c:v>15739</c:v>
                </c:pt>
                <c:pt idx="6">
                  <c:v>17196</c:v>
                </c:pt>
                <c:pt idx="7">
                  <c:v>15524</c:v>
                </c:pt>
                <c:pt idx="8">
                  <c:v>14878</c:v>
                </c:pt>
                <c:pt idx="9">
                  <c:v>10376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3.55555555555558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5.333333333333398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16394</c:v>
                </c:pt>
                <c:pt idx="1">
                  <c:v>14306</c:v>
                </c:pt>
                <c:pt idx="2">
                  <c:v>8692</c:v>
                </c:pt>
                <c:pt idx="3">
                  <c:v>5301</c:v>
                </c:pt>
                <c:pt idx="4">
                  <c:v>2581</c:v>
                </c:pt>
                <c:pt idx="5">
                  <c:v>1549</c:v>
                </c:pt>
                <c:pt idx="6">
                  <c:v>1496</c:v>
                </c:pt>
                <c:pt idx="7">
                  <c:v>1362</c:v>
                </c:pt>
                <c:pt idx="8">
                  <c:v>1331</c:v>
                </c:pt>
                <c:pt idx="9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14679</c:v>
                </c:pt>
                <c:pt idx="1">
                  <c:v>7125</c:v>
                </c:pt>
                <c:pt idx="2">
                  <c:v>2086</c:v>
                </c:pt>
                <c:pt idx="3">
                  <c:v>8189</c:v>
                </c:pt>
                <c:pt idx="4">
                  <c:v>1334</c:v>
                </c:pt>
                <c:pt idx="5">
                  <c:v>1621</c:v>
                </c:pt>
                <c:pt idx="6">
                  <c:v>1000</c:v>
                </c:pt>
                <c:pt idx="7">
                  <c:v>1179</c:v>
                </c:pt>
                <c:pt idx="8">
                  <c:v>71</c:v>
                </c:pt>
                <c:pt idx="9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9.2311295733702576E-6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1.7908269940833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0521696598948754E-2"/>
                  <c:y val="-1.1835342616071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石油製品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27807</c:v>
                </c:pt>
                <c:pt idx="1">
                  <c:v>16635</c:v>
                </c:pt>
                <c:pt idx="2">
                  <c:v>11339</c:v>
                </c:pt>
                <c:pt idx="3">
                  <c:v>7431</c:v>
                </c:pt>
                <c:pt idx="4">
                  <c:v>7209</c:v>
                </c:pt>
                <c:pt idx="5">
                  <c:v>6220</c:v>
                </c:pt>
                <c:pt idx="6">
                  <c:v>3199</c:v>
                </c:pt>
                <c:pt idx="7">
                  <c:v>2862</c:v>
                </c:pt>
                <c:pt idx="8">
                  <c:v>2036</c:v>
                </c:pt>
                <c:pt idx="9">
                  <c:v>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合成樹脂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石油製品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25506</c:v>
                </c:pt>
                <c:pt idx="1">
                  <c:v>15174</c:v>
                </c:pt>
                <c:pt idx="2">
                  <c:v>14812</c:v>
                </c:pt>
                <c:pt idx="3">
                  <c:v>6618</c:v>
                </c:pt>
                <c:pt idx="4">
                  <c:v>7899</c:v>
                </c:pt>
                <c:pt idx="5">
                  <c:v>5620</c:v>
                </c:pt>
                <c:pt idx="6">
                  <c:v>3188</c:v>
                </c:pt>
                <c:pt idx="7">
                  <c:v>3829</c:v>
                </c:pt>
                <c:pt idx="8">
                  <c:v>2171</c:v>
                </c:pt>
                <c:pt idx="9">
                  <c:v>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2.508932351198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5727394038230671E-2"/>
                  <c:y val="-2.50896057347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1.07526881720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1.3980043409258779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424510</c:v>
                </c:pt>
                <c:pt idx="1">
                  <c:v>107236</c:v>
                </c:pt>
                <c:pt idx="2">
                  <c:v>41139</c:v>
                </c:pt>
                <c:pt idx="3">
                  <c:v>23026</c:v>
                </c:pt>
                <c:pt idx="4">
                  <c:v>22407</c:v>
                </c:pt>
                <c:pt idx="5">
                  <c:v>20661</c:v>
                </c:pt>
                <c:pt idx="6">
                  <c:v>15686</c:v>
                </c:pt>
                <c:pt idx="7">
                  <c:v>14608</c:v>
                </c:pt>
                <c:pt idx="8">
                  <c:v>13888</c:v>
                </c:pt>
                <c:pt idx="9">
                  <c:v>11515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5.2424646794101814E-3"/>
                  <c:y val="-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-6.9899529058802838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5.2424646794102768E-3"/>
                  <c:y val="-5.64445573467011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306858</c:v>
                </c:pt>
                <c:pt idx="1">
                  <c:v>110811</c:v>
                </c:pt>
                <c:pt idx="2">
                  <c:v>32593</c:v>
                </c:pt>
                <c:pt idx="3">
                  <c:v>29055</c:v>
                </c:pt>
                <c:pt idx="4">
                  <c:v>24751</c:v>
                </c:pt>
                <c:pt idx="5">
                  <c:v>23083</c:v>
                </c:pt>
                <c:pt idx="6">
                  <c:v>12922</c:v>
                </c:pt>
                <c:pt idx="7">
                  <c:v>18039</c:v>
                </c:pt>
                <c:pt idx="8">
                  <c:v>19049</c:v>
                </c:pt>
                <c:pt idx="9">
                  <c:v>12811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83.4</c:v>
                </c:pt>
                <c:pt idx="1">
                  <c:v>86.1</c:v>
                </c:pt>
                <c:pt idx="2">
                  <c:v>84.2</c:v>
                </c:pt>
                <c:pt idx="3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54.3</c:v>
                </c:pt>
                <c:pt idx="1">
                  <c:v>60.6</c:v>
                </c:pt>
                <c:pt idx="2">
                  <c:v>56.3</c:v>
                </c:pt>
                <c:pt idx="3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68.7</c:v>
                </c:pt>
                <c:pt idx="1">
                  <c:v>69.900000000000006</c:v>
                </c:pt>
                <c:pt idx="2">
                  <c:v>67.2</c:v>
                </c:pt>
                <c:pt idx="3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12</c:v>
                </c:pt>
                <c:pt idx="2">
                  <c:v>11.7</c:v>
                </c:pt>
                <c:pt idx="3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17.2</c:v>
                </c:pt>
                <c:pt idx="1">
                  <c:v>16.8</c:v>
                </c:pt>
                <c:pt idx="2">
                  <c:v>17</c:v>
                </c:pt>
                <c:pt idx="3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6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131253</c:v>
                </c:pt>
                <c:pt idx="1">
                  <c:v>247364</c:v>
                </c:pt>
                <c:pt idx="2">
                  <c:v>313729</c:v>
                </c:pt>
                <c:pt idx="3">
                  <c:v>218560</c:v>
                </c:pt>
                <c:pt idx="4">
                  <c:v>164351</c:v>
                </c:pt>
                <c:pt idx="5">
                  <c:v>592523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9800399201596807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1.1976047904191617E-2"/>
                  <c:y val="5.649716257458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3972055888223553E-2"/>
                  <c:y val="8.474574386188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60385</c:v>
                </c:pt>
                <c:pt idx="1">
                  <c:v>144451</c:v>
                </c:pt>
                <c:pt idx="2">
                  <c:v>201073</c:v>
                </c:pt>
                <c:pt idx="3">
                  <c:v>30206</c:v>
                </c:pt>
                <c:pt idx="4">
                  <c:v>119211</c:v>
                </c:pt>
                <c:pt idx="5">
                  <c:v>254562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0.68490069819138166</c:v>
                </c:pt>
                <c:pt idx="1">
                  <c:v>0.63132856067276644</c:v>
                </c:pt>
                <c:pt idx="2">
                  <c:v>0.6094168243324618</c:v>
                </c:pt>
                <c:pt idx="3">
                  <c:v>0.87857665436595034</c:v>
                </c:pt>
                <c:pt idx="4">
                  <c:v>0.57959458601646197</c:v>
                </c:pt>
                <c:pt idx="5">
                  <c:v>0.69948470342409552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54</c:v>
                </c:pt>
                <c:pt idx="1">
                  <c:v>71.400000000000006</c:v>
                </c:pt>
                <c:pt idx="2">
                  <c:v>68.8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3.1209367069667062E-2"/>
                  <c:y val="-4.2253521126760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93-4869-86EA-9B20C95D5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16.600000000000001</c:v>
                </c:pt>
                <c:pt idx="2">
                  <c:v>15.8</c:v>
                </c:pt>
                <c:pt idx="3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34.6</c:v>
                </c:pt>
                <c:pt idx="2">
                  <c:v>34.6</c:v>
                </c:pt>
                <c:pt idx="3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45.8</c:v>
                </c:pt>
                <c:pt idx="1">
                  <c:v>49.1</c:v>
                </c:pt>
                <c:pt idx="2" formatCode="General">
                  <c:v>45.6</c:v>
                </c:pt>
                <c:pt idx="3" formatCode="General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66.8</c:v>
                </c:pt>
                <c:pt idx="1">
                  <c:v>67.3</c:v>
                </c:pt>
                <c:pt idx="2">
                  <c:v>56.7</c:v>
                </c:pt>
                <c:pt idx="3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61.3</c:v>
                </c:pt>
                <c:pt idx="1">
                  <c:v>64.400000000000006</c:v>
                </c:pt>
                <c:pt idx="2">
                  <c:v>55.6</c:v>
                </c:pt>
                <c:pt idx="3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110.9</c:v>
                </c:pt>
                <c:pt idx="1">
                  <c:v>104.5</c:v>
                </c:pt>
                <c:pt idx="2">
                  <c:v>101.8</c:v>
                </c:pt>
                <c:pt idx="3">
                  <c:v>139.1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84.8</c:v>
                </c:pt>
                <c:pt idx="1">
                  <c:v>90.4</c:v>
                </c:pt>
                <c:pt idx="2">
                  <c:v>95.5</c:v>
                </c:pt>
                <c:pt idx="3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99.6</c:v>
                </c:pt>
                <c:pt idx="1">
                  <c:v>101.8</c:v>
                </c:pt>
                <c:pt idx="2">
                  <c:v>103.7</c:v>
                </c:pt>
                <c:pt idx="3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84.8</c:v>
                </c:pt>
                <c:pt idx="1">
                  <c:v>88.7</c:v>
                </c:pt>
                <c:pt idx="2">
                  <c:v>92</c:v>
                </c:pt>
                <c:pt idx="3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96.6</c:v>
                </c:pt>
                <c:pt idx="1">
                  <c:v>108.3</c:v>
                </c:pt>
                <c:pt idx="2" formatCode="0.0_ ">
                  <c:v>112.8</c:v>
                </c:pt>
                <c:pt idx="3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49.8</c:v>
                </c:pt>
                <c:pt idx="1">
                  <c:v>57.9</c:v>
                </c:pt>
                <c:pt idx="2">
                  <c:v>64.5</c:v>
                </c:pt>
                <c:pt idx="3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73.3</c:v>
                </c:pt>
                <c:pt idx="1">
                  <c:v>73</c:v>
                </c:pt>
                <c:pt idx="2">
                  <c:v>75.2</c:v>
                </c:pt>
                <c:pt idx="3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68.7</c:v>
                </c:pt>
                <c:pt idx="1">
                  <c:v>79.3</c:v>
                </c:pt>
                <c:pt idx="2">
                  <c:v>85.6</c:v>
                </c:pt>
                <c:pt idx="3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 formatCode="0.0_ ">
                  <c:v>151</c:v>
                </c:pt>
                <c:pt idx="1">
                  <c:v>149.6</c:v>
                </c:pt>
                <c:pt idx="2">
                  <c:v>151.1</c:v>
                </c:pt>
                <c:pt idx="3">
                  <c:v>149.80000000000001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64.2</c:v>
                </c:pt>
                <c:pt idx="1">
                  <c:v>72.5</c:v>
                </c:pt>
                <c:pt idx="2">
                  <c:v>74.5</c:v>
                </c:pt>
                <c:pt idx="3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2494423889001169E-2"/>
                  <c:y val="1.154378429968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0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4279341587429972E-2"/>
                  <c:y val="1.154378429968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0709506190572562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297235</c:v>
                </c:pt>
                <c:pt idx="1">
                  <c:v>109244</c:v>
                </c:pt>
                <c:pt idx="2">
                  <c:v>108955</c:v>
                </c:pt>
                <c:pt idx="3">
                  <c:v>105791</c:v>
                </c:pt>
                <c:pt idx="4">
                  <c:v>65471</c:v>
                </c:pt>
                <c:pt idx="5">
                  <c:v>47451</c:v>
                </c:pt>
                <c:pt idx="6">
                  <c:v>44545</c:v>
                </c:pt>
                <c:pt idx="7">
                  <c:v>33887</c:v>
                </c:pt>
                <c:pt idx="8">
                  <c:v>32609</c:v>
                </c:pt>
                <c:pt idx="9">
                  <c:v>27579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-1.785058243129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7.13967079371495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5.354753095286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-1.3089245247066038E-16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-8.3075972562301353E-4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263221</c:v>
                </c:pt>
                <c:pt idx="1">
                  <c:v>129823</c:v>
                </c:pt>
                <c:pt idx="2">
                  <c:v>95633</c:v>
                </c:pt>
                <c:pt idx="3">
                  <c:v>96083</c:v>
                </c:pt>
                <c:pt idx="4">
                  <c:v>81566</c:v>
                </c:pt>
                <c:pt idx="5">
                  <c:v>45974</c:v>
                </c:pt>
                <c:pt idx="6">
                  <c:v>43291</c:v>
                </c:pt>
                <c:pt idx="7">
                  <c:v>32022</c:v>
                </c:pt>
                <c:pt idx="8">
                  <c:v>44937</c:v>
                </c:pt>
                <c:pt idx="9">
                  <c:v>32105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586725590925066"/>
                  <c:y val="-0.1452441667268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9341992507346845"/>
                  <c:y val="-9.55651472465024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7264703023233202"/>
                  <c:y val="-7.5903103855137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4.7678100066551508E-2"/>
                  <c:y val="-5.8024272195333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3.98165137614678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32E-4"/>
                  <c:y val="-1.1317392665366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5.6980056980056983E-3"/>
                  <c:y val="3.315899732716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1785375118708452E-2"/>
                  <c:y val="5.896024464831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4188183741989515E-2"/>
                  <c:y val="4.7648149485901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297235</c:v>
                </c:pt>
                <c:pt idx="1">
                  <c:v>109244</c:v>
                </c:pt>
                <c:pt idx="2">
                  <c:v>108955</c:v>
                </c:pt>
                <c:pt idx="3">
                  <c:v>105791</c:v>
                </c:pt>
                <c:pt idx="4">
                  <c:v>65471</c:v>
                </c:pt>
                <c:pt idx="5">
                  <c:v>47451</c:v>
                </c:pt>
                <c:pt idx="6">
                  <c:v>44545</c:v>
                </c:pt>
                <c:pt idx="7">
                  <c:v>33887</c:v>
                </c:pt>
                <c:pt idx="8">
                  <c:v>32609</c:v>
                </c:pt>
                <c:pt idx="9">
                  <c:v>27579</c:v>
                </c:pt>
                <c:pt idx="10">
                  <c:v>154292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297235</c:v>
                </c:pt>
                <c:pt idx="1">
                  <c:v>109244</c:v>
                </c:pt>
                <c:pt idx="2">
                  <c:v>108955</c:v>
                </c:pt>
                <c:pt idx="3">
                  <c:v>105791</c:v>
                </c:pt>
                <c:pt idx="4">
                  <c:v>65471</c:v>
                </c:pt>
                <c:pt idx="5">
                  <c:v>47451</c:v>
                </c:pt>
                <c:pt idx="6">
                  <c:v>44545</c:v>
                </c:pt>
                <c:pt idx="7">
                  <c:v>33887</c:v>
                </c:pt>
                <c:pt idx="8">
                  <c:v>32609</c:v>
                </c:pt>
                <c:pt idx="9">
                  <c:v>27579</c:v>
                </c:pt>
                <c:pt idx="10">
                  <c:v>154292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0368909993121089"/>
                  <c:y val="-9.18947717742178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6952455370559597"/>
                  <c:y val="-0.16391456240383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4.4864926235365615E-2"/>
                  <c:y val="-7.5662593899900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4.7908209947039065E-2"/>
                  <c:y val="-7.4686457296286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62680237489397"/>
                      <c:h val="8.32644884906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7.3255995672296695E-2"/>
                  <c:y val="-3.345171508733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7.0612356661524187E-3"/>
                  <c:y val="-2.40613026819923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4438634102034953E-2"/>
                  <c:y val="3.42897999818987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263221</c:v>
                </c:pt>
                <c:pt idx="1">
                  <c:v>129823</c:v>
                </c:pt>
                <c:pt idx="2">
                  <c:v>95633</c:v>
                </c:pt>
                <c:pt idx="3">
                  <c:v>96083</c:v>
                </c:pt>
                <c:pt idx="4">
                  <c:v>81566</c:v>
                </c:pt>
                <c:pt idx="5">
                  <c:v>45974</c:v>
                </c:pt>
                <c:pt idx="6">
                  <c:v>43291</c:v>
                </c:pt>
                <c:pt idx="7">
                  <c:v>32022</c:v>
                </c:pt>
                <c:pt idx="8">
                  <c:v>44937</c:v>
                </c:pt>
                <c:pt idx="9">
                  <c:v>32105</c:v>
                </c:pt>
                <c:pt idx="10" formatCode="#,##0_);[Red]\(#,##0\)">
                  <c:v>180424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0.15172</cdr:y>
    </cdr:from>
    <cdr:to>
      <cdr:x>1</cdr:x>
      <cdr:y>0.75172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419100"/>
          <a:ext cx="563753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0.24658</cdr:y>
    </cdr:from>
    <cdr:to>
      <cdr:x>1</cdr:x>
      <cdr:y>0.63014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685818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0.39344</cdr:y>
    </cdr:from>
    <cdr:to>
      <cdr:x>0.9948</cdr:x>
      <cdr:y>0.84262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51" y="1143005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0.90754</cdr:x>
      <cdr:y>0.33697</cdr:y>
    </cdr:from>
    <cdr:to>
      <cdr:x>1</cdr:x>
      <cdr:y>0.94566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837" y="885857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0.19251</cdr:y>
    </cdr:from>
    <cdr:to>
      <cdr:x>0.98694</cdr:x>
      <cdr:y>0.70508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380" y="540940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0.25352</cdr:y>
    </cdr:from>
    <cdr:to>
      <cdr:x>0.9935</cdr:x>
      <cdr:y>0.80986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4" y="685785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令和５年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0.89645</cdr:x>
      <cdr:y>0.21071</cdr:y>
    </cdr:from>
    <cdr:to>
      <cdr:x>0.99214</cdr:x>
      <cdr:y>0.58928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1" y="561964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0.90981</cdr:x>
      <cdr:y>0.27874</cdr:y>
    </cdr:from>
    <cdr:to>
      <cdr:x>0.99739</cdr:x>
      <cdr:y>0.71777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412" y="76199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0.8889</cdr:x>
      <cdr:y>0.45357</cdr:y>
    </cdr:from>
    <cdr:to>
      <cdr:x>0.97649</cdr:x>
      <cdr:y>0.975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49" y="1209676"/>
          <a:ext cx="638236" cy="1390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0.90053</cdr:x>
      <cdr:y>0.21602</cdr:y>
    </cdr:from>
    <cdr:to>
      <cdr:x>0.99609</cdr:x>
      <cdr:y>0.78397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584" y="590541"/>
          <a:ext cx="699041" cy="1552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0.85084</cdr:x>
      <cdr:y>0.41404</cdr:y>
    </cdr:from>
    <cdr:to>
      <cdr:x>0.98963</cdr:x>
      <cdr:y>0.89825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341" y="1123957"/>
          <a:ext cx="1019243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0.27973</cdr:y>
    </cdr:from>
    <cdr:to>
      <cdr:x>0.98441</cdr:x>
      <cdr:y>0.73777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52" y="762027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0.88171</cdr:x>
      <cdr:y>0.21769</cdr:y>
    </cdr:from>
    <cdr:to>
      <cdr:x>0.9987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6685" y="609599"/>
          <a:ext cx="858034" cy="159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0.89439</cdr:x>
      <cdr:y>0.22109</cdr:y>
    </cdr:from>
    <cdr:to>
      <cdr:x>0.97914</cdr:x>
      <cdr:y>0.81293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21" y="619125"/>
          <a:ext cx="619156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0.89949</cdr:x>
      <cdr:y>0.15412</cdr:y>
    </cdr:from>
    <cdr:to>
      <cdr:x>0.99348</cdr:x>
      <cdr:y>0.93907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07" y="409575"/>
          <a:ext cx="685765" cy="208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0.89604</cdr:x>
      <cdr:y>0.18644</cdr:y>
    </cdr:from>
    <cdr:to>
      <cdr:x>0.99869</cdr:x>
      <cdr:y>0.6339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6187" y="523885"/>
          <a:ext cx="749927" cy="1257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0.86458</cdr:x>
      <cdr:y>0.09869</cdr:y>
    </cdr:from>
    <cdr:to>
      <cdr:x>0.98958</cdr:x>
      <cdr:y>0.76645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4606" y="285773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0.13758</cdr:y>
    </cdr:from>
    <cdr:to>
      <cdr:x>1</cdr:x>
      <cdr:y>0.90604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390525"/>
          <a:ext cx="909684" cy="218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0.8989</cdr:x>
      <cdr:y>0.17008</cdr:y>
    </cdr:from>
    <cdr:to>
      <cdr:x>0.99216</cdr:x>
      <cdr:y>0.58843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7099" y="476286"/>
          <a:ext cx="681327" cy="11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4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>
      <c r="A1" s="224"/>
      <c r="B1" s="225"/>
      <c r="C1" s="226"/>
      <c r="D1" s="227"/>
      <c r="E1" s="227"/>
      <c r="F1" s="227"/>
      <c r="G1" s="227"/>
      <c r="H1" s="228"/>
    </row>
    <row r="2" spans="1:8" ht="24">
      <c r="A2" s="444" t="s">
        <v>131</v>
      </c>
      <c r="B2" s="445"/>
      <c r="C2" s="445"/>
      <c r="D2" s="445"/>
      <c r="E2" s="445"/>
      <c r="F2" s="445"/>
      <c r="G2" s="445"/>
      <c r="H2" s="446"/>
    </row>
    <row r="3" spans="1:8" ht="30" customHeight="1">
      <c r="A3" s="447"/>
      <c r="B3" s="445"/>
      <c r="C3" s="445"/>
      <c r="D3" s="445"/>
      <c r="E3" s="445"/>
      <c r="F3" s="445"/>
      <c r="G3" s="445"/>
      <c r="H3" s="446"/>
    </row>
    <row r="4" spans="1:8">
      <c r="A4" s="99"/>
      <c r="H4" s="231"/>
    </row>
    <row r="5" spans="1:8">
      <c r="A5" s="232"/>
      <c r="B5"/>
      <c r="C5"/>
      <c r="D5"/>
      <c r="E5"/>
      <c r="F5"/>
      <c r="G5"/>
      <c r="H5" s="233"/>
    </row>
    <row r="6" spans="1:8" ht="23.25" customHeight="1">
      <c r="A6" s="234"/>
      <c r="B6" s="235" t="s">
        <v>132</v>
      </c>
      <c r="C6" s="236"/>
      <c r="D6" s="237" t="s">
        <v>133</v>
      </c>
      <c r="E6" s="237"/>
      <c r="F6" s="238"/>
      <c r="G6" s="238"/>
      <c r="H6" s="231"/>
    </row>
    <row r="7" spans="1:8" s="238" customFormat="1" ht="17.100000000000001" customHeight="1">
      <c r="A7" s="239"/>
      <c r="B7" s="240">
        <v>1</v>
      </c>
      <c r="C7" s="241"/>
      <c r="D7" s="238" t="s">
        <v>134</v>
      </c>
      <c r="G7" s="242"/>
      <c r="H7" s="243"/>
    </row>
    <row r="8" spans="1:8" s="238" customFormat="1" ht="17.100000000000001" customHeight="1">
      <c r="A8" s="239"/>
      <c r="B8" s="244"/>
      <c r="C8" s="241"/>
      <c r="H8" s="243"/>
    </row>
    <row r="9" spans="1:8" s="238" customFormat="1" ht="17.100000000000001" customHeight="1">
      <c r="A9" s="239"/>
      <c r="B9" s="245">
        <v>2</v>
      </c>
      <c r="C9" s="241"/>
      <c r="D9" s="238" t="s">
        <v>135</v>
      </c>
      <c r="G9" s="242"/>
      <c r="H9" s="243"/>
    </row>
    <row r="10" spans="1:8" s="238" customFormat="1" ht="17.100000000000001" customHeight="1">
      <c r="A10" s="239"/>
      <c r="B10" s="244"/>
      <c r="C10" s="241"/>
      <c r="H10" s="243"/>
    </row>
    <row r="11" spans="1:8" s="238" customFormat="1" ht="17.100000000000001" customHeight="1">
      <c r="A11" s="239"/>
      <c r="B11" s="246">
        <v>3</v>
      </c>
      <c r="C11" s="241"/>
      <c r="D11" s="238" t="s">
        <v>136</v>
      </c>
      <c r="G11" s="242"/>
      <c r="H11" s="243"/>
    </row>
    <row r="12" spans="1:8" s="238" customFormat="1" ht="17.100000000000001" customHeight="1">
      <c r="A12" s="239"/>
      <c r="B12" s="244"/>
      <c r="C12" s="241"/>
      <c r="H12" s="243"/>
    </row>
    <row r="13" spans="1:8" s="238" customFormat="1" ht="17.100000000000001" customHeight="1">
      <c r="A13" s="239"/>
      <c r="B13" s="342">
        <v>4</v>
      </c>
      <c r="C13" s="241"/>
      <c r="D13" s="238" t="s">
        <v>137</v>
      </c>
      <c r="G13" s="242"/>
      <c r="H13" s="243"/>
    </row>
    <row r="14" spans="1:8" s="238" customFormat="1" ht="17.100000000000001" customHeight="1">
      <c r="A14" s="239"/>
      <c r="B14" s="244" t="s">
        <v>138</v>
      </c>
      <c r="C14" s="241"/>
      <c r="H14" s="243"/>
    </row>
    <row r="15" spans="1:8" s="238" customFormat="1" ht="17.100000000000001" customHeight="1">
      <c r="A15" s="239"/>
      <c r="B15" s="247">
        <v>5</v>
      </c>
      <c r="C15" s="241"/>
      <c r="D15" s="238" t="s">
        <v>139</v>
      </c>
      <c r="G15" s="242"/>
      <c r="H15" s="243"/>
    </row>
    <row r="16" spans="1:8" s="238" customFormat="1" ht="17.100000000000001" customHeight="1">
      <c r="A16" s="239"/>
      <c r="B16" s="244"/>
      <c r="C16" s="241"/>
      <c r="H16" s="243"/>
    </row>
    <row r="17" spans="1:8" s="238" customFormat="1" ht="17.100000000000001" customHeight="1">
      <c r="A17" s="239"/>
      <c r="B17" s="248">
        <v>6</v>
      </c>
      <c r="C17" s="241"/>
      <c r="D17" s="238" t="s">
        <v>140</v>
      </c>
      <c r="H17" s="243"/>
    </row>
    <row r="18" spans="1:8" s="238" customFormat="1" ht="17.100000000000001" customHeight="1">
      <c r="A18" s="239"/>
      <c r="B18" s="244"/>
      <c r="C18" s="241"/>
      <c r="H18" s="243"/>
    </row>
    <row r="19" spans="1:8" s="238" customFormat="1" ht="17.100000000000001" customHeight="1">
      <c r="A19" s="239"/>
      <c r="B19" s="249">
        <v>7</v>
      </c>
      <c r="C19" s="241"/>
      <c r="D19" s="238" t="s">
        <v>141</v>
      </c>
      <c r="H19" s="243"/>
    </row>
    <row r="20" spans="1:8" s="238" customFormat="1" ht="17.100000000000001" customHeight="1">
      <c r="A20" s="239"/>
      <c r="B20" s="244"/>
      <c r="C20" s="241"/>
      <c r="H20" s="243"/>
    </row>
    <row r="21" spans="1:8" s="238" customFormat="1" ht="17.100000000000001" customHeight="1">
      <c r="A21" s="239"/>
      <c r="B21" s="250">
        <v>8</v>
      </c>
      <c r="C21" s="241"/>
      <c r="D21" s="238" t="s">
        <v>142</v>
      </c>
      <c r="H21" s="243"/>
    </row>
    <row r="22" spans="1:8" s="238" customFormat="1" ht="17.100000000000001" customHeight="1">
      <c r="A22" s="239"/>
      <c r="B22" s="244"/>
      <c r="C22" s="241"/>
      <c r="H22" s="243"/>
    </row>
    <row r="23" spans="1:8" s="238" customFormat="1" ht="17.100000000000001" customHeight="1">
      <c r="A23" s="239"/>
      <c r="B23" s="251">
        <v>9</v>
      </c>
      <c r="C23" s="241"/>
      <c r="D23" s="238" t="s">
        <v>143</v>
      </c>
      <c r="H23" s="243"/>
    </row>
    <row r="24" spans="1:8" s="238" customFormat="1" ht="17.100000000000001" customHeight="1">
      <c r="A24" s="239"/>
      <c r="B24" s="244"/>
      <c r="C24" s="241"/>
      <c r="H24" s="243"/>
    </row>
    <row r="25" spans="1:8" s="238" customFormat="1" ht="17.100000000000001" customHeight="1">
      <c r="A25" s="239"/>
      <c r="B25" s="252">
        <v>10</v>
      </c>
      <c r="C25" s="241"/>
      <c r="D25" s="238" t="s">
        <v>144</v>
      </c>
      <c r="H25" s="243"/>
    </row>
    <row r="26" spans="1:8" s="238" customFormat="1" ht="17.100000000000001" customHeight="1">
      <c r="A26" s="239"/>
      <c r="B26" s="244"/>
      <c r="C26" s="241"/>
      <c r="H26" s="243"/>
    </row>
    <row r="27" spans="1:8" s="238" customFormat="1" ht="17.100000000000001" customHeight="1">
      <c r="A27" s="239"/>
      <c r="B27" s="253">
        <v>11</v>
      </c>
      <c r="C27" s="241"/>
      <c r="D27" s="238" t="s">
        <v>145</v>
      </c>
      <c r="H27" s="243"/>
    </row>
    <row r="28" spans="1:8" s="238" customFormat="1" ht="17.100000000000001" customHeight="1">
      <c r="A28" s="239"/>
      <c r="B28" s="244"/>
      <c r="C28" s="241"/>
      <c r="H28" s="243"/>
    </row>
    <row r="29" spans="1:8" s="238" customFormat="1" ht="17.100000000000001" customHeight="1">
      <c r="A29" s="239"/>
      <c r="B29" s="269">
        <v>12</v>
      </c>
      <c r="C29" s="241"/>
      <c r="D29" s="238" t="s">
        <v>146</v>
      </c>
      <c r="H29" s="243"/>
    </row>
    <row r="30" spans="1:8" s="238" customFormat="1" ht="17.100000000000001" customHeight="1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>
      <c r="A31" s="239"/>
      <c r="B31" s="269">
        <v>13</v>
      </c>
      <c r="C31" s="258"/>
      <c r="D31" s="238" t="s">
        <v>147</v>
      </c>
      <c r="H31" s="243"/>
    </row>
    <row r="32" spans="1:8" s="238" customFormat="1" ht="17.100000000000001" customHeight="1">
      <c r="A32" s="239"/>
      <c r="B32" s="244"/>
      <c r="C32" s="241"/>
      <c r="H32" s="243"/>
    </row>
    <row r="33" spans="1:8" s="238" customFormat="1" ht="17.100000000000001" customHeight="1">
      <c r="A33" s="239"/>
      <c r="B33" s="269">
        <v>14</v>
      </c>
      <c r="C33" s="241"/>
      <c r="D33" s="238" t="s">
        <v>148</v>
      </c>
      <c r="H33" s="243"/>
    </row>
    <row r="34" spans="1:8" s="238" customFormat="1" ht="17.100000000000001" customHeight="1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>
      <c r="A35" s="239"/>
      <c r="B35" s="269">
        <v>15</v>
      </c>
      <c r="C35" s="241"/>
      <c r="D35" s="238" t="s">
        <v>91</v>
      </c>
      <c r="E35" s="238" t="s">
        <v>149</v>
      </c>
      <c r="H35" s="243"/>
    </row>
    <row r="36" spans="1:8" s="238" customFormat="1" ht="17.100000000000001" customHeight="1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>
      <c r="A37" s="239"/>
      <c r="B37" s="269">
        <v>16</v>
      </c>
      <c r="C37" s="258"/>
      <c r="D37" s="238" t="s">
        <v>150</v>
      </c>
      <c r="H37" s="243"/>
    </row>
    <row r="38" spans="1:8" s="238" customFormat="1" ht="17.100000000000001" customHeight="1">
      <c r="A38" s="239"/>
      <c r="B38" s="244"/>
      <c r="C38" s="241"/>
      <c r="H38" s="243"/>
    </row>
    <row r="39" spans="1:8" s="238" customFormat="1" ht="17.100000000000001" customHeight="1">
      <c r="A39" s="239"/>
      <c r="B39" s="269">
        <v>17</v>
      </c>
      <c r="C39" s="258"/>
      <c r="D39" s="238" t="s">
        <v>151</v>
      </c>
      <c r="H39" s="243"/>
    </row>
    <row r="40" spans="1:8" s="238" customFormat="1" ht="17.100000000000001" customHeight="1">
      <c r="A40" s="239"/>
      <c r="B40" s="270"/>
      <c r="C40" s="258"/>
      <c r="H40" s="243"/>
    </row>
    <row r="41" spans="1:8" s="238" customFormat="1" ht="17.100000000000001" customHeight="1">
      <c r="A41" s="239"/>
      <c r="B41" s="244"/>
      <c r="C41" s="241"/>
      <c r="H41" s="243"/>
    </row>
    <row r="42" spans="1:8" s="238" customFormat="1" ht="29.25" customHeight="1">
      <c r="A42" s="448" t="s">
        <v>152</v>
      </c>
      <c r="B42" s="449"/>
      <c r="C42" s="449"/>
      <c r="D42" s="449"/>
      <c r="E42" s="449"/>
      <c r="F42" s="449"/>
      <c r="G42" s="449"/>
      <c r="H42" s="450"/>
    </row>
    <row r="43" spans="1:8" s="238" customFormat="1" ht="14.2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>
      <c r="B44" s="229"/>
      <c r="C44" s="230"/>
    </row>
    <row r="45" spans="1:8" s="268" customFormat="1">
      <c r="B45" s="229"/>
      <c r="C45" s="230"/>
    </row>
    <row r="46" spans="1:8" s="268" customFormat="1">
      <c r="B46" s="229"/>
      <c r="C46" s="230"/>
    </row>
    <row r="47" spans="1:8" s="268" customFormat="1">
      <c r="B47" s="229"/>
      <c r="C47" s="230"/>
    </row>
    <row r="48" spans="1:8" s="268" customFormat="1">
      <c r="B48" s="229"/>
      <c r="C48" s="230"/>
    </row>
    <row r="49" spans="2:3" s="268" customFormat="1">
      <c r="B49" s="229"/>
      <c r="C49" s="230"/>
    </row>
    <row r="50" spans="2:3" s="268" customFormat="1">
      <c r="B50" s="229"/>
      <c r="C50" s="230"/>
    </row>
    <row r="51" spans="2:3" s="268" customFormat="1">
      <c r="B51" s="229"/>
      <c r="C51" s="230"/>
    </row>
    <row r="52" spans="2:3" s="268" customFormat="1">
      <c r="B52" s="229"/>
      <c r="C52" s="230"/>
    </row>
    <row r="53" spans="2:3" s="268" customFormat="1">
      <c r="B53" s="229"/>
      <c r="C53" s="230"/>
    </row>
    <row r="54" spans="2:3" s="268" customFormat="1">
      <c r="B54" s="229"/>
      <c r="C54" s="230"/>
    </row>
    <row r="55" spans="2:3" s="268" customFormat="1">
      <c r="B55" s="229"/>
      <c r="C55" s="230"/>
    </row>
    <row r="56" spans="2:3" s="268" customFormat="1">
      <c r="B56" s="229"/>
      <c r="C56" s="230"/>
    </row>
    <row r="57" spans="2:3" s="268" customFormat="1">
      <c r="B57" s="229"/>
      <c r="C57" s="230"/>
    </row>
    <row r="58" spans="2:3" s="268" customFormat="1">
      <c r="B58" s="229"/>
      <c r="C58" s="230"/>
    </row>
    <row r="59" spans="2:3" s="268" customFormat="1">
      <c r="B59" s="229"/>
      <c r="C59" s="230"/>
    </row>
    <row r="60" spans="2:3" s="268" customFormat="1">
      <c r="B60" s="229"/>
      <c r="C60" s="230"/>
    </row>
    <row r="61" spans="2:3" s="268" customFormat="1">
      <c r="B61" s="229"/>
      <c r="C61" s="230"/>
    </row>
    <row r="62" spans="2:3" s="268" customFormat="1">
      <c r="B62" s="229"/>
      <c r="C62" s="230"/>
    </row>
    <row r="63" spans="2:3" s="268" customFormat="1">
      <c r="B63" s="229"/>
      <c r="C63" s="230"/>
    </row>
    <row r="64" spans="2:3" s="268" customFormat="1">
      <c r="B64" s="229"/>
      <c r="C64" s="230"/>
    </row>
    <row r="65" spans="2:3" s="268" customFormat="1">
      <c r="B65" s="229"/>
      <c r="C65" s="230"/>
    </row>
    <row r="66" spans="2:3" s="268" customFormat="1">
      <c r="B66" s="229"/>
      <c r="C66" s="230"/>
    </row>
    <row r="67" spans="2:3" s="268" customFormat="1">
      <c r="B67" s="229"/>
      <c r="C67" s="230"/>
    </row>
    <row r="68" spans="2:3" s="268" customFormat="1">
      <c r="B68" s="229"/>
      <c r="C68" s="230"/>
    </row>
    <row r="69" spans="2:3" s="268" customFormat="1">
      <c r="B69" s="229"/>
      <c r="C69" s="230"/>
    </row>
    <row r="70" spans="2:3" s="268" customFormat="1">
      <c r="B70" s="229"/>
      <c r="C70" s="230"/>
    </row>
    <row r="71" spans="2:3" s="268" customFormat="1">
      <c r="B71" s="229"/>
      <c r="C71" s="230"/>
    </row>
    <row r="72" spans="2:3" s="268" customFormat="1">
      <c r="B72" s="229"/>
      <c r="C72" s="230"/>
    </row>
    <row r="73" spans="2:3" s="268" customFormat="1">
      <c r="B73" s="229"/>
      <c r="C73" s="230"/>
    </row>
    <row r="74" spans="2:3" s="268" customFormat="1">
      <c r="B74" s="229"/>
      <c r="C74" s="230"/>
    </row>
    <row r="75" spans="2:3" s="268" customFormat="1">
      <c r="B75" s="229"/>
      <c r="C75" s="230"/>
    </row>
    <row r="76" spans="2:3" s="268" customFormat="1">
      <c r="B76" s="229"/>
      <c r="C76" s="230"/>
    </row>
    <row r="77" spans="2:3" s="268" customFormat="1">
      <c r="B77" s="229"/>
      <c r="C77" s="230"/>
    </row>
    <row r="78" spans="2:3" s="268" customFormat="1">
      <c r="B78" s="229"/>
      <c r="C78" s="230"/>
    </row>
    <row r="79" spans="2:3" s="268" customFormat="1">
      <c r="B79" s="229"/>
      <c r="C79" s="230"/>
    </row>
    <row r="80" spans="2:3" s="268" customFormat="1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M63" sqref="M63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/>
      <c r="R1" s="104"/>
    </row>
    <row r="2" spans="8:30">
      <c r="H2" s="183" t="s">
        <v>201</v>
      </c>
      <c r="I2" s="3"/>
      <c r="J2" s="184" t="s">
        <v>102</v>
      </c>
      <c r="K2" s="3"/>
      <c r="L2" s="294" t="s">
        <v>187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47</v>
      </c>
      <c r="K3" s="3"/>
      <c r="L3" s="294" t="s">
        <v>99</v>
      </c>
      <c r="N3" s="427"/>
      <c r="S3" s="26"/>
      <c r="T3" s="26"/>
      <c r="U3" s="26"/>
    </row>
    <row r="4" spans="8:30" ht="13.5" customHeight="1">
      <c r="H4" s="89">
        <v>15551</v>
      </c>
      <c r="I4" s="3">
        <v>37</v>
      </c>
      <c r="J4" s="160" t="s">
        <v>37</v>
      </c>
      <c r="K4" s="116">
        <f>SUM(I4)</f>
        <v>37</v>
      </c>
      <c r="L4" s="310">
        <v>10788</v>
      </c>
      <c r="M4" s="394"/>
      <c r="N4" s="427"/>
      <c r="O4" s="90"/>
      <c r="S4" s="26"/>
      <c r="T4" s="26"/>
      <c r="U4" s="26"/>
    </row>
    <row r="5" spans="8:30" ht="13.5" customHeight="1">
      <c r="H5" s="44">
        <v>14814</v>
      </c>
      <c r="I5" s="3">
        <v>33</v>
      </c>
      <c r="J5" s="160" t="s">
        <v>0</v>
      </c>
      <c r="K5" s="116">
        <f t="shared" ref="K5:K13" si="0">SUM(I5)</f>
        <v>33</v>
      </c>
      <c r="L5" s="311">
        <v>9198</v>
      </c>
      <c r="M5" s="45"/>
      <c r="N5" s="427"/>
      <c r="O5" s="90"/>
      <c r="S5" s="26"/>
      <c r="T5" s="26"/>
      <c r="U5" s="26"/>
    </row>
    <row r="6" spans="8:30" ht="13.5" customHeight="1">
      <c r="H6" s="44">
        <v>10439</v>
      </c>
      <c r="I6" s="3">
        <v>26</v>
      </c>
      <c r="J6" s="160" t="s">
        <v>30</v>
      </c>
      <c r="K6" s="116">
        <f t="shared" si="0"/>
        <v>26</v>
      </c>
      <c r="L6" s="311">
        <v>21503</v>
      </c>
      <c r="M6" s="45"/>
      <c r="N6" s="427"/>
      <c r="O6" s="90"/>
      <c r="S6" s="26"/>
      <c r="T6" s="26"/>
      <c r="U6" s="26"/>
    </row>
    <row r="7" spans="8:30" ht="13.5" customHeight="1">
      <c r="H7" s="44">
        <v>6884</v>
      </c>
      <c r="I7" s="3">
        <v>14</v>
      </c>
      <c r="J7" s="160" t="s">
        <v>19</v>
      </c>
      <c r="K7" s="116">
        <f t="shared" si="0"/>
        <v>14</v>
      </c>
      <c r="L7" s="311">
        <v>5440</v>
      </c>
      <c r="M7" s="45"/>
      <c r="N7" s="427"/>
      <c r="O7" s="90"/>
      <c r="S7" s="26"/>
      <c r="T7" s="26"/>
      <c r="U7" s="26"/>
    </row>
    <row r="8" spans="8:30">
      <c r="H8" s="44">
        <v>5617</v>
      </c>
      <c r="I8" s="33">
        <v>40</v>
      </c>
      <c r="J8" s="160" t="s">
        <v>2</v>
      </c>
      <c r="K8" s="116">
        <f t="shared" si="0"/>
        <v>40</v>
      </c>
      <c r="L8" s="311">
        <v>5883</v>
      </c>
      <c r="M8" s="45"/>
      <c r="N8" s="90"/>
      <c r="O8" s="90"/>
      <c r="S8" s="26"/>
      <c r="T8" s="26"/>
      <c r="U8" s="26"/>
    </row>
    <row r="9" spans="8:30">
      <c r="H9" s="193">
        <v>5095</v>
      </c>
      <c r="I9" s="3">
        <v>25</v>
      </c>
      <c r="J9" s="160" t="s">
        <v>29</v>
      </c>
      <c r="K9" s="116">
        <f t="shared" si="0"/>
        <v>25</v>
      </c>
      <c r="L9" s="311">
        <v>4982</v>
      </c>
      <c r="M9" s="45"/>
      <c r="N9" s="90"/>
      <c r="O9" s="90"/>
      <c r="S9" s="26"/>
      <c r="T9" s="26"/>
      <c r="U9" s="26"/>
    </row>
    <row r="10" spans="8:30">
      <c r="H10" s="193">
        <v>4574</v>
      </c>
      <c r="I10" s="14">
        <v>27</v>
      </c>
      <c r="J10" s="162" t="s">
        <v>31</v>
      </c>
      <c r="K10" s="116">
        <f t="shared" si="0"/>
        <v>27</v>
      </c>
      <c r="L10" s="311">
        <v>3357</v>
      </c>
      <c r="S10" s="26"/>
      <c r="T10" s="26"/>
      <c r="U10" s="26"/>
    </row>
    <row r="11" spans="8:30">
      <c r="H11" s="3">
        <v>4218</v>
      </c>
      <c r="I11" s="3">
        <v>36</v>
      </c>
      <c r="J11" s="160" t="s">
        <v>5</v>
      </c>
      <c r="K11" s="116">
        <f t="shared" si="0"/>
        <v>36</v>
      </c>
      <c r="L11" s="311">
        <v>5174</v>
      </c>
      <c r="M11" s="45"/>
      <c r="N11" s="90"/>
      <c r="O11" s="90"/>
      <c r="S11" s="26"/>
      <c r="T11" s="26"/>
      <c r="U11" s="26"/>
    </row>
    <row r="12" spans="8:30">
      <c r="H12" s="331">
        <v>3365</v>
      </c>
      <c r="I12" s="14">
        <v>15</v>
      </c>
      <c r="J12" s="162" t="s">
        <v>20</v>
      </c>
      <c r="K12" s="116">
        <f t="shared" si="0"/>
        <v>15</v>
      </c>
      <c r="L12" s="311">
        <v>2988</v>
      </c>
      <c r="M12" s="45"/>
      <c r="N12" s="90"/>
      <c r="O12" s="90"/>
      <c r="S12" s="26"/>
      <c r="T12" s="26"/>
      <c r="U12" s="26"/>
    </row>
    <row r="13" spans="8:30" ht="14.25" thickBot="1">
      <c r="H13" s="437">
        <v>2754</v>
      </c>
      <c r="I13" s="381">
        <v>16</v>
      </c>
      <c r="J13" s="382" t="s">
        <v>3</v>
      </c>
      <c r="K13" s="116">
        <f t="shared" si="0"/>
        <v>16</v>
      </c>
      <c r="L13" s="311">
        <v>3096</v>
      </c>
      <c r="M13" s="45"/>
      <c r="N13" s="90"/>
      <c r="O13" s="90"/>
      <c r="S13" s="26"/>
      <c r="T13" s="26"/>
      <c r="U13" s="26"/>
    </row>
    <row r="14" spans="8:30" ht="14.25" thickTop="1">
      <c r="H14" s="44">
        <v>1971</v>
      </c>
      <c r="I14" s="121">
        <v>17</v>
      </c>
      <c r="J14" s="174" t="s">
        <v>21</v>
      </c>
      <c r="K14" s="107" t="s">
        <v>8</v>
      </c>
      <c r="L14" s="312">
        <v>93356</v>
      </c>
      <c r="S14" s="26"/>
      <c r="T14" s="26"/>
      <c r="U14" s="26"/>
    </row>
    <row r="15" spans="8:30">
      <c r="H15" s="193">
        <v>1948</v>
      </c>
      <c r="I15" s="3">
        <v>34</v>
      </c>
      <c r="J15" s="160" t="s">
        <v>1</v>
      </c>
      <c r="K15" s="50"/>
      <c r="L15" t="s">
        <v>60</v>
      </c>
      <c r="M15" s="404" t="s">
        <v>190</v>
      </c>
      <c r="N15" s="42" t="s">
        <v>75</v>
      </c>
      <c r="S15" s="26"/>
      <c r="T15" s="26"/>
      <c r="U15" s="26"/>
    </row>
    <row r="16" spans="8:30">
      <c r="H16" s="88">
        <v>1522</v>
      </c>
      <c r="I16" s="3">
        <v>38</v>
      </c>
      <c r="J16" s="160" t="s">
        <v>38</v>
      </c>
      <c r="K16" s="116">
        <f>SUM(I4)</f>
        <v>37</v>
      </c>
      <c r="L16" s="160" t="s">
        <v>37</v>
      </c>
      <c r="M16" s="313">
        <v>14848</v>
      </c>
      <c r="N16" s="89">
        <f>SUM(H4)</f>
        <v>15551</v>
      </c>
      <c r="O16" s="45"/>
      <c r="P16" s="17"/>
      <c r="S16" s="26"/>
      <c r="T16" s="26"/>
      <c r="U16" s="26"/>
    </row>
    <row r="17" spans="1:21">
      <c r="H17" s="193">
        <v>1508</v>
      </c>
      <c r="I17" s="3">
        <v>1</v>
      </c>
      <c r="J17" s="160" t="s">
        <v>4</v>
      </c>
      <c r="K17" s="116">
        <f t="shared" ref="K17:K25" si="1">SUM(I5)</f>
        <v>33</v>
      </c>
      <c r="L17" s="160" t="s">
        <v>0</v>
      </c>
      <c r="M17" s="314">
        <v>14879</v>
      </c>
      <c r="N17" s="89">
        <f t="shared" ref="N17:N25" si="2">SUM(H5)</f>
        <v>14814</v>
      </c>
      <c r="O17" s="45"/>
      <c r="P17" s="17"/>
      <c r="S17" s="26"/>
      <c r="T17" s="26"/>
      <c r="U17" s="26"/>
    </row>
    <row r="18" spans="1:21">
      <c r="H18" s="348">
        <v>1502</v>
      </c>
      <c r="I18" s="3">
        <v>24</v>
      </c>
      <c r="J18" s="160" t="s">
        <v>28</v>
      </c>
      <c r="K18" s="116">
        <f t="shared" si="1"/>
        <v>26</v>
      </c>
      <c r="L18" s="160" t="s">
        <v>30</v>
      </c>
      <c r="M18" s="314">
        <v>10331</v>
      </c>
      <c r="N18" s="89">
        <f t="shared" si="2"/>
        <v>10439</v>
      </c>
      <c r="O18" s="45"/>
      <c r="P18" s="17"/>
      <c r="S18" s="26"/>
      <c r="T18" s="26"/>
      <c r="U18" s="26"/>
    </row>
    <row r="19" spans="1:21">
      <c r="H19" s="89">
        <v>554</v>
      </c>
      <c r="I19" s="3">
        <v>2</v>
      </c>
      <c r="J19" s="160" t="s">
        <v>6</v>
      </c>
      <c r="K19" s="116">
        <f t="shared" si="1"/>
        <v>14</v>
      </c>
      <c r="L19" s="160" t="s">
        <v>19</v>
      </c>
      <c r="M19" s="314">
        <v>6152</v>
      </c>
      <c r="N19" s="89">
        <f t="shared" si="2"/>
        <v>6884</v>
      </c>
      <c r="O19" s="45"/>
      <c r="P19" s="17"/>
      <c r="S19" s="26"/>
      <c r="T19" s="26"/>
      <c r="U19" s="26"/>
    </row>
    <row r="20" spans="1:21" ht="14.25" thickBot="1">
      <c r="H20" s="88">
        <v>412</v>
      </c>
      <c r="I20" s="3">
        <v>12</v>
      </c>
      <c r="J20" s="160" t="s">
        <v>18</v>
      </c>
      <c r="K20" s="116">
        <f t="shared" si="1"/>
        <v>40</v>
      </c>
      <c r="L20" s="160" t="s">
        <v>2</v>
      </c>
      <c r="M20" s="314">
        <v>5793</v>
      </c>
      <c r="N20" s="89">
        <f t="shared" si="2"/>
        <v>5617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47</v>
      </c>
      <c r="C21" s="59" t="s">
        <v>196</v>
      </c>
      <c r="D21" s="59" t="s">
        <v>184</v>
      </c>
      <c r="E21" s="59" t="s">
        <v>41</v>
      </c>
      <c r="F21" s="59" t="s">
        <v>50</v>
      </c>
      <c r="G21" s="8" t="s">
        <v>174</v>
      </c>
      <c r="H21" s="193">
        <v>358</v>
      </c>
      <c r="I21" s="3">
        <v>23</v>
      </c>
      <c r="J21" s="160" t="s">
        <v>27</v>
      </c>
      <c r="K21" s="116">
        <f t="shared" si="1"/>
        <v>25</v>
      </c>
      <c r="L21" s="160" t="s">
        <v>29</v>
      </c>
      <c r="M21" s="314">
        <v>5583</v>
      </c>
      <c r="N21" s="89">
        <f t="shared" si="2"/>
        <v>5095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37</v>
      </c>
      <c r="C22" s="43">
        <f t="shared" ref="C22:C31" si="3">SUM(H4)</f>
        <v>15551</v>
      </c>
      <c r="D22" s="89">
        <f>SUM(L4)</f>
        <v>10788</v>
      </c>
      <c r="E22" s="52">
        <f t="shared" ref="E22:E32" si="4">SUM(N16/M16*100)</f>
        <v>104.73464439655173</v>
      </c>
      <c r="F22" s="55">
        <f>SUM(C22/D22*100)</f>
        <v>144.15090841675936</v>
      </c>
      <c r="G22" s="3"/>
      <c r="H22" s="426">
        <v>244</v>
      </c>
      <c r="I22" s="3">
        <v>21</v>
      </c>
      <c r="J22" s="160" t="s">
        <v>25</v>
      </c>
      <c r="K22" s="116">
        <f t="shared" si="1"/>
        <v>27</v>
      </c>
      <c r="L22" s="162" t="s">
        <v>31</v>
      </c>
      <c r="M22" s="314">
        <v>4120</v>
      </c>
      <c r="N22" s="89">
        <f t="shared" si="2"/>
        <v>4574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0</v>
      </c>
      <c r="C23" s="43">
        <f t="shared" si="3"/>
        <v>14814</v>
      </c>
      <c r="D23" s="89">
        <f>SUM(L5)</f>
        <v>9198</v>
      </c>
      <c r="E23" s="52">
        <f t="shared" si="4"/>
        <v>99.563142684320184</v>
      </c>
      <c r="F23" s="55">
        <f t="shared" ref="F23:F32" si="5">SUM(C23/D23*100)</f>
        <v>161.05675146771037</v>
      </c>
      <c r="G23" s="3"/>
      <c r="H23" s="375">
        <v>213</v>
      </c>
      <c r="I23" s="3">
        <v>31</v>
      </c>
      <c r="J23" s="160" t="s">
        <v>64</v>
      </c>
      <c r="K23" s="116">
        <f t="shared" si="1"/>
        <v>36</v>
      </c>
      <c r="L23" s="160" t="s">
        <v>5</v>
      </c>
      <c r="M23" s="314">
        <v>4222</v>
      </c>
      <c r="N23" s="89">
        <f t="shared" si="2"/>
        <v>4218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30</v>
      </c>
      <c r="C24" s="43">
        <f t="shared" si="3"/>
        <v>10439</v>
      </c>
      <c r="D24" s="89">
        <f t="shared" ref="D24:D31" si="6">SUM(L6)</f>
        <v>21503</v>
      </c>
      <c r="E24" s="52">
        <f t="shared" si="4"/>
        <v>101.04539734778821</v>
      </c>
      <c r="F24" s="55">
        <f t="shared" si="5"/>
        <v>48.546714411942524</v>
      </c>
      <c r="G24" s="3"/>
      <c r="H24" s="91">
        <v>115</v>
      </c>
      <c r="I24" s="3">
        <v>19</v>
      </c>
      <c r="J24" s="160" t="s">
        <v>23</v>
      </c>
      <c r="K24" s="116">
        <f t="shared" si="1"/>
        <v>15</v>
      </c>
      <c r="L24" s="162" t="s">
        <v>20</v>
      </c>
      <c r="M24" s="314">
        <v>3286</v>
      </c>
      <c r="N24" s="89">
        <f t="shared" si="2"/>
        <v>3365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19</v>
      </c>
      <c r="C25" s="43">
        <f t="shared" si="3"/>
        <v>6884</v>
      </c>
      <c r="D25" s="89">
        <f t="shared" si="6"/>
        <v>5440</v>
      </c>
      <c r="E25" s="52">
        <f t="shared" si="4"/>
        <v>111.89856957087126</v>
      </c>
      <c r="F25" s="55">
        <f t="shared" si="5"/>
        <v>126.54411764705881</v>
      </c>
      <c r="G25" s="3"/>
      <c r="H25" s="375">
        <v>110</v>
      </c>
      <c r="I25" s="3">
        <v>22</v>
      </c>
      <c r="J25" s="160" t="s">
        <v>26</v>
      </c>
      <c r="K25" s="180">
        <f t="shared" si="1"/>
        <v>16</v>
      </c>
      <c r="L25" s="382" t="s">
        <v>3</v>
      </c>
      <c r="M25" s="315">
        <v>3000</v>
      </c>
      <c r="N25" s="166">
        <f t="shared" si="2"/>
        <v>2754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2</v>
      </c>
      <c r="C26" s="89">
        <f t="shared" si="3"/>
        <v>5617</v>
      </c>
      <c r="D26" s="89">
        <f t="shared" si="6"/>
        <v>5883</v>
      </c>
      <c r="E26" s="52">
        <f t="shared" si="4"/>
        <v>96.961850509235276</v>
      </c>
      <c r="F26" s="55">
        <f t="shared" si="5"/>
        <v>95.478497365289812</v>
      </c>
      <c r="G26" s="12"/>
      <c r="H26" s="125">
        <v>84</v>
      </c>
      <c r="I26" s="3">
        <v>32</v>
      </c>
      <c r="J26" s="160" t="s">
        <v>35</v>
      </c>
      <c r="K26" s="3"/>
      <c r="L26" s="364" t="s">
        <v>8</v>
      </c>
      <c r="M26" s="316">
        <v>84234</v>
      </c>
      <c r="N26" s="191">
        <f>SUM(H44)</f>
        <v>84088</v>
      </c>
      <c r="S26" s="26"/>
      <c r="T26" s="26"/>
      <c r="U26" s="26"/>
    </row>
    <row r="27" spans="1:21">
      <c r="A27" s="61">
        <v>6</v>
      </c>
      <c r="B27" s="160" t="s">
        <v>29</v>
      </c>
      <c r="C27" s="43">
        <f t="shared" si="3"/>
        <v>5095</v>
      </c>
      <c r="D27" s="89">
        <f t="shared" si="6"/>
        <v>4982</v>
      </c>
      <c r="E27" s="52">
        <f t="shared" si="4"/>
        <v>91.259179652516565</v>
      </c>
      <c r="F27" s="55">
        <f t="shared" si="5"/>
        <v>102.26816539542352</v>
      </c>
      <c r="G27" s="3"/>
      <c r="H27" s="91">
        <v>83</v>
      </c>
      <c r="I27" s="3">
        <v>4</v>
      </c>
      <c r="J27" s="160" t="s">
        <v>11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31</v>
      </c>
      <c r="C28" s="43">
        <f t="shared" si="3"/>
        <v>4574</v>
      </c>
      <c r="D28" s="89">
        <f t="shared" si="6"/>
        <v>3357</v>
      </c>
      <c r="E28" s="52">
        <f t="shared" si="4"/>
        <v>111.01941747572816</v>
      </c>
      <c r="F28" s="55">
        <f t="shared" si="5"/>
        <v>136.25260649389335</v>
      </c>
      <c r="G28" s="3"/>
      <c r="H28" s="91">
        <v>69</v>
      </c>
      <c r="I28" s="3">
        <v>9</v>
      </c>
      <c r="J28" s="3" t="s">
        <v>163</v>
      </c>
      <c r="L28" s="29"/>
      <c r="S28" s="26"/>
      <c r="T28" s="26"/>
      <c r="U28" s="26"/>
    </row>
    <row r="29" spans="1:21">
      <c r="A29" s="61">
        <v>8</v>
      </c>
      <c r="B29" s="160" t="s">
        <v>5</v>
      </c>
      <c r="C29" s="43">
        <f t="shared" si="3"/>
        <v>4218</v>
      </c>
      <c r="D29" s="89">
        <f t="shared" si="6"/>
        <v>5174</v>
      </c>
      <c r="E29" s="52">
        <f t="shared" si="4"/>
        <v>99.905258171482714</v>
      </c>
      <c r="F29" s="55">
        <f t="shared" si="5"/>
        <v>81.522999613451873</v>
      </c>
      <c r="G29" s="11"/>
      <c r="H29" s="91">
        <v>49</v>
      </c>
      <c r="I29" s="3">
        <v>35</v>
      </c>
      <c r="J29" s="160" t="s">
        <v>36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20</v>
      </c>
      <c r="C30" s="43">
        <f t="shared" si="3"/>
        <v>3365</v>
      </c>
      <c r="D30" s="89">
        <f t="shared" si="6"/>
        <v>2988</v>
      </c>
      <c r="E30" s="52">
        <f t="shared" si="4"/>
        <v>102.40413877054169</v>
      </c>
      <c r="F30" s="55">
        <f t="shared" si="5"/>
        <v>112.61713520749666</v>
      </c>
      <c r="G30" s="12"/>
      <c r="H30" s="125">
        <v>32</v>
      </c>
      <c r="I30" s="3">
        <v>6</v>
      </c>
      <c r="J30" s="160" t="s">
        <v>13</v>
      </c>
      <c r="L30" s="42"/>
      <c r="M30" s="26"/>
      <c r="S30" s="26"/>
      <c r="T30" s="26"/>
      <c r="U30" s="26"/>
    </row>
    <row r="31" spans="1:21" ht="14.25" thickBot="1">
      <c r="A31" s="64">
        <v>10</v>
      </c>
      <c r="B31" s="382" t="s">
        <v>3</v>
      </c>
      <c r="C31" s="43">
        <f t="shared" si="3"/>
        <v>2754</v>
      </c>
      <c r="D31" s="89">
        <f t="shared" si="6"/>
        <v>3096</v>
      </c>
      <c r="E31" s="52">
        <f t="shared" si="4"/>
        <v>91.8</v>
      </c>
      <c r="F31" s="55">
        <f t="shared" si="5"/>
        <v>88.95348837209302</v>
      </c>
      <c r="G31" s="92"/>
      <c r="H31" s="91">
        <v>3</v>
      </c>
      <c r="I31" s="3">
        <v>3</v>
      </c>
      <c r="J31" s="160" t="s">
        <v>10</v>
      </c>
      <c r="L31" s="42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84088</v>
      </c>
      <c r="D32" s="67">
        <f>SUM(L14)</f>
        <v>93356</v>
      </c>
      <c r="E32" s="70">
        <f t="shared" si="4"/>
        <v>99.82667331481349</v>
      </c>
      <c r="F32" s="68">
        <f t="shared" si="5"/>
        <v>90.072410985903431</v>
      </c>
      <c r="G32" s="388">
        <v>70.3</v>
      </c>
      <c r="H32" s="438">
        <v>0</v>
      </c>
      <c r="I32" s="3">
        <v>5</v>
      </c>
      <c r="J32" s="160" t="s">
        <v>12</v>
      </c>
      <c r="L32" s="42"/>
      <c r="M32" s="26"/>
      <c r="S32" s="26"/>
      <c r="T32" s="26"/>
      <c r="U32" s="26"/>
    </row>
    <row r="33" spans="2:30">
      <c r="H33" s="97">
        <v>0</v>
      </c>
      <c r="I33" s="3">
        <v>7</v>
      </c>
      <c r="J33" s="160" t="s">
        <v>14</v>
      </c>
      <c r="L33" s="42"/>
      <c r="M33" s="26"/>
      <c r="S33" s="26"/>
      <c r="T33" s="26"/>
      <c r="U33" s="26"/>
    </row>
    <row r="34" spans="2:30">
      <c r="H34" s="89">
        <v>0</v>
      </c>
      <c r="I34" s="3">
        <v>8</v>
      </c>
      <c r="J34" s="160" t="s">
        <v>15</v>
      </c>
      <c r="S34" s="26"/>
      <c r="T34" s="26"/>
      <c r="U34" s="26"/>
    </row>
    <row r="35" spans="2:30">
      <c r="H35" s="348">
        <v>0</v>
      </c>
      <c r="I35" s="3">
        <v>10</v>
      </c>
      <c r="J35" s="160" t="s">
        <v>16</v>
      </c>
      <c r="L35" s="47"/>
      <c r="M35" s="387"/>
      <c r="O35" t="s">
        <v>195</v>
      </c>
      <c r="S35" s="26"/>
      <c r="T35" s="26"/>
      <c r="U35" s="26"/>
    </row>
    <row r="36" spans="2:30">
      <c r="B36" s="48"/>
      <c r="C36" s="26"/>
      <c r="E36" s="17"/>
      <c r="H36" s="5">
        <v>0</v>
      </c>
      <c r="I36" s="3">
        <v>11</v>
      </c>
      <c r="J36" s="160" t="s">
        <v>17</v>
      </c>
      <c r="S36" s="26"/>
      <c r="T36" s="26"/>
      <c r="U36" s="26"/>
    </row>
    <row r="37" spans="2:30">
      <c r="B37" s="18"/>
      <c r="C37" s="26"/>
      <c r="F37" s="26"/>
      <c r="G37" s="48"/>
      <c r="H37" s="88">
        <v>0</v>
      </c>
      <c r="I37" s="3">
        <v>13</v>
      </c>
      <c r="J37" s="160" t="s">
        <v>7</v>
      </c>
      <c r="L37" s="48"/>
      <c r="M37" s="26"/>
      <c r="S37" s="26"/>
      <c r="T37" s="26"/>
      <c r="U37" s="26"/>
    </row>
    <row r="38" spans="2:30">
      <c r="C38" s="26"/>
      <c r="F38" s="26"/>
      <c r="H38" s="88">
        <v>0</v>
      </c>
      <c r="I38" s="3">
        <v>18</v>
      </c>
      <c r="J38" s="160" t="s">
        <v>22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88">
        <v>0</v>
      </c>
      <c r="I39" s="3">
        <v>20</v>
      </c>
      <c r="J39" s="160" t="s">
        <v>24</v>
      </c>
      <c r="L39" s="48"/>
      <c r="M39" s="26"/>
      <c r="S39" s="26"/>
      <c r="T39" s="26"/>
      <c r="U39" s="26"/>
    </row>
    <row r="40" spans="2:30">
      <c r="C40" s="26"/>
      <c r="H40" s="88">
        <v>0</v>
      </c>
      <c r="I40" s="3">
        <v>28</v>
      </c>
      <c r="J40" s="160" t="s">
        <v>32</v>
      </c>
      <c r="L40" s="48"/>
      <c r="M40" s="26"/>
      <c r="S40" s="26"/>
      <c r="T40" s="26"/>
      <c r="U40" s="26"/>
    </row>
    <row r="41" spans="2:30">
      <c r="H41" s="193">
        <v>0</v>
      </c>
      <c r="I41" s="3">
        <v>29</v>
      </c>
      <c r="J41" s="160" t="s">
        <v>54</v>
      </c>
      <c r="L41" s="48"/>
      <c r="M41" s="26"/>
      <c r="S41" s="26"/>
      <c r="T41" s="26"/>
      <c r="U41" s="26"/>
    </row>
    <row r="42" spans="2:30">
      <c r="H42" s="334">
        <v>0</v>
      </c>
      <c r="I42" s="3">
        <v>30</v>
      </c>
      <c r="J42" s="160" t="s">
        <v>33</v>
      </c>
      <c r="L42" s="48"/>
      <c r="M42" s="26"/>
      <c r="S42" s="26"/>
      <c r="T42" s="26"/>
      <c r="U42" s="26"/>
    </row>
    <row r="43" spans="2:30">
      <c r="H43" s="44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84088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H46" s="390"/>
      <c r="L46" s="405"/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201</v>
      </c>
      <c r="I47" s="3"/>
      <c r="J47" s="178" t="s">
        <v>71</v>
      </c>
      <c r="K47" s="3"/>
      <c r="L47" s="299" t="s">
        <v>187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47</v>
      </c>
      <c r="K48" s="121"/>
      <c r="L48" s="303" t="s">
        <v>99</v>
      </c>
      <c r="S48" s="26"/>
      <c r="T48" s="26"/>
      <c r="U48" s="26"/>
      <c r="V48" s="26"/>
    </row>
    <row r="49" spans="1:22">
      <c r="H49" s="43">
        <v>77179</v>
      </c>
      <c r="I49" s="3">
        <v>26</v>
      </c>
      <c r="J49" s="160" t="s">
        <v>30</v>
      </c>
      <c r="K49" s="3">
        <f>SUM(I49)</f>
        <v>26</v>
      </c>
      <c r="L49" s="304">
        <v>80256</v>
      </c>
      <c r="S49" s="26"/>
      <c r="T49" s="26"/>
      <c r="U49" s="26"/>
      <c r="V49" s="26"/>
    </row>
    <row r="50" spans="1:22">
      <c r="H50" s="43">
        <v>16507</v>
      </c>
      <c r="I50" s="3">
        <v>13</v>
      </c>
      <c r="J50" s="160" t="s">
        <v>7</v>
      </c>
      <c r="K50" s="3">
        <f t="shared" ref="K50:K58" si="7">SUM(I50)</f>
        <v>13</v>
      </c>
      <c r="L50" s="304">
        <v>20097</v>
      </c>
      <c r="M50" s="26"/>
      <c r="N50" s="90"/>
      <c r="O50" s="90"/>
      <c r="S50" s="26"/>
      <c r="T50" s="26"/>
      <c r="U50" s="26"/>
      <c r="V50" s="26"/>
    </row>
    <row r="51" spans="1:22">
      <c r="H51" s="44">
        <v>13044</v>
      </c>
      <c r="I51" s="3">
        <v>33</v>
      </c>
      <c r="J51" s="160" t="s">
        <v>0</v>
      </c>
      <c r="K51" s="3">
        <f t="shared" si="7"/>
        <v>33</v>
      </c>
      <c r="L51" s="304">
        <v>12673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8893</v>
      </c>
      <c r="I52" s="3">
        <v>22</v>
      </c>
      <c r="J52" s="160" t="s">
        <v>26</v>
      </c>
      <c r="K52" s="3">
        <f t="shared" si="7"/>
        <v>22</v>
      </c>
      <c r="L52" s="304">
        <v>13871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196</v>
      </c>
      <c r="D53" s="59" t="s">
        <v>184</v>
      </c>
      <c r="E53" s="59" t="s">
        <v>41</v>
      </c>
      <c r="F53" s="59" t="s">
        <v>50</v>
      </c>
      <c r="G53" s="8" t="s">
        <v>174</v>
      </c>
      <c r="H53" s="88">
        <v>8836</v>
      </c>
      <c r="I53" s="3">
        <v>34</v>
      </c>
      <c r="J53" s="160" t="s">
        <v>1</v>
      </c>
      <c r="K53" s="3">
        <f t="shared" si="7"/>
        <v>34</v>
      </c>
      <c r="L53" s="304">
        <v>9988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77179</v>
      </c>
      <c r="D54" s="97">
        <f>SUM(L49)</f>
        <v>80256</v>
      </c>
      <c r="E54" s="52">
        <f t="shared" ref="E54:E64" si="9">SUM(N63/M63*100)</f>
        <v>92.15733100887195</v>
      </c>
      <c r="F54" s="52">
        <f>SUM(C54/D54*100)</f>
        <v>96.166018740031902</v>
      </c>
      <c r="G54" s="3"/>
      <c r="H54" s="88">
        <v>8492</v>
      </c>
      <c r="I54" s="3">
        <v>16</v>
      </c>
      <c r="J54" s="160" t="s">
        <v>3</v>
      </c>
      <c r="K54" s="3">
        <f t="shared" si="7"/>
        <v>16</v>
      </c>
      <c r="L54" s="304">
        <v>9518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16507</v>
      </c>
      <c r="D55" s="97">
        <f t="shared" ref="D55:D64" si="10">SUM(L50)</f>
        <v>20097</v>
      </c>
      <c r="E55" s="52">
        <f t="shared" si="9"/>
        <v>101.36321768498617</v>
      </c>
      <c r="F55" s="52">
        <f t="shared" ref="F55:F64" si="11">SUM(C55/D55*100)</f>
        <v>82.136637309051096</v>
      </c>
      <c r="G55" s="3"/>
      <c r="H55" s="44">
        <v>8219</v>
      </c>
      <c r="I55" s="3">
        <v>40</v>
      </c>
      <c r="J55" s="160" t="s">
        <v>2</v>
      </c>
      <c r="K55" s="3">
        <f t="shared" si="7"/>
        <v>40</v>
      </c>
      <c r="L55" s="304">
        <v>9692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13044</v>
      </c>
      <c r="D56" s="97">
        <f t="shared" si="10"/>
        <v>12673</v>
      </c>
      <c r="E56" s="52">
        <f t="shared" si="9"/>
        <v>101.5492409497859</v>
      </c>
      <c r="F56" s="52">
        <f t="shared" si="11"/>
        <v>102.92748362660775</v>
      </c>
      <c r="G56" s="3"/>
      <c r="H56" s="334">
        <v>6005</v>
      </c>
      <c r="I56" s="3">
        <v>25</v>
      </c>
      <c r="J56" s="160" t="s">
        <v>29</v>
      </c>
      <c r="K56" s="3">
        <f t="shared" si="7"/>
        <v>25</v>
      </c>
      <c r="L56" s="304">
        <v>14874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26</v>
      </c>
      <c r="C57" s="43">
        <f t="shared" si="8"/>
        <v>8893</v>
      </c>
      <c r="D57" s="97">
        <f t="shared" si="10"/>
        <v>13871</v>
      </c>
      <c r="E57" s="52">
        <f t="shared" si="9"/>
        <v>95.531206359437107</v>
      </c>
      <c r="F57" s="52">
        <f t="shared" si="11"/>
        <v>64.112176483310506</v>
      </c>
      <c r="G57" s="3"/>
      <c r="H57" s="91">
        <v>5778</v>
      </c>
      <c r="I57" s="3">
        <v>24</v>
      </c>
      <c r="J57" s="160" t="s">
        <v>28</v>
      </c>
      <c r="K57" s="3">
        <f t="shared" si="7"/>
        <v>24</v>
      </c>
      <c r="L57" s="304">
        <v>5608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1</v>
      </c>
      <c r="C58" s="43">
        <f t="shared" si="8"/>
        <v>8836</v>
      </c>
      <c r="D58" s="97">
        <f t="shared" si="10"/>
        <v>9988</v>
      </c>
      <c r="E58" s="52">
        <f t="shared" si="9"/>
        <v>103.74545027591876</v>
      </c>
      <c r="F58" s="52">
        <f t="shared" si="11"/>
        <v>88.466159391269528</v>
      </c>
      <c r="G58" s="12"/>
      <c r="H58" s="166">
        <v>4844</v>
      </c>
      <c r="I58" s="14">
        <v>36</v>
      </c>
      <c r="J58" s="162" t="s">
        <v>5</v>
      </c>
      <c r="K58" s="14">
        <f t="shared" si="7"/>
        <v>36</v>
      </c>
      <c r="L58" s="305">
        <v>4918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3</v>
      </c>
      <c r="C59" s="43">
        <f t="shared" si="8"/>
        <v>8492</v>
      </c>
      <c r="D59" s="97">
        <f t="shared" si="10"/>
        <v>9518</v>
      </c>
      <c r="E59" s="52">
        <f t="shared" si="9"/>
        <v>97.777777777777771</v>
      </c>
      <c r="F59" s="52">
        <f t="shared" si="11"/>
        <v>89.22042445891995</v>
      </c>
      <c r="G59" s="3"/>
      <c r="H59" s="425">
        <v>3106</v>
      </c>
      <c r="I59" s="336">
        <v>38</v>
      </c>
      <c r="J59" s="221" t="s">
        <v>38</v>
      </c>
      <c r="K59" s="8" t="s">
        <v>67</v>
      </c>
      <c r="L59" s="306">
        <v>190904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</v>
      </c>
      <c r="C60" s="43">
        <f t="shared" si="8"/>
        <v>8219</v>
      </c>
      <c r="D60" s="97">
        <f t="shared" si="10"/>
        <v>9692</v>
      </c>
      <c r="E60" s="52">
        <f t="shared" si="9"/>
        <v>157.21117061973985</v>
      </c>
      <c r="F60" s="52">
        <f t="shared" si="11"/>
        <v>84.801898472967395</v>
      </c>
      <c r="G60" s="3"/>
      <c r="H60" s="91">
        <v>1393</v>
      </c>
      <c r="I60" s="139">
        <v>21</v>
      </c>
      <c r="J60" s="3" t="s">
        <v>156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29</v>
      </c>
      <c r="C61" s="43">
        <f t="shared" si="8"/>
        <v>6005</v>
      </c>
      <c r="D61" s="97">
        <f t="shared" si="10"/>
        <v>14874</v>
      </c>
      <c r="E61" s="52">
        <f t="shared" si="9"/>
        <v>102.33469665985004</v>
      </c>
      <c r="F61" s="52">
        <f t="shared" si="11"/>
        <v>40.37246201425306</v>
      </c>
      <c r="G61" s="11"/>
      <c r="H61" s="125">
        <v>1059</v>
      </c>
      <c r="I61" s="139">
        <v>12</v>
      </c>
      <c r="J61" s="160" t="s">
        <v>18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28</v>
      </c>
      <c r="C62" s="43">
        <f t="shared" si="8"/>
        <v>5778</v>
      </c>
      <c r="D62" s="97">
        <f t="shared" si="10"/>
        <v>5608</v>
      </c>
      <c r="E62" s="52">
        <f t="shared" si="9"/>
        <v>109.91059539661403</v>
      </c>
      <c r="F62" s="52">
        <f t="shared" si="11"/>
        <v>103.03138373751783</v>
      </c>
      <c r="G62" s="12"/>
      <c r="H62" s="91">
        <v>882</v>
      </c>
      <c r="I62" s="173">
        <v>23</v>
      </c>
      <c r="J62" s="160" t="s">
        <v>27</v>
      </c>
      <c r="K62" s="50"/>
      <c r="L62" t="s">
        <v>61</v>
      </c>
      <c r="M62" s="404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4844</v>
      </c>
      <c r="D63" s="137">
        <f t="shared" si="10"/>
        <v>4918</v>
      </c>
      <c r="E63" s="57">
        <f t="shared" si="9"/>
        <v>99.343724364232983</v>
      </c>
      <c r="F63" s="57">
        <f t="shared" si="11"/>
        <v>98.495323302155342</v>
      </c>
      <c r="G63" s="92"/>
      <c r="H63" s="91">
        <v>813</v>
      </c>
      <c r="I63" s="3">
        <v>17</v>
      </c>
      <c r="J63" s="160" t="s">
        <v>21</v>
      </c>
      <c r="K63" s="3">
        <f>SUM(K49)</f>
        <v>26</v>
      </c>
      <c r="L63" s="160" t="s">
        <v>30</v>
      </c>
      <c r="M63" s="169">
        <v>83747</v>
      </c>
      <c r="N63" s="89">
        <f>SUM(H49)</f>
        <v>77179</v>
      </c>
      <c r="O63" s="45"/>
      <c r="S63" s="26"/>
      <c r="T63" s="26"/>
      <c r="U63" s="26"/>
      <c r="V63" s="26"/>
    </row>
    <row r="64" spans="1:22" ht="14.25" thickBot="1">
      <c r="A64" s="65"/>
      <c r="B64" s="66" t="s">
        <v>56</v>
      </c>
      <c r="C64" s="100">
        <f>SUM(H89)</f>
        <v>165998</v>
      </c>
      <c r="D64" s="138">
        <f t="shared" si="10"/>
        <v>190904</v>
      </c>
      <c r="E64" s="70">
        <f t="shared" si="9"/>
        <v>97.917170513599444</v>
      </c>
      <c r="F64" s="70">
        <f t="shared" si="11"/>
        <v>86.953652097389266</v>
      </c>
      <c r="G64" s="388">
        <v>70</v>
      </c>
      <c r="H64" s="91">
        <v>508</v>
      </c>
      <c r="I64" s="3">
        <v>1</v>
      </c>
      <c r="J64" s="160" t="s">
        <v>4</v>
      </c>
      <c r="K64" s="3">
        <f t="shared" ref="K64:K72" si="12">SUM(K50)</f>
        <v>13</v>
      </c>
      <c r="L64" s="160" t="s">
        <v>7</v>
      </c>
      <c r="M64" s="169">
        <v>16285</v>
      </c>
      <c r="N64" s="89">
        <f t="shared" ref="N64:N72" si="13">SUM(H50)</f>
        <v>16507</v>
      </c>
      <c r="O64" s="45"/>
      <c r="S64" s="26"/>
      <c r="T64" s="26"/>
      <c r="U64" s="26"/>
      <c r="V64" s="26"/>
    </row>
    <row r="65" spans="2:22">
      <c r="H65" s="89">
        <v>145</v>
      </c>
      <c r="I65" s="3">
        <v>11</v>
      </c>
      <c r="J65" s="160" t="s">
        <v>17</v>
      </c>
      <c r="K65" s="3">
        <f t="shared" si="12"/>
        <v>33</v>
      </c>
      <c r="L65" s="160" t="s">
        <v>0</v>
      </c>
      <c r="M65" s="169">
        <v>12845</v>
      </c>
      <c r="N65" s="89">
        <f t="shared" si="13"/>
        <v>13044</v>
      </c>
      <c r="O65" s="45"/>
      <c r="S65" s="26"/>
      <c r="T65" s="26"/>
      <c r="U65" s="26"/>
      <c r="V65" s="26"/>
    </row>
    <row r="66" spans="2:22">
      <c r="H66" s="43">
        <v>130</v>
      </c>
      <c r="I66" s="3">
        <v>9</v>
      </c>
      <c r="J66" s="3" t="s">
        <v>163</v>
      </c>
      <c r="K66" s="3">
        <f t="shared" si="12"/>
        <v>22</v>
      </c>
      <c r="L66" s="160" t="s">
        <v>26</v>
      </c>
      <c r="M66" s="169">
        <v>9309</v>
      </c>
      <c r="N66" s="89">
        <f t="shared" si="13"/>
        <v>8893</v>
      </c>
      <c r="O66" s="45"/>
      <c r="S66" s="26"/>
      <c r="T66" s="26"/>
      <c r="U66" s="26"/>
      <c r="V66" s="26"/>
    </row>
    <row r="67" spans="2:22">
      <c r="H67" s="43">
        <v>86</v>
      </c>
      <c r="I67" s="3">
        <v>15</v>
      </c>
      <c r="J67" s="160" t="s">
        <v>20</v>
      </c>
      <c r="K67" s="3">
        <f t="shared" si="12"/>
        <v>34</v>
      </c>
      <c r="L67" s="160" t="s">
        <v>1</v>
      </c>
      <c r="M67" s="169">
        <v>8517</v>
      </c>
      <c r="N67" s="89">
        <f t="shared" si="13"/>
        <v>8836</v>
      </c>
      <c r="O67" s="45"/>
      <c r="S67" s="26"/>
      <c r="T67" s="26"/>
      <c r="U67" s="26"/>
      <c r="V67" s="26"/>
    </row>
    <row r="68" spans="2:22">
      <c r="B68" s="51"/>
      <c r="C68" s="26"/>
      <c r="H68" s="88">
        <v>39</v>
      </c>
      <c r="I68" s="3">
        <v>35</v>
      </c>
      <c r="J68" s="160" t="s">
        <v>36</v>
      </c>
      <c r="K68" s="3">
        <f t="shared" si="12"/>
        <v>16</v>
      </c>
      <c r="L68" s="160" t="s">
        <v>3</v>
      </c>
      <c r="M68" s="169">
        <v>8685</v>
      </c>
      <c r="N68" s="89">
        <f t="shared" si="13"/>
        <v>8492</v>
      </c>
      <c r="O68" s="45"/>
      <c r="S68" s="26"/>
      <c r="T68" s="26"/>
      <c r="U68" s="26"/>
      <c r="V68" s="26"/>
    </row>
    <row r="69" spans="2:22">
      <c r="B69" s="51"/>
      <c r="C69" s="26"/>
      <c r="H69" s="334">
        <v>20</v>
      </c>
      <c r="I69" s="3">
        <v>4</v>
      </c>
      <c r="J69" s="160" t="s">
        <v>11</v>
      </c>
      <c r="K69" s="3">
        <f t="shared" si="12"/>
        <v>40</v>
      </c>
      <c r="L69" s="160" t="s">
        <v>2</v>
      </c>
      <c r="M69" s="169">
        <v>5228</v>
      </c>
      <c r="N69" s="89">
        <f t="shared" si="13"/>
        <v>8219</v>
      </c>
      <c r="O69" s="45"/>
      <c r="S69" s="26"/>
      <c r="T69" s="26"/>
      <c r="U69" s="26"/>
      <c r="V69" s="26"/>
    </row>
    <row r="70" spans="2:22">
      <c r="B70" s="50"/>
      <c r="H70" s="88">
        <v>8</v>
      </c>
      <c r="I70" s="3">
        <v>27</v>
      </c>
      <c r="J70" s="160" t="s">
        <v>31</v>
      </c>
      <c r="K70" s="3">
        <f t="shared" si="12"/>
        <v>25</v>
      </c>
      <c r="L70" s="160" t="s">
        <v>29</v>
      </c>
      <c r="M70" s="169">
        <v>5868</v>
      </c>
      <c r="N70" s="89">
        <f t="shared" si="13"/>
        <v>6005</v>
      </c>
      <c r="O70" s="45"/>
      <c r="S70" s="26"/>
      <c r="T70" s="26"/>
      <c r="U70" s="26"/>
      <c r="V70" s="26"/>
    </row>
    <row r="71" spans="2:22">
      <c r="B71" s="50"/>
      <c r="H71" s="44">
        <v>8</v>
      </c>
      <c r="I71" s="3">
        <v>29</v>
      </c>
      <c r="J71" s="160" t="s">
        <v>54</v>
      </c>
      <c r="K71" s="3">
        <f t="shared" si="12"/>
        <v>24</v>
      </c>
      <c r="L71" s="160" t="s">
        <v>28</v>
      </c>
      <c r="M71" s="169">
        <v>5257</v>
      </c>
      <c r="N71" s="89">
        <f t="shared" si="13"/>
        <v>5778</v>
      </c>
      <c r="O71" s="45"/>
      <c r="S71" s="26"/>
      <c r="T71" s="26"/>
      <c r="U71" s="26"/>
      <c r="V71" s="26"/>
    </row>
    <row r="72" spans="2:22" ht="14.25" thickBot="1">
      <c r="B72" s="50"/>
      <c r="H72" s="88">
        <v>4</v>
      </c>
      <c r="I72" s="3">
        <v>20</v>
      </c>
      <c r="J72" s="160" t="s">
        <v>24</v>
      </c>
      <c r="K72" s="3">
        <f t="shared" si="12"/>
        <v>36</v>
      </c>
      <c r="L72" s="162" t="s">
        <v>5</v>
      </c>
      <c r="M72" s="170">
        <v>4876</v>
      </c>
      <c r="N72" s="89">
        <f t="shared" si="13"/>
        <v>4844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2</v>
      </c>
      <c r="J73" s="160" t="s">
        <v>6</v>
      </c>
      <c r="K73" s="43"/>
      <c r="L73" s="114" t="s">
        <v>92</v>
      </c>
      <c r="M73" s="168">
        <v>169529</v>
      </c>
      <c r="N73" s="167">
        <f>SUM(H89)</f>
        <v>165998</v>
      </c>
      <c r="O73" s="45"/>
      <c r="S73" s="26"/>
      <c r="T73" s="26"/>
      <c r="U73" s="26"/>
      <c r="V73" s="26"/>
    </row>
    <row r="74" spans="2:22">
      <c r="B74" s="50"/>
      <c r="H74" s="88">
        <v>0</v>
      </c>
      <c r="I74" s="3">
        <v>3</v>
      </c>
      <c r="J74" s="160" t="s">
        <v>10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44">
        <v>0</v>
      </c>
      <c r="I75" s="3">
        <v>5</v>
      </c>
      <c r="J75" s="160" t="s">
        <v>12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6</v>
      </c>
      <c r="J76" s="160" t="s">
        <v>13</v>
      </c>
      <c r="L76" s="42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7</v>
      </c>
      <c r="J77" s="160" t="s">
        <v>14</v>
      </c>
      <c r="L77" s="42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8</v>
      </c>
      <c r="J78" s="160" t="s">
        <v>15</v>
      </c>
      <c r="L78" s="42"/>
      <c r="M78" s="26"/>
      <c r="N78" s="26"/>
      <c r="O78" s="26"/>
      <c r="S78" s="26"/>
      <c r="T78" s="26"/>
      <c r="U78" s="26"/>
      <c r="V78" s="26"/>
    </row>
    <row r="79" spans="2:22">
      <c r="H79" s="43">
        <v>0</v>
      </c>
      <c r="I79" s="3">
        <v>10</v>
      </c>
      <c r="J79" s="160" t="s">
        <v>16</v>
      </c>
      <c r="L79" s="42"/>
      <c r="M79" s="26"/>
      <c r="N79" s="26"/>
      <c r="O79" s="26"/>
      <c r="S79" s="26"/>
      <c r="T79" s="26"/>
      <c r="U79" s="26"/>
      <c r="V79" s="26"/>
    </row>
    <row r="80" spans="2:22">
      <c r="H80" s="334">
        <v>0</v>
      </c>
      <c r="I80" s="3">
        <v>14</v>
      </c>
      <c r="J80" s="160" t="s">
        <v>19</v>
      </c>
      <c r="N80" s="26"/>
      <c r="O80" s="26"/>
      <c r="S80" s="26"/>
      <c r="T80" s="26"/>
      <c r="U80" s="26"/>
      <c r="V80" s="26"/>
    </row>
    <row r="81" spans="8:22">
      <c r="H81" s="424">
        <v>0</v>
      </c>
      <c r="I81" s="3">
        <v>18</v>
      </c>
      <c r="J81" s="160" t="s">
        <v>22</v>
      </c>
      <c r="L81" s="29"/>
      <c r="M81" s="26"/>
      <c r="N81" s="26"/>
      <c r="O81" s="26"/>
      <c r="S81" s="26"/>
      <c r="T81" s="26"/>
      <c r="U81" s="26"/>
      <c r="V81" s="26"/>
    </row>
    <row r="82" spans="8:22">
      <c r="H82" s="43">
        <v>0</v>
      </c>
      <c r="I82" s="3">
        <v>19</v>
      </c>
      <c r="J82" s="160" t="s">
        <v>23</v>
      </c>
      <c r="L82" s="47"/>
      <c r="M82" s="387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334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290">
        <v>0</v>
      </c>
      <c r="I85" s="3">
        <v>31</v>
      </c>
      <c r="J85" s="160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88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88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165998</v>
      </c>
      <c r="I89" s="3"/>
      <c r="J89" s="3" t="s">
        <v>8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3:J43">
    <sortCondition descending="1" ref="H3:H43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P43" sqref="P4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383"/>
      <c r="J1" s="101"/>
      <c r="Q1" s="26"/>
      <c r="R1" s="108"/>
    </row>
    <row r="2" spans="5:30">
      <c r="H2" s="416" t="s">
        <v>203</v>
      </c>
      <c r="I2" s="3"/>
      <c r="J2" s="185" t="s">
        <v>103</v>
      </c>
      <c r="K2" s="3"/>
      <c r="L2" s="179" t="s">
        <v>204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47</v>
      </c>
      <c r="K3" s="3"/>
      <c r="L3" s="42" t="s">
        <v>99</v>
      </c>
      <c r="M3" s="82"/>
      <c r="N3" s="427"/>
      <c r="R3" s="48"/>
      <c r="S3" s="26"/>
      <c r="T3" s="26"/>
      <c r="U3" s="26"/>
      <c r="V3" s="26"/>
    </row>
    <row r="4" spans="5:30" ht="13.5" customHeight="1">
      <c r="H4" s="89">
        <v>60668</v>
      </c>
      <c r="I4" s="3">
        <v>31</v>
      </c>
      <c r="J4" s="33" t="s">
        <v>64</v>
      </c>
      <c r="K4" s="201">
        <f>SUM(I4)</f>
        <v>31</v>
      </c>
      <c r="L4" s="273">
        <v>83346</v>
      </c>
      <c r="M4" s="394"/>
      <c r="N4" s="427"/>
      <c r="R4" s="48"/>
      <c r="S4" s="26"/>
      <c r="T4" s="26"/>
      <c r="U4" s="26"/>
      <c r="V4" s="26"/>
    </row>
    <row r="5" spans="5:30" ht="13.5" customHeight="1">
      <c r="H5" s="88">
        <v>46335</v>
      </c>
      <c r="I5" s="3">
        <v>3</v>
      </c>
      <c r="J5" s="33" t="s">
        <v>10</v>
      </c>
      <c r="K5" s="201">
        <f t="shared" ref="K5:K13" si="0">SUM(I5)</f>
        <v>3</v>
      </c>
      <c r="L5" s="273">
        <v>17408</v>
      </c>
      <c r="M5" s="45"/>
      <c r="N5" s="427"/>
      <c r="R5" s="48"/>
      <c r="S5" s="26"/>
      <c r="T5" s="26"/>
      <c r="U5" s="26"/>
      <c r="V5" s="26"/>
    </row>
    <row r="6" spans="5:30" ht="13.5" customHeight="1">
      <c r="H6" s="88">
        <v>40407</v>
      </c>
      <c r="I6" s="3">
        <v>2</v>
      </c>
      <c r="J6" s="33" t="s">
        <v>6</v>
      </c>
      <c r="K6" s="201">
        <f t="shared" si="0"/>
        <v>2</v>
      </c>
      <c r="L6" s="273">
        <v>49845</v>
      </c>
      <c r="M6" s="45"/>
      <c r="N6" s="427"/>
      <c r="R6" s="48"/>
      <c r="S6" s="26"/>
      <c r="T6" s="26"/>
      <c r="U6" s="26"/>
      <c r="V6" s="26"/>
    </row>
    <row r="7" spans="5:30" ht="13.5" customHeight="1">
      <c r="H7" s="88">
        <v>33800</v>
      </c>
      <c r="I7" s="3">
        <v>17</v>
      </c>
      <c r="J7" s="33" t="s">
        <v>21</v>
      </c>
      <c r="K7" s="201">
        <f t="shared" si="0"/>
        <v>17</v>
      </c>
      <c r="L7" s="273">
        <v>22224</v>
      </c>
      <c r="M7" s="45"/>
      <c r="N7" s="427"/>
      <c r="R7" s="48"/>
      <c r="S7" s="26"/>
      <c r="T7" s="26"/>
      <c r="U7" s="26"/>
      <c r="V7" s="26"/>
    </row>
    <row r="8" spans="5:30">
      <c r="H8" s="88">
        <v>26489</v>
      </c>
      <c r="I8" s="3">
        <v>34</v>
      </c>
      <c r="J8" s="33" t="s">
        <v>1</v>
      </c>
      <c r="K8" s="201">
        <f t="shared" si="0"/>
        <v>34</v>
      </c>
      <c r="L8" s="273">
        <v>27418</v>
      </c>
      <c r="M8" s="45"/>
      <c r="R8" s="48"/>
      <c r="S8" s="26"/>
      <c r="T8" s="26"/>
      <c r="U8" s="26"/>
      <c r="V8" s="26"/>
    </row>
    <row r="9" spans="5:30">
      <c r="H9" s="44">
        <v>15869</v>
      </c>
      <c r="I9" s="3">
        <v>33</v>
      </c>
      <c r="J9" s="33" t="s">
        <v>0</v>
      </c>
      <c r="K9" s="201">
        <f t="shared" si="0"/>
        <v>33</v>
      </c>
      <c r="L9" s="273">
        <v>15739</v>
      </c>
      <c r="M9" s="45"/>
      <c r="R9" s="48"/>
      <c r="S9" s="26"/>
      <c r="T9" s="26"/>
      <c r="U9" s="26"/>
      <c r="V9" s="26"/>
    </row>
    <row r="10" spans="5:30">
      <c r="H10" s="88">
        <v>15535</v>
      </c>
      <c r="I10" s="3">
        <v>40</v>
      </c>
      <c r="J10" s="33" t="s">
        <v>2</v>
      </c>
      <c r="K10" s="201">
        <f t="shared" si="0"/>
        <v>40</v>
      </c>
      <c r="L10" s="273">
        <v>17196</v>
      </c>
      <c r="M10" s="45"/>
      <c r="R10" s="48"/>
      <c r="S10" s="26"/>
      <c r="T10" s="26"/>
      <c r="U10" s="26"/>
      <c r="V10" s="26"/>
    </row>
    <row r="11" spans="5:30">
      <c r="H11" s="88">
        <v>14608</v>
      </c>
      <c r="I11" s="3">
        <v>13</v>
      </c>
      <c r="J11" s="33" t="s">
        <v>7</v>
      </c>
      <c r="K11" s="201">
        <f t="shared" si="0"/>
        <v>13</v>
      </c>
      <c r="L11" s="273">
        <v>15524</v>
      </c>
      <c r="M11" s="45"/>
      <c r="N11" s="29"/>
      <c r="R11" s="48"/>
      <c r="S11" s="26"/>
      <c r="T11" s="26"/>
      <c r="U11" s="26"/>
      <c r="V11" s="26"/>
    </row>
    <row r="12" spans="5:30">
      <c r="H12" s="422">
        <v>12823</v>
      </c>
      <c r="I12" s="3">
        <v>16</v>
      </c>
      <c r="J12" s="33" t="s">
        <v>3</v>
      </c>
      <c r="K12" s="201">
        <f t="shared" si="0"/>
        <v>16</v>
      </c>
      <c r="L12" s="274">
        <v>14878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5">
        <v>11168</v>
      </c>
      <c r="I13" s="14">
        <v>11</v>
      </c>
      <c r="J13" s="77" t="s">
        <v>17</v>
      </c>
      <c r="K13" s="201">
        <f t="shared" si="0"/>
        <v>11</v>
      </c>
      <c r="L13" s="274">
        <v>10376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11131</v>
      </c>
      <c r="I14" s="220">
        <v>38</v>
      </c>
      <c r="J14" s="380" t="s">
        <v>38</v>
      </c>
      <c r="K14" s="107" t="s">
        <v>8</v>
      </c>
      <c r="L14" s="275">
        <v>355567</v>
      </c>
      <c r="N14" s="32"/>
      <c r="R14" s="48"/>
      <c r="S14" s="26"/>
      <c r="T14" s="26"/>
      <c r="U14" s="26"/>
      <c r="V14" s="26"/>
    </row>
    <row r="15" spans="5:30">
      <c r="H15" s="88">
        <v>10845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7496</v>
      </c>
      <c r="I16" s="3">
        <v>25</v>
      </c>
      <c r="J16" s="33" t="s">
        <v>29</v>
      </c>
      <c r="K16" s="50"/>
      <c r="L16" s="32"/>
      <c r="R16" s="48"/>
      <c r="S16" s="26"/>
      <c r="T16" s="26"/>
      <c r="U16" s="26"/>
      <c r="V16" s="26"/>
    </row>
    <row r="17" spans="1:22">
      <c r="H17" s="44">
        <v>7487</v>
      </c>
      <c r="I17" s="3">
        <v>36</v>
      </c>
      <c r="J17" s="33" t="s">
        <v>5</v>
      </c>
      <c r="L17" s="32"/>
      <c r="M17" s="398"/>
      <c r="R17" s="48"/>
      <c r="S17" s="26"/>
      <c r="T17" s="26"/>
      <c r="U17" s="26"/>
      <c r="V17" s="26"/>
    </row>
    <row r="18" spans="1:22">
      <c r="H18" s="122">
        <v>5935</v>
      </c>
      <c r="I18" s="3">
        <v>21</v>
      </c>
      <c r="J18" s="3" t="s">
        <v>156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421">
        <v>4856</v>
      </c>
      <c r="I19" s="3">
        <v>24</v>
      </c>
      <c r="J19" s="33" t="s">
        <v>28</v>
      </c>
      <c r="K19" s="116">
        <f>SUM(I4)</f>
        <v>31</v>
      </c>
      <c r="L19" s="33" t="s">
        <v>64</v>
      </c>
      <c r="M19" s="368">
        <v>68768</v>
      </c>
      <c r="N19" s="89">
        <f>SUM(H4)</f>
        <v>60668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47</v>
      </c>
      <c r="C20" s="59" t="s">
        <v>196</v>
      </c>
      <c r="D20" s="59" t="s">
        <v>184</v>
      </c>
      <c r="E20" s="59" t="s">
        <v>41</v>
      </c>
      <c r="F20" s="59" t="s">
        <v>50</v>
      </c>
      <c r="G20" s="8" t="s">
        <v>174</v>
      </c>
      <c r="H20" s="290">
        <v>4733</v>
      </c>
      <c r="I20" s="3">
        <v>1</v>
      </c>
      <c r="J20" s="33" t="s">
        <v>4</v>
      </c>
      <c r="K20" s="116">
        <f t="shared" ref="K20:K28" si="1">SUM(I5)</f>
        <v>3</v>
      </c>
      <c r="L20" s="33" t="s">
        <v>10</v>
      </c>
      <c r="M20" s="369">
        <v>44788</v>
      </c>
      <c r="N20" s="89">
        <f t="shared" ref="N20:N28" si="2">SUM(H5)</f>
        <v>46335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64</v>
      </c>
      <c r="C21" s="200">
        <f>SUM(H4)</f>
        <v>60668</v>
      </c>
      <c r="D21" s="5">
        <f>SUM(L4)</f>
        <v>83346</v>
      </c>
      <c r="E21" s="52">
        <f t="shared" ref="E21:E30" si="3">SUM(N19/M19*100)</f>
        <v>88.221265704979061</v>
      </c>
      <c r="F21" s="52">
        <f t="shared" ref="F21:F31" si="4">SUM(C21/D21*100)</f>
        <v>72.790535838552543</v>
      </c>
      <c r="G21" s="62"/>
      <c r="H21" s="88">
        <v>4250</v>
      </c>
      <c r="I21" s="3">
        <v>14</v>
      </c>
      <c r="J21" s="33" t="s">
        <v>19</v>
      </c>
      <c r="K21" s="116">
        <f t="shared" si="1"/>
        <v>2</v>
      </c>
      <c r="L21" s="33" t="s">
        <v>6</v>
      </c>
      <c r="M21" s="369">
        <v>39968</v>
      </c>
      <c r="N21" s="89">
        <f t="shared" si="2"/>
        <v>40407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10</v>
      </c>
      <c r="C22" s="200">
        <f t="shared" ref="C22:C30" si="5">SUM(H5)</f>
        <v>46335</v>
      </c>
      <c r="D22" s="5">
        <f t="shared" ref="D22:D30" si="6">SUM(L5)</f>
        <v>17408</v>
      </c>
      <c r="E22" s="52">
        <f t="shared" si="3"/>
        <v>103.45405019201573</v>
      </c>
      <c r="F22" s="52">
        <f t="shared" si="4"/>
        <v>266.17072610294116</v>
      </c>
      <c r="G22" s="62"/>
      <c r="H22" s="88">
        <v>3524</v>
      </c>
      <c r="I22" s="3">
        <v>9</v>
      </c>
      <c r="J22" s="3" t="s">
        <v>163</v>
      </c>
      <c r="K22" s="116">
        <f t="shared" si="1"/>
        <v>17</v>
      </c>
      <c r="L22" s="33" t="s">
        <v>21</v>
      </c>
      <c r="M22" s="369">
        <v>29792</v>
      </c>
      <c r="N22" s="89">
        <f t="shared" si="2"/>
        <v>33800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6</v>
      </c>
      <c r="C23" s="200">
        <f t="shared" si="5"/>
        <v>40407</v>
      </c>
      <c r="D23" s="97">
        <f t="shared" si="6"/>
        <v>49845</v>
      </c>
      <c r="E23" s="52">
        <f t="shared" si="3"/>
        <v>101.09837870296236</v>
      </c>
      <c r="F23" s="52">
        <f t="shared" si="4"/>
        <v>81.065302437556426</v>
      </c>
      <c r="G23" s="62"/>
      <c r="H23" s="88">
        <v>2862</v>
      </c>
      <c r="I23" s="3">
        <v>37</v>
      </c>
      <c r="J23" s="33" t="s">
        <v>37</v>
      </c>
      <c r="K23" s="116">
        <f t="shared" si="1"/>
        <v>34</v>
      </c>
      <c r="L23" s="33" t="s">
        <v>1</v>
      </c>
      <c r="M23" s="369">
        <v>26806</v>
      </c>
      <c r="N23" s="89">
        <f t="shared" si="2"/>
        <v>26489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21</v>
      </c>
      <c r="C24" s="200">
        <f t="shared" si="5"/>
        <v>33800</v>
      </c>
      <c r="D24" s="5">
        <f t="shared" si="6"/>
        <v>22224</v>
      </c>
      <c r="E24" s="52">
        <f t="shared" si="3"/>
        <v>113.45327604726101</v>
      </c>
      <c r="F24" s="52">
        <f t="shared" si="4"/>
        <v>152.08783297336211</v>
      </c>
      <c r="G24" s="62"/>
      <c r="H24" s="290">
        <v>2500</v>
      </c>
      <c r="I24" s="3">
        <v>10</v>
      </c>
      <c r="J24" s="33" t="s">
        <v>16</v>
      </c>
      <c r="K24" s="116">
        <f t="shared" si="1"/>
        <v>33</v>
      </c>
      <c r="L24" s="33" t="s">
        <v>0</v>
      </c>
      <c r="M24" s="369">
        <v>17009</v>
      </c>
      <c r="N24" s="89">
        <f t="shared" si="2"/>
        <v>15869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1</v>
      </c>
      <c r="C25" s="200">
        <f t="shared" si="5"/>
        <v>26489</v>
      </c>
      <c r="D25" s="5">
        <f t="shared" si="6"/>
        <v>27418</v>
      </c>
      <c r="E25" s="52">
        <f t="shared" si="3"/>
        <v>98.817428933820779</v>
      </c>
      <c r="F25" s="52">
        <f t="shared" si="4"/>
        <v>96.611714931796627</v>
      </c>
      <c r="G25" s="72"/>
      <c r="H25" s="88">
        <v>1211</v>
      </c>
      <c r="I25" s="3">
        <v>12</v>
      </c>
      <c r="J25" s="33" t="s">
        <v>18</v>
      </c>
      <c r="K25" s="116">
        <f t="shared" si="1"/>
        <v>40</v>
      </c>
      <c r="L25" s="33" t="s">
        <v>2</v>
      </c>
      <c r="M25" s="369">
        <v>16575</v>
      </c>
      <c r="N25" s="89">
        <f t="shared" si="2"/>
        <v>15535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0</v>
      </c>
      <c r="C26" s="200">
        <f t="shared" si="5"/>
        <v>15869</v>
      </c>
      <c r="D26" s="5">
        <f t="shared" si="6"/>
        <v>15739</v>
      </c>
      <c r="E26" s="52">
        <f t="shared" si="3"/>
        <v>93.297665941560354</v>
      </c>
      <c r="F26" s="52">
        <f t="shared" si="4"/>
        <v>100.82597369591461</v>
      </c>
      <c r="G26" s="62"/>
      <c r="H26" s="88">
        <v>596</v>
      </c>
      <c r="I26" s="3">
        <v>32</v>
      </c>
      <c r="J26" s="33" t="s">
        <v>35</v>
      </c>
      <c r="K26" s="116">
        <f t="shared" si="1"/>
        <v>13</v>
      </c>
      <c r="L26" s="33" t="s">
        <v>7</v>
      </c>
      <c r="M26" s="369">
        <v>13892</v>
      </c>
      <c r="N26" s="89">
        <f t="shared" si="2"/>
        <v>14608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2</v>
      </c>
      <c r="C27" s="200">
        <f t="shared" si="5"/>
        <v>15535</v>
      </c>
      <c r="D27" s="5">
        <f t="shared" si="6"/>
        <v>17196</v>
      </c>
      <c r="E27" s="52">
        <f t="shared" si="3"/>
        <v>93.725490196078425</v>
      </c>
      <c r="F27" s="52">
        <f t="shared" si="4"/>
        <v>90.340776924866248</v>
      </c>
      <c r="G27" s="62"/>
      <c r="H27" s="88">
        <v>578</v>
      </c>
      <c r="I27" s="3">
        <v>15</v>
      </c>
      <c r="J27" s="33" t="s">
        <v>20</v>
      </c>
      <c r="K27" s="116">
        <f t="shared" si="1"/>
        <v>16</v>
      </c>
      <c r="L27" s="33" t="s">
        <v>3</v>
      </c>
      <c r="M27" s="370">
        <v>10335</v>
      </c>
      <c r="N27" s="89">
        <f t="shared" si="2"/>
        <v>12823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7</v>
      </c>
      <c r="C28" s="200">
        <f t="shared" si="5"/>
        <v>14608</v>
      </c>
      <c r="D28" s="5">
        <f t="shared" si="6"/>
        <v>15524</v>
      </c>
      <c r="E28" s="52">
        <f t="shared" si="3"/>
        <v>105.15404549380938</v>
      </c>
      <c r="F28" s="52">
        <f t="shared" si="4"/>
        <v>94.09945890234475</v>
      </c>
      <c r="G28" s="73"/>
      <c r="H28" s="88">
        <v>530</v>
      </c>
      <c r="I28" s="3">
        <v>27</v>
      </c>
      <c r="J28" s="33" t="s">
        <v>31</v>
      </c>
      <c r="K28" s="180">
        <f t="shared" si="1"/>
        <v>11</v>
      </c>
      <c r="L28" s="77" t="s">
        <v>17</v>
      </c>
      <c r="M28" s="371">
        <v>8497</v>
      </c>
      <c r="N28" s="166">
        <f t="shared" si="2"/>
        <v>11168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3</v>
      </c>
      <c r="C29" s="200">
        <f t="shared" si="5"/>
        <v>12823</v>
      </c>
      <c r="D29" s="5">
        <f t="shared" si="6"/>
        <v>14878</v>
      </c>
      <c r="E29" s="52">
        <f t="shared" si="3"/>
        <v>124.07353652636672</v>
      </c>
      <c r="F29" s="52">
        <f t="shared" si="4"/>
        <v>86.187659631670925</v>
      </c>
      <c r="G29" s="72"/>
      <c r="H29" s="88">
        <v>430</v>
      </c>
      <c r="I29" s="3">
        <v>39</v>
      </c>
      <c r="J29" s="33" t="s">
        <v>39</v>
      </c>
      <c r="K29" s="114"/>
      <c r="L29" s="114" t="s">
        <v>55</v>
      </c>
      <c r="M29" s="372">
        <v>345992</v>
      </c>
      <c r="N29" s="171">
        <f>SUM(H44)</f>
        <v>347999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17</v>
      </c>
      <c r="C30" s="200">
        <f t="shared" si="5"/>
        <v>11168</v>
      </c>
      <c r="D30" s="5">
        <f t="shared" si="6"/>
        <v>10376</v>
      </c>
      <c r="E30" s="57">
        <f t="shared" si="3"/>
        <v>131.43462398493585</v>
      </c>
      <c r="F30" s="63">
        <f t="shared" si="4"/>
        <v>107.63299922898997</v>
      </c>
      <c r="G30" s="75"/>
      <c r="H30" s="44">
        <v>374</v>
      </c>
      <c r="I30" s="3">
        <v>4</v>
      </c>
      <c r="J30" s="33" t="s">
        <v>11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347999</v>
      </c>
      <c r="D31" s="67">
        <f>SUM(L14)</f>
        <v>355567</v>
      </c>
      <c r="E31" s="70">
        <f>SUM(N29/M29*100)</f>
        <v>100.58007121551944</v>
      </c>
      <c r="F31" s="63">
        <f t="shared" si="4"/>
        <v>97.871568508888615</v>
      </c>
      <c r="G31" s="83">
        <v>51.1</v>
      </c>
      <c r="H31" s="88">
        <v>346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303</v>
      </c>
      <c r="I32" s="3">
        <v>20</v>
      </c>
      <c r="J32" s="33" t="s">
        <v>24</v>
      </c>
      <c r="L32" s="42"/>
      <c r="M32" s="90"/>
      <c r="N32" s="26"/>
      <c r="R32" s="48"/>
      <c r="S32" s="26"/>
      <c r="T32" s="26"/>
      <c r="U32" s="26"/>
      <c r="V32" s="26"/>
    </row>
    <row r="33" spans="3:30">
      <c r="C33" s="26"/>
      <c r="E33" s="17"/>
      <c r="H33" s="290">
        <v>283</v>
      </c>
      <c r="I33" s="3">
        <v>5</v>
      </c>
      <c r="J33" s="33" t="s">
        <v>12</v>
      </c>
      <c r="L33" s="42"/>
      <c r="M33" s="90"/>
      <c r="N33" s="26"/>
      <c r="R33" s="48"/>
      <c r="S33" s="26"/>
      <c r="T33" s="26"/>
      <c r="U33" s="26"/>
      <c r="V33" s="26"/>
    </row>
    <row r="34" spans="3:30">
      <c r="H34" s="88">
        <v>12</v>
      </c>
      <c r="I34" s="3">
        <v>18</v>
      </c>
      <c r="J34" s="33" t="s">
        <v>22</v>
      </c>
      <c r="L34" s="42"/>
      <c r="M34" s="90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9</v>
      </c>
      <c r="I35" s="3">
        <v>23</v>
      </c>
      <c r="J35" s="33" t="s">
        <v>27</v>
      </c>
      <c r="L35" s="42"/>
      <c r="M35" s="90"/>
      <c r="N35" s="26"/>
      <c r="R35" s="48"/>
      <c r="S35" s="26"/>
      <c r="T35" s="26"/>
      <c r="U35" s="26"/>
      <c r="V35" s="26"/>
    </row>
    <row r="36" spans="3:30">
      <c r="H36" s="89">
        <v>4</v>
      </c>
      <c r="I36" s="3">
        <v>19</v>
      </c>
      <c r="J36" s="33" t="s">
        <v>23</v>
      </c>
      <c r="M36" s="440"/>
      <c r="N36" s="26"/>
      <c r="R36" s="48"/>
      <c r="S36" s="26"/>
      <c r="T36" s="26"/>
      <c r="U36" s="26"/>
      <c r="V36" s="26"/>
    </row>
    <row r="37" spans="3:30">
      <c r="H37" s="88">
        <v>1</v>
      </c>
      <c r="I37" s="3">
        <v>29</v>
      </c>
      <c r="J37" s="33" t="s">
        <v>54</v>
      </c>
      <c r="L37" s="47"/>
      <c r="M37" s="441"/>
      <c r="N37" s="26"/>
      <c r="R37" s="48"/>
      <c r="S37" s="26"/>
      <c r="T37" s="26"/>
      <c r="U37" s="26"/>
      <c r="V37" s="26"/>
    </row>
    <row r="38" spans="3:30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>
      <c r="H39" s="290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347999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H47" s="384"/>
      <c r="L47" s="398"/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203</v>
      </c>
      <c r="I48" s="3"/>
      <c r="J48" s="188" t="s">
        <v>91</v>
      </c>
      <c r="K48" s="3"/>
      <c r="L48" s="327" t="s">
        <v>204</v>
      </c>
      <c r="M48" s="48"/>
      <c r="N48" s="26"/>
      <c r="R48" s="48"/>
      <c r="S48" s="26"/>
      <c r="T48" s="26"/>
      <c r="U48" s="26"/>
      <c r="V48" s="26"/>
    </row>
    <row r="49" spans="1:22" ht="13.5" customHeight="1">
      <c r="H49" s="94" t="s">
        <v>99</v>
      </c>
      <c r="I49" s="3"/>
      <c r="J49" s="144" t="s">
        <v>9</v>
      </c>
      <c r="K49" s="3"/>
      <c r="L49" s="327" t="s">
        <v>99</v>
      </c>
      <c r="M49" s="399"/>
      <c r="R49" s="48"/>
      <c r="S49" s="26"/>
      <c r="T49" s="26"/>
      <c r="U49" s="26"/>
      <c r="V49" s="26"/>
    </row>
    <row r="50" spans="1:22" ht="13.5" customHeight="1">
      <c r="H50" s="407">
        <v>16394</v>
      </c>
      <c r="I50" s="3">
        <v>16</v>
      </c>
      <c r="J50" s="33" t="s">
        <v>3</v>
      </c>
      <c r="K50" s="325">
        <f>SUM(I50)</f>
        <v>16</v>
      </c>
      <c r="L50" s="328">
        <v>14679</v>
      </c>
      <c r="M50" s="399"/>
      <c r="R50" s="48"/>
      <c r="S50" s="26"/>
      <c r="T50" s="26"/>
      <c r="U50" s="26"/>
      <c r="V50" s="26"/>
    </row>
    <row r="51" spans="1:22" ht="13.5" customHeight="1">
      <c r="H51" s="44">
        <v>14306</v>
      </c>
      <c r="I51" s="3">
        <v>26</v>
      </c>
      <c r="J51" s="33" t="s">
        <v>30</v>
      </c>
      <c r="K51" s="325">
        <f t="shared" ref="K51:K59" si="7">SUM(I51)</f>
        <v>26</v>
      </c>
      <c r="L51" s="329">
        <v>7125</v>
      </c>
      <c r="M51" s="399"/>
      <c r="R51" s="48"/>
      <c r="S51" s="26"/>
      <c r="T51" s="26"/>
      <c r="U51" s="26"/>
      <c r="V51" s="26"/>
    </row>
    <row r="52" spans="1:22" ht="14.25" thickBot="1">
      <c r="H52" s="44">
        <v>8692</v>
      </c>
      <c r="I52" s="3">
        <v>34</v>
      </c>
      <c r="J52" s="33" t="s">
        <v>1</v>
      </c>
      <c r="K52" s="325">
        <f t="shared" si="7"/>
        <v>34</v>
      </c>
      <c r="L52" s="329">
        <v>2086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196</v>
      </c>
      <c r="D53" s="59" t="s">
        <v>184</v>
      </c>
      <c r="E53" s="59" t="s">
        <v>41</v>
      </c>
      <c r="F53" s="59" t="s">
        <v>50</v>
      </c>
      <c r="G53" s="8" t="s">
        <v>174</v>
      </c>
      <c r="H53" s="88">
        <v>5301</v>
      </c>
      <c r="I53" s="3">
        <v>33</v>
      </c>
      <c r="J53" s="33" t="s">
        <v>0</v>
      </c>
      <c r="K53" s="325">
        <f t="shared" si="7"/>
        <v>33</v>
      </c>
      <c r="L53" s="329">
        <v>8189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16394</v>
      </c>
      <c r="D54" s="97">
        <f>SUM(L50)</f>
        <v>14679</v>
      </c>
      <c r="E54" s="52">
        <f t="shared" ref="E54:E63" si="8">SUM(N67/M67*100)</f>
        <v>110.45681175043795</v>
      </c>
      <c r="F54" s="52">
        <f t="shared" ref="F54:F62" si="9">SUM(C54/D54*100)</f>
        <v>111.68335717691942</v>
      </c>
      <c r="G54" s="62"/>
      <c r="H54" s="44">
        <v>2581</v>
      </c>
      <c r="I54" s="3">
        <v>25</v>
      </c>
      <c r="J54" s="33" t="s">
        <v>29</v>
      </c>
      <c r="K54" s="325">
        <f t="shared" si="7"/>
        <v>25</v>
      </c>
      <c r="L54" s="329">
        <v>1334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14306</v>
      </c>
      <c r="D55" s="97">
        <f t="shared" ref="D55:D63" si="11">SUM(L51)</f>
        <v>7125</v>
      </c>
      <c r="E55" s="52">
        <f t="shared" si="8"/>
        <v>108.67517471893042</v>
      </c>
      <c r="F55" s="52">
        <f t="shared" si="9"/>
        <v>200.78596491228069</v>
      </c>
      <c r="G55" s="62"/>
      <c r="H55" s="44">
        <v>1549</v>
      </c>
      <c r="I55" s="3">
        <v>40</v>
      </c>
      <c r="J55" s="33" t="s">
        <v>2</v>
      </c>
      <c r="K55" s="325">
        <f t="shared" si="7"/>
        <v>40</v>
      </c>
      <c r="L55" s="329">
        <v>1621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8692</v>
      </c>
      <c r="D56" s="97">
        <f t="shared" si="11"/>
        <v>2086</v>
      </c>
      <c r="E56" s="52">
        <f t="shared" si="8"/>
        <v>96.674452230007788</v>
      </c>
      <c r="F56" s="52">
        <f t="shared" si="9"/>
        <v>416.68264621284754</v>
      </c>
      <c r="G56" s="62"/>
      <c r="H56" s="44">
        <v>1496</v>
      </c>
      <c r="I56" s="3">
        <v>31</v>
      </c>
      <c r="J56" s="33" t="s">
        <v>64</v>
      </c>
      <c r="K56" s="325">
        <f t="shared" si="7"/>
        <v>31</v>
      </c>
      <c r="L56" s="329">
        <v>1000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5301</v>
      </c>
      <c r="D57" s="97">
        <f t="shared" si="11"/>
        <v>8189</v>
      </c>
      <c r="E57" s="52">
        <f t="shared" si="8"/>
        <v>160.19945602901177</v>
      </c>
      <c r="F57" s="52">
        <f t="shared" si="9"/>
        <v>64.733178654292345</v>
      </c>
      <c r="G57" s="62"/>
      <c r="H57" s="88">
        <v>1362</v>
      </c>
      <c r="I57" s="3">
        <v>14</v>
      </c>
      <c r="J57" s="33" t="s">
        <v>19</v>
      </c>
      <c r="K57" s="325">
        <f t="shared" si="7"/>
        <v>14</v>
      </c>
      <c r="L57" s="329">
        <v>1179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29</v>
      </c>
      <c r="C58" s="43">
        <f t="shared" si="10"/>
        <v>2581</v>
      </c>
      <c r="D58" s="97">
        <f t="shared" si="11"/>
        <v>1334</v>
      </c>
      <c r="E58" s="52">
        <f t="shared" si="8"/>
        <v>185.95100864553314</v>
      </c>
      <c r="F58" s="52">
        <f t="shared" si="9"/>
        <v>193.47826086956522</v>
      </c>
      <c r="G58" s="72"/>
      <c r="H58" s="44">
        <v>1331</v>
      </c>
      <c r="I58" s="3">
        <v>36</v>
      </c>
      <c r="J58" s="33" t="s">
        <v>5</v>
      </c>
      <c r="K58" s="325">
        <f t="shared" si="7"/>
        <v>36</v>
      </c>
      <c r="L58" s="329">
        <v>71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2</v>
      </c>
      <c r="C59" s="43">
        <f t="shared" si="10"/>
        <v>1549</v>
      </c>
      <c r="D59" s="97">
        <f t="shared" si="11"/>
        <v>1621</v>
      </c>
      <c r="E59" s="52">
        <f t="shared" si="8"/>
        <v>90.215492137449033</v>
      </c>
      <c r="F59" s="52">
        <f t="shared" si="9"/>
        <v>95.558297347316469</v>
      </c>
      <c r="G59" s="62"/>
      <c r="H59" s="423">
        <v>1276</v>
      </c>
      <c r="I59" s="14">
        <v>38</v>
      </c>
      <c r="J59" s="77" t="s">
        <v>38</v>
      </c>
      <c r="K59" s="326">
        <f t="shared" si="7"/>
        <v>38</v>
      </c>
      <c r="L59" s="330">
        <v>948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64</v>
      </c>
      <c r="C60" s="89">
        <f t="shared" si="10"/>
        <v>1496</v>
      </c>
      <c r="D60" s="97">
        <f t="shared" si="11"/>
        <v>1000</v>
      </c>
      <c r="E60" s="52">
        <f t="shared" si="8"/>
        <v>94.863665187064043</v>
      </c>
      <c r="F60" s="52">
        <f t="shared" si="9"/>
        <v>149.6</v>
      </c>
      <c r="G60" s="62"/>
      <c r="H60" s="429">
        <v>1260</v>
      </c>
      <c r="I60" s="220">
        <v>39</v>
      </c>
      <c r="J60" s="380" t="s">
        <v>39</v>
      </c>
      <c r="K60" s="365" t="s">
        <v>8</v>
      </c>
      <c r="L60" s="374">
        <v>42650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19</v>
      </c>
      <c r="C61" s="43">
        <f t="shared" si="10"/>
        <v>1362</v>
      </c>
      <c r="D61" s="97">
        <f t="shared" si="11"/>
        <v>1179</v>
      </c>
      <c r="E61" s="52">
        <f t="shared" si="8"/>
        <v>97.70444763271162</v>
      </c>
      <c r="F61" s="52">
        <f t="shared" si="9"/>
        <v>115.52162849872774</v>
      </c>
      <c r="G61" s="73"/>
      <c r="H61" s="88">
        <v>1033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5</v>
      </c>
      <c r="C62" s="43">
        <f t="shared" si="10"/>
        <v>1331</v>
      </c>
      <c r="D62" s="97">
        <f t="shared" si="11"/>
        <v>71</v>
      </c>
      <c r="E62" s="57">
        <f t="shared" si="8"/>
        <v>82.414860681114561</v>
      </c>
      <c r="F62" s="52">
        <f t="shared" si="9"/>
        <v>1874.6478873239437</v>
      </c>
      <c r="G62" s="72"/>
      <c r="H62" s="44">
        <v>839</v>
      </c>
      <c r="I62" s="3">
        <v>24</v>
      </c>
      <c r="J62" s="33" t="s">
        <v>28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38</v>
      </c>
      <c r="C63" s="43">
        <f t="shared" si="10"/>
        <v>1276</v>
      </c>
      <c r="D63" s="97">
        <f t="shared" si="11"/>
        <v>948</v>
      </c>
      <c r="E63" s="57">
        <f t="shared" si="8"/>
        <v>106.8676716917923</v>
      </c>
      <c r="F63" s="52">
        <f>SUM(C63/D63*100)</f>
        <v>134.59915611814347</v>
      </c>
      <c r="G63" s="75"/>
      <c r="H63" s="44">
        <v>761</v>
      </c>
      <c r="I63" s="3">
        <v>22</v>
      </c>
      <c r="J63" s="33" t="s">
        <v>26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57</v>
      </c>
      <c r="C64" s="67">
        <f>SUM(H90)</f>
        <v>60420</v>
      </c>
      <c r="D64" s="67">
        <f>SUM(L60)</f>
        <v>42650</v>
      </c>
      <c r="E64" s="70">
        <f>SUM(N77/M77*100)</f>
        <v>108.59289347400205</v>
      </c>
      <c r="F64" s="70">
        <f>SUM(C64/D64*100)</f>
        <v>141.66471277842908</v>
      </c>
      <c r="G64" s="389">
        <v>139.1</v>
      </c>
      <c r="H64" s="122">
        <v>703</v>
      </c>
      <c r="I64" s="3">
        <v>1</v>
      </c>
      <c r="J64" s="33" t="s">
        <v>4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475</v>
      </c>
      <c r="I65" s="3">
        <v>15</v>
      </c>
      <c r="J65" s="33" t="s">
        <v>20</v>
      </c>
      <c r="M65" s="398"/>
      <c r="N65" s="26"/>
      <c r="R65" s="48"/>
      <c r="S65" s="26"/>
      <c r="T65" s="26"/>
      <c r="U65" s="26"/>
      <c r="V65" s="26"/>
    </row>
    <row r="66" spans="3:22">
      <c r="H66" s="44">
        <v>344</v>
      </c>
      <c r="I66" s="3">
        <v>19</v>
      </c>
      <c r="J66" s="33" t="s">
        <v>23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329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1">
        <v>14842</v>
      </c>
      <c r="N67" s="89">
        <f>SUM(H50)</f>
        <v>16394</v>
      </c>
      <c r="R67" s="48"/>
      <c r="S67" s="26"/>
      <c r="T67" s="26"/>
      <c r="U67" s="26"/>
      <c r="V67" s="26"/>
    </row>
    <row r="68" spans="3:22">
      <c r="C68" s="26"/>
      <c r="H68" s="88">
        <v>185</v>
      </c>
      <c r="I68" s="3">
        <v>37</v>
      </c>
      <c r="J68" s="33" t="s">
        <v>37</v>
      </c>
      <c r="K68" s="3">
        <f t="shared" ref="K68:K76" si="12">SUM(I51)</f>
        <v>26</v>
      </c>
      <c r="L68" s="33" t="s">
        <v>30</v>
      </c>
      <c r="M68" s="392">
        <v>13164</v>
      </c>
      <c r="N68" s="89">
        <f t="shared" ref="N68:N76" si="13">SUM(H51)</f>
        <v>14306</v>
      </c>
      <c r="R68" s="48"/>
      <c r="S68" s="26"/>
      <c r="T68" s="26"/>
      <c r="U68" s="26"/>
      <c r="V68" s="26"/>
    </row>
    <row r="69" spans="3:22">
      <c r="H69" s="44">
        <v>144</v>
      </c>
      <c r="I69" s="3">
        <v>9</v>
      </c>
      <c r="J69" s="3" t="s">
        <v>163</v>
      </c>
      <c r="K69" s="3">
        <f t="shared" si="12"/>
        <v>34</v>
      </c>
      <c r="L69" s="33" t="s">
        <v>1</v>
      </c>
      <c r="M69" s="392">
        <v>8991</v>
      </c>
      <c r="N69" s="89">
        <f t="shared" si="13"/>
        <v>8692</v>
      </c>
      <c r="R69" s="48"/>
      <c r="S69" s="26"/>
      <c r="T69" s="26"/>
      <c r="U69" s="26"/>
      <c r="V69" s="26"/>
    </row>
    <row r="70" spans="3:22">
      <c r="H70" s="44">
        <v>52</v>
      </c>
      <c r="I70" s="3">
        <v>13</v>
      </c>
      <c r="J70" s="33" t="s">
        <v>7</v>
      </c>
      <c r="K70" s="3">
        <f t="shared" si="12"/>
        <v>33</v>
      </c>
      <c r="L70" s="33" t="s">
        <v>0</v>
      </c>
      <c r="M70" s="392">
        <v>3309</v>
      </c>
      <c r="N70" s="89">
        <f t="shared" si="13"/>
        <v>5301</v>
      </c>
      <c r="R70" s="48"/>
      <c r="S70" s="26"/>
      <c r="T70" s="26"/>
      <c r="U70" s="26"/>
      <c r="V70" s="26"/>
    </row>
    <row r="71" spans="3:22">
      <c r="H71" s="44">
        <v>5</v>
      </c>
      <c r="I71" s="3">
        <v>23</v>
      </c>
      <c r="J71" s="33" t="s">
        <v>27</v>
      </c>
      <c r="K71" s="3">
        <f t="shared" si="12"/>
        <v>25</v>
      </c>
      <c r="L71" s="33" t="s">
        <v>29</v>
      </c>
      <c r="M71" s="392">
        <v>1388</v>
      </c>
      <c r="N71" s="89">
        <f t="shared" si="13"/>
        <v>2581</v>
      </c>
      <c r="R71" s="48"/>
      <c r="S71" s="26"/>
      <c r="T71" s="26"/>
      <c r="U71" s="26"/>
      <c r="V71" s="26"/>
    </row>
    <row r="72" spans="3:22">
      <c r="H72" s="44">
        <v>2</v>
      </c>
      <c r="I72" s="3">
        <v>28</v>
      </c>
      <c r="J72" s="33" t="s">
        <v>32</v>
      </c>
      <c r="K72" s="3">
        <f t="shared" si="12"/>
        <v>40</v>
      </c>
      <c r="L72" s="33" t="s">
        <v>2</v>
      </c>
      <c r="M72" s="392">
        <v>1717</v>
      </c>
      <c r="N72" s="89">
        <f t="shared" si="13"/>
        <v>1549</v>
      </c>
      <c r="R72" s="48"/>
      <c r="S72" s="26"/>
      <c r="T72" s="26"/>
      <c r="U72" s="26"/>
      <c r="V72" s="26"/>
    </row>
    <row r="73" spans="3:22">
      <c r="H73" s="44">
        <v>0</v>
      </c>
      <c r="I73" s="3">
        <v>2</v>
      </c>
      <c r="J73" s="33" t="s">
        <v>6</v>
      </c>
      <c r="K73" s="3">
        <f t="shared" si="12"/>
        <v>31</v>
      </c>
      <c r="L73" s="33" t="s">
        <v>64</v>
      </c>
      <c r="M73" s="392">
        <v>1577</v>
      </c>
      <c r="N73" s="89">
        <f t="shared" si="13"/>
        <v>1496</v>
      </c>
      <c r="R73" s="48"/>
      <c r="S73" s="26"/>
      <c r="T73" s="26"/>
      <c r="U73" s="26"/>
      <c r="V73" s="26"/>
    </row>
    <row r="74" spans="3:22">
      <c r="H74" s="88">
        <v>0</v>
      </c>
      <c r="I74" s="3">
        <v>3</v>
      </c>
      <c r="J74" s="33" t="s">
        <v>10</v>
      </c>
      <c r="K74" s="3">
        <f t="shared" si="12"/>
        <v>14</v>
      </c>
      <c r="L74" s="33" t="s">
        <v>19</v>
      </c>
      <c r="M74" s="392">
        <v>1394</v>
      </c>
      <c r="N74" s="89">
        <f t="shared" si="13"/>
        <v>1362</v>
      </c>
      <c r="R74" s="48"/>
      <c r="S74" s="26"/>
      <c r="T74" s="26"/>
      <c r="U74" s="26"/>
      <c r="V74" s="26"/>
    </row>
    <row r="75" spans="3:22">
      <c r="H75" s="44">
        <v>0</v>
      </c>
      <c r="I75" s="3">
        <v>4</v>
      </c>
      <c r="J75" s="33" t="s">
        <v>11</v>
      </c>
      <c r="K75" s="3">
        <f t="shared" si="12"/>
        <v>36</v>
      </c>
      <c r="L75" s="33" t="s">
        <v>5</v>
      </c>
      <c r="M75" s="392">
        <v>1615</v>
      </c>
      <c r="N75" s="89">
        <f t="shared" si="13"/>
        <v>1331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5</v>
      </c>
      <c r="J76" s="33" t="s">
        <v>12</v>
      </c>
      <c r="K76" s="14">
        <f t="shared" si="12"/>
        <v>38</v>
      </c>
      <c r="L76" s="77" t="s">
        <v>38</v>
      </c>
      <c r="M76" s="393">
        <v>1194</v>
      </c>
      <c r="N76" s="166">
        <f t="shared" si="13"/>
        <v>1276</v>
      </c>
      <c r="R76" s="48"/>
      <c r="S76" s="26"/>
      <c r="T76" s="26"/>
      <c r="U76" s="26"/>
      <c r="V76" s="26"/>
    </row>
    <row r="77" spans="3:22" ht="14.25" thickTop="1">
      <c r="H77" s="290">
        <v>0</v>
      </c>
      <c r="I77" s="3">
        <v>6</v>
      </c>
      <c r="J77" s="33" t="s">
        <v>13</v>
      </c>
      <c r="K77" s="3"/>
      <c r="L77" s="114" t="s">
        <v>56</v>
      </c>
      <c r="M77" s="295">
        <v>55639</v>
      </c>
      <c r="N77" s="171">
        <f>SUM(H90)</f>
        <v>60420</v>
      </c>
      <c r="R77" s="48"/>
      <c r="S77" s="26"/>
      <c r="T77" s="26"/>
      <c r="U77" s="26"/>
      <c r="V77" s="26"/>
    </row>
    <row r="78" spans="3:22">
      <c r="H78" s="43">
        <v>0</v>
      </c>
      <c r="I78" s="3">
        <v>7</v>
      </c>
      <c r="J78" s="33" t="s">
        <v>14</v>
      </c>
      <c r="R78" s="48"/>
      <c r="S78" s="26"/>
      <c r="T78" s="26"/>
      <c r="U78" s="26"/>
      <c r="V78" s="26"/>
    </row>
    <row r="79" spans="3:22">
      <c r="H79" s="44">
        <v>0</v>
      </c>
      <c r="I79" s="3">
        <v>8</v>
      </c>
      <c r="J79" s="33" t="s">
        <v>15</v>
      </c>
      <c r="R79" s="48"/>
      <c r="S79" s="26"/>
      <c r="T79" s="26"/>
      <c r="U79" s="26"/>
      <c r="V79" s="26"/>
    </row>
    <row r="80" spans="3:22">
      <c r="H80" s="348">
        <v>0</v>
      </c>
      <c r="I80" s="3">
        <v>10</v>
      </c>
      <c r="J80" s="33" t="s">
        <v>16</v>
      </c>
      <c r="R80" s="48"/>
      <c r="S80" s="26"/>
      <c r="T80" s="26"/>
      <c r="U80" s="26"/>
      <c r="V80" s="26"/>
    </row>
    <row r="81" spans="8:22">
      <c r="H81" s="89">
        <v>0</v>
      </c>
      <c r="I81" s="3">
        <v>12</v>
      </c>
      <c r="J81" s="33" t="s">
        <v>18</v>
      </c>
      <c r="R81" s="48"/>
      <c r="S81" s="26"/>
      <c r="T81" s="26"/>
      <c r="U81" s="26"/>
      <c r="V81" s="26"/>
    </row>
    <row r="82" spans="8:22">
      <c r="H82" s="44">
        <v>0</v>
      </c>
      <c r="I82" s="3">
        <v>18</v>
      </c>
      <c r="J82" s="33" t="s">
        <v>22</v>
      </c>
      <c r="L82" s="42"/>
      <c r="M82" s="26"/>
      <c r="R82" s="48"/>
      <c r="S82" s="26"/>
      <c r="T82" s="26"/>
      <c r="U82" s="26"/>
      <c r="V82" s="26"/>
    </row>
    <row r="83" spans="8:22">
      <c r="H83" s="44">
        <v>0</v>
      </c>
      <c r="I83" s="3">
        <v>20</v>
      </c>
      <c r="J83" s="33" t="s">
        <v>24</v>
      </c>
      <c r="L83" s="42"/>
      <c r="M83" s="26"/>
      <c r="R83" s="48"/>
      <c r="S83" s="26"/>
      <c r="T83" s="26"/>
      <c r="U83" s="26"/>
      <c r="V83" s="26"/>
    </row>
    <row r="84" spans="8:22">
      <c r="H84" s="88">
        <v>0</v>
      </c>
      <c r="I84" s="3">
        <v>21</v>
      </c>
      <c r="J84" s="33" t="s">
        <v>72</v>
      </c>
      <c r="L84" s="42"/>
      <c r="M84" s="26"/>
      <c r="R84" s="48"/>
      <c r="S84" s="26"/>
      <c r="T84" s="26"/>
      <c r="U84" s="26"/>
      <c r="V84" s="26"/>
    </row>
    <row r="85" spans="8:22">
      <c r="H85" s="88">
        <v>0</v>
      </c>
      <c r="I85" s="3">
        <v>27</v>
      </c>
      <c r="J85" s="33" t="s">
        <v>31</v>
      </c>
      <c r="L85" s="42"/>
      <c r="M85" s="26"/>
      <c r="R85" s="48"/>
      <c r="S85" s="26"/>
      <c r="T85" s="26"/>
      <c r="U85" s="26"/>
      <c r="V85" s="26"/>
    </row>
    <row r="86" spans="8:22">
      <c r="H86" s="290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334">
        <v>0</v>
      </c>
      <c r="I87" s="3">
        <v>30</v>
      </c>
      <c r="J87" s="33" t="s">
        <v>33</v>
      </c>
      <c r="L87" s="47"/>
      <c r="M87" s="387"/>
      <c r="R87" s="48"/>
      <c r="S87" s="26"/>
      <c r="T87" s="26"/>
      <c r="U87" s="26"/>
      <c r="V87" s="26"/>
    </row>
    <row r="88" spans="8:22">
      <c r="H88" s="4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44">
        <v>0</v>
      </c>
      <c r="I89" s="3">
        <v>35</v>
      </c>
      <c r="J89" s="33" t="s">
        <v>36</v>
      </c>
      <c r="R89" s="48"/>
    </row>
    <row r="90" spans="8:22">
      <c r="H90" s="117">
        <f>SUM(H50:H89)</f>
        <v>60420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N10" sqref="N10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s="384"/>
      <c r="J1" s="46"/>
      <c r="L1" s="47"/>
      <c r="M1" s="396"/>
      <c r="N1" s="47"/>
      <c r="O1" s="48"/>
      <c r="R1" s="108"/>
    </row>
    <row r="2" spans="8:30" ht="13.5" customHeight="1">
      <c r="H2" s="291" t="s">
        <v>205</v>
      </c>
      <c r="I2" s="3"/>
      <c r="J2" s="182" t="s">
        <v>70</v>
      </c>
      <c r="K2" s="81"/>
      <c r="L2" s="317" t="s">
        <v>206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M3" s="400"/>
      <c r="N3" s="401"/>
      <c r="O3" s="1"/>
      <c r="R3" s="48"/>
      <c r="S3" s="26"/>
      <c r="T3" s="26"/>
      <c r="U3" s="26"/>
      <c r="V3" s="26"/>
    </row>
    <row r="4" spans="8:30" ht="13.5" customHeight="1">
      <c r="H4" s="89">
        <v>27807</v>
      </c>
      <c r="I4" s="3">
        <v>33</v>
      </c>
      <c r="J4" s="160" t="s">
        <v>0</v>
      </c>
      <c r="K4" s="120">
        <f>SUM(I4)</f>
        <v>33</v>
      </c>
      <c r="L4" s="310">
        <v>25506</v>
      </c>
      <c r="M4" s="406"/>
      <c r="N4" s="428"/>
      <c r="O4" s="1"/>
      <c r="R4" s="48"/>
      <c r="S4" s="26"/>
      <c r="T4" s="26"/>
      <c r="U4" s="26"/>
      <c r="V4" s="26"/>
    </row>
    <row r="5" spans="8:30" ht="13.5" customHeight="1">
      <c r="H5" s="88">
        <v>16635</v>
      </c>
      <c r="I5" s="3">
        <v>13</v>
      </c>
      <c r="J5" s="160" t="s">
        <v>7</v>
      </c>
      <c r="K5" s="120">
        <f t="shared" ref="K5:K13" si="0">SUM(I5)</f>
        <v>13</v>
      </c>
      <c r="L5" s="311">
        <v>15174</v>
      </c>
      <c r="M5" s="400"/>
      <c r="N5" s="428"/>
      <c r="O5" s="1"/>
      <c r="R5" s="48"/>
      <c r="S5" s="26"/>
      <c r="T5" s="26"/>
      <c r="U5" s="26"/>
      <c r="V5" s="26"/>
    </row>
    <row r="6" spans="8:30" ht="13.5" customHeight="1">
      <c r="H6" s="88">
        <v>11339</v>
      </c>
      <c r="I6" s="3">
        <v>9</v>
      </c>
      <c r="J6" s="3" t="s">
        <v>163</v>
      </c>
      <c r="K6" s="120">
        <f t="shared" si="0"/>
        <v>9</v>
      </c>
      <c r="L6" s="311">
        <v>14812</v>
      </c>
      <c r="M6" s="95"/>
      <c r="N6" s="428"/>
      <c r="O6" s="1"/>
      <c r="R6" s="48"/>
      <c r="S6" s="26"/>
      <c r="T6" s="26"/>
      <c r="U6" s="26"/>
      <c r="V6" s="26"/>
    </row>
    <row r="7" spans="8:30" ht="13.5" customHeight="1">
      <c r="H7" s="88">
        <v>7431</v>
      </c>
      <c r="I7" s="3">
        <v>24</v>
      </c>
      <c r="J7" s="160" t="s">
        <v>28</v>
      </c>
      <c r="K7" s="120">
        <f t="shared" si="0"/>
        <v>24</v>
      </c>
      <c r="L7" s="311">
        <v>6618</v>
      </c>
      <c r="M7" s="95"/>
      <c r="N7" s="428"/>
      <c r="O7" s="1"/>
      <c r="R7" s="48"/>
      <c r="S7" s="26"/>
      <c r="T7" s="26"/>
      <c r="U7" s="26"/>
      <c r="V7" s="26"/>
    </row>
    <row r="8" spans="8:30" ht="13.5" customHeight="1">
      <c r="H8" s="88">
        <v>7209</v>
      </c>
      <c r="I8" s="3">
        <v>34</v>
      </c>
      <c r="J8" s="160" t="s">
        <v>1</v>
      </c>
      <c r="K8" s="120">
        <f t="shared" si="0"/>
        <v>34</v>
      </c>
      <c r="L8" s="311">
        <v>7899</v>
      </c>
      <c r="M8" s="95"/>
      <c r="N8" s="428"/>
      <c r="O8" s="1"/>
      <c r="R8" s="48"/>
      <c r="S8" s="26"/>
      <c r="T8" s="26"/>
      <c r="U8" s="26"/>
      <c r="V8" s="26"/>
    </row>
    <row r="9" spans="8:30" ht="13.5" customHeight="1">
      <c r="H9" s="88">
        <v>6220</v>
      </c>
      <c r="I9" s="3">
        <v>25</v>
      </c>
      <c r="J9" s="160" t="s">
        <v>29</v>
      </c>
      <c r="K9" s="120">
        <f t="shared" si="0"/>
        <v>25</v>
      </c>
      <c r="L9" s="311">
        <v>5620</v>
      </c>
      <c r="M9" s="95"/>
      <c r="O9" s="1"/>
      <c r="R9" s="48"/>
      <c r="S9" s="26"/>
      <c r="T9" s="26"/>
      <c r="U9" s="26"/>
      <c r="V9" s="26"/>
    </row>
    <row r="10" spans="8:30" ht="13.5" customHeight="1">
      <c r="H10" s="290">
        <v>3199</v>
      </c>
      <c r="I10" s="3">
        <v>17</v>
      </c>
      <c r="J10" s="160" t="s">
        <v>21</v>
      </c>
      <c r="K10" s="120">
        <f t="shared" si="0"/>
        <v>17</v>
      </c>
      <c r="L10" s="311">
        <v>3188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290">
        <v>2862</v>
      </c>
      <c r="I11" s="3">
        <v>22</v>
      </c>
      <c r="J11" s="160" t="s">
        <v>26</v>
      </c>
      <c r="K11" s="120">
        <f t="shared" si="0"/>
        <v>22</v>
      </c>
      <c r="L11" s="311">
        <v>3829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2036</v>
      </c>
      <c r="I12" s="3">
        <v>1</v>
      </c>
      <c r="J12" s="160" t="s">
        <v>4</v>
      </c>
      <c r="K12" s="120">
        <f t="shared" si="0"/>
        <v>1</v>
      </c>
      <c r="L12" s="311">
        <v>2171</v>
      </c>
      <c r="M12" s="95"/>
      <c r="R12" s="48"/>
      <c r="S12" s="26"/>
      <c r="T12" s="26"/>
      <c r="U12" s="90"/>
      <c r="V12" s="26"/>
    </row>
    <row r="13" spans="8:30" ht="13.5" customHeight="1" thickBot="1">
      <c r="H13" s="436">
        <v>1543</v>
      </c>
      <c r="I13" s="14">
        <v>20</v>
      </c>
      <c r="J13" s="162" t="s">
        <v>24</v>
      </c>
      <c r="K13" s="181">
        <f t="shared" si="0"/>
        <v>20</v>
      </c>
      <c r="L13" s="319">
        <v>1807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1489</v>
      </c>
      <c r="I14" s="220">
        <v>26</v>
      </c>
      <c r="J14" s="221" t="s">
        <v>30</v>
      </c>
      <c r="K14" s="81" t="s">
        <v>8</v>
      </c>
      <c r="L14" s="320">
        <v>100832</v>
      </c>
      <c r="N14" s="48"/>
      <c r="R14" s="48"/>
      <c r="S14" s="26"/>
      <c r="T14" s="26"/>
      <c r="U14" s="26"/>
      <c r="V14" s="26"/>
    </row>
    <row r="15" spans="8:30" ht="13.5" customHeight="1">
      <c r="H15" s="88">
        <v>1429</v>
      </c>
      <c r="I15" s="3">
        <v>40</v>
      </c>
      <c r="J15" s="160" t="s">
        <v>2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1187</v>
      </c>
      <c r="I16" s="3">
        <v>21</v>
      </c>
      <c r="J16" s="160" t="s">
        <v>25</v>
      </c>
      <c r="K16" s="50"/>
      <c r="R16" s="48"/>
      <c r="S16" s="26"/>
      <c r="T16" s="26"/>
      <c r="U16" s="26"/>
      <c r="V16" s="26"/>
    </row>
    <row r="17" spans="1:22" ht="13.5" customHeight="1">
      <c r="H17" s="88">
        <v>1180</v>
      </c>
      <c r="I17" s="3">
        <v>6</v>
      </c>
      <c r="J17" s="160" t="s">
        <v>13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1110</v>
      </c>
      <c r="I18" s="3">
        <v>16</v>
      </c>
      <c r="J18" s="160" t="s">
        <v>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1084</v>
      </c>
      <c r="I19" s="3">
        <v>12</v>
      </c>
      <c r="J19" s="160" t="s">
        <v>18</v>
      </c>
      <c r="L19" s="417" t="s">
        <v>183</v>
      </c>
      <c r="M19" s="439" t="s">
        <v>182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1031</v>
      </c>
      <c r="I20" s="3">
        <v>36</v>
      </c>
      <c r="J20" s="160" t="s">
        <v>5</v>
      </c>
      <c r="K20" s="120">
        <f>SUM(I4)</f>
        <v>33</v>
      </c>
      <c r="L20" s="160" t="s">
        <v>0</v>
      </c>
      <c r="M20" s="321">
        <v>30054</v>
      </c>
      <c r="N20" s="89">
        <f>SUM(H4)</f>
        <v>27807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196</v>
      </c>
      <c r="D21" s="59" t="s">
        <v>184</v>
      </c>
      <c r="E21" s="59" t="s">
        <v>41</v>
      </c>
      <c r="F21" s="59" t="s">
        <v>50</v>
      </c>
      <c r="G21" s="8" t="s">
        <v>174</v>
      </c>
      <c r="H21" s="88">
        <v>950</v>
      </c>
      <c r="I21" s="3">
        <v>15</v>
      </c>
      <c r="J21" s="160" t="s">
        <v>20</v>
      </c>
      <c r="K21" s="120">
        <f t="shared" ref="K21:K29" si="1">SUM(I5)</f>
        <v>13</v>
      </c>
      <c r="L21" s="160" t="s">
        <v>7</v>
      </c>
      <c r="M21" s="322">
        <v>16539</v>
      </c>
      <c r="N21" s="89">
        <f t="shared" ref="N21:N29" si="2">SUM(H5)</f>
        <v>16635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27807</v>
      </c>
      <c r="D22" s="97">
        <f>SUM(L4)</f>
        <v>25506</v>
      </c>
      <c r="E22" s="55">
        <f t="shared" ref="E22:E31" si="3">SUM(N20/M20*100)</f>
        <v>92.523457776003198</v>
      </c>
      <c r="F22" s="52">
        <f t="shared" ref="F22:F32" si="4">SUM(C22/D22*100)</f>
        <v>109.02140672782875</v>
      </c>
      <c r="G22" s="62"/>
      <c r="H22" s="290">
        <v>849</v>
      </c>
      <c r="I22" s="3">
        <v>2</v>
      </c>
      <c r="J22" s="160" t="s">
        <v>6</v>
      </c>
      <c r="K22" s="120">
        <f t="shared" si="1"/>
        <v>9</v>
      </c>
      <c r="L22" s="3" t="s">
        <v>163</v>
      </c>
      <c r="M22" s="322">
        <v>12483</v>
      </c>
      <c r="N22" s="89">
        <f t="shared" si="2"/>
        <v>11339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16635</v>
      </c>
      <c r="D23" s="97">
        <f t="shared" ref="D23:D31" si="6">SUM(L5)</f>
        <v>15174</v>
      </c>
      <c r="E23" s="55">
        <f t="shared" si="3"/>
        <v>100.5804462180301</v>
      </c>
      <c r="F23" s="52">
        <f t="shared" si="4"/>
        <v>109.62831158560695</v>
      </c>
      <c r="G23" s="62"/>
      <c r="H23" s="88">
        <v>472</v>
      </c>
      <c r="I23" s="3">
        <v>18</v>
      </c>
      <c r="J23" s="160" t="s">
        <v>22</v>
      </c>
      <c r="K23" s="120">
        <f t="shared" si="1"/>
        <v>24</v>
      </c>
      <c r="L23" s="160" t="s">
        <v>28</v>
      </c>
      <c r="M23" s="322">
        <v>7104</v>
      </c>
      <c r="N23" s="89">
        <f t="shared" si="2"/>
        <v>7431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163</v>
      </c>
      <c r="C24" s="43">
        <f t="shared" si="5"/>
        <v>11339</v>
      </c>
      <c r="D24" s="97">
        <f t="shared" si="6"/>
        <v>14812</v>
      </c>
      <c r="E24" s="55">
        <f t="shared" si="3"/>
        <v>90.835536329408001</v>
      </c>
      <c r="F24" s="52">
        <f t="shared" si="4"/>
        <v>76.552795031055894</v>
      </c>
      <c r="G24" s="62"/>
      <c r="H24" s="88">
        <v>383</v>
      </c>
      <c r="I24" s="3">
        <v>38</v>
      </c>
      <c r="J24" s="160" t="s">
        <v>38</v>
      </c>
      <c r="K24" s="120">
        <f t="shared" si="1"/>
        <v>34</v>
      </c>
      <c r="L24" s="160" t="s">
        <v>1</v>
      </c>
      <c r="M24" s="322">
        <v>8587</v>
      </c>
      <c r="N24" s="89">
        <f t="shared" si="2"/>
        <v>7209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28</v>
      </c>
      <c r="C25" s="43">
        <f t="shared" si="5"/>
        <v>7431</v>
      </c>
      <c r="D25" s="97">
        <f t="shared" si="6"/>
        <v>6618</v>
      </c>
      <c r="E25" s="55">
        <f t="shared" si="3"/>
        <v>104.60304054054055</v>
      </c>
      <c r="F25" s="52">
        <f t="shared" si="4"/>
        <v>112.28467815049864</v>
      </c>
      <c r="G25" s="62"/>
      <c r="H25" s="88">
        <v>374</v>
      </c>
      <c r="I25" s="3">
        <v>5</v>
      </c>
      <c r="J25" s="160" t="s">
        <v>12</v>
      </c>
      <c r="K25" s="120">
        <f t="shared" si="1"/>
        <v>25</v>
      </c>
      <c r="L25" s="160" t="s">
        <v>29</v>
      </c>
      <c r="M25" s="322">
        <v>5400</v>
      </c>
      <c r="N25" s="89">
        <f t="shared" si="2"/>
        <v>6220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1</v>
      </c>
      <c r="C26" s="43">
        <f t="shared" si="5"/>
        <v>7209</v>
      </c>
      <c r="D26" s="97">
        <f t="shared" si="6"/>
        <v>7899</v>
      </c>
      <c r="E26" s="55">
        <f t="shared" si="3"/>
        <v>83.952486316524983</v>
      </c>
      <c r="F26" s="52">
        <f t="shared" si="4"/>
        <v>91.264717052791482</v>
      </c>
      <c r="G26" s="72"/>
      <c r="H26" s="88">
        <v>309</v>
      </c>
      <c r="I26" s="3">
        <v>31</v>
      </c>
      <c r="J26" s="3" t="s">
        <v>64</v>
      </c>
      <c r="K26" s="120">
        <f t="shared" si="1"/>
        <v>17</v>
      </c>
      <c r="L26" s="160" t="s">
        <v>21</v>
      </c>
      <c r="M26" s="322">
        <v>3192</v>
      </c>
      <c r="N26" s="89">
        <f t="shared" si="2"/>
        <v>3199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6220</v>
      </c>
      <c r="D27" s="97">
        <f t="shared" si="6"/>
        <v>5620</v>
      </c>
      <c r="E27" s="55">
        <f t="shared" si="3"/>
        <v>115.18518518518519</v>
      </c>
      <c r="F27" s="52">
        <f t="shared" si="4"/>
        <v>110.6761565836299</v>
      </c>
      <c r="G27" s="76"/>
      <c r="H27" s="88">
        <v>233</v>
      </c>
      <c r="I27" s="3">
        <v>14</v>
      </c>
      <c r="J27" s="160" t="s">
        <v>19</v>
      </c>
      <c r="K27" s="120">
        <f t="shared" si="1"/>
        <v>22</v>
      </c>
      <c r="L27" s="160" t="s">
        <v>26</v>
      </c>
      <c r="M27" s="322">
        <v>2804</v>
      </c>
      <c r="N27" s="89">
        <f t="shared" si="2"/>
        <v>2862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21</v>
      </c>
      <c r="C28" s="43">
        <f t="shared" si="5"/>
        <v>3199</v>
      </c>
      <c r="D28" s="97">
        <f t="shared" si="6"/>
        <v>3188</v>
      </c>
      <c r="E28" s="55">
        <f t="shared" si="3"/>
        <v>100.21929824561404</v>
      </c>
      <c r="F28" s="52">
        <f t="shared" si="4"/>
        <v>100.34504391468005</v>
      </c>
      <c r="G28" s="62"/>
      <c r="H28" s="290">
        <v>189</v>
      </c>
      <c r="I28" s="3">
        <v>11</v>
      </c>
      <c r="J28" s="160" t="s">
        <v>17</v>
      </c>
      <c r="K28" s="120">
        <f t="shared" si="1"/>
        <v>1</v>
      </c>
      <c r="L28" s="160" t="s">
        <v>4</v>
      </c>
      <c r="M28" s="322">
        <v>2467</v>
      </c>
      <c r="N28" s="89">
        <f t="shared" si="2"/>
        <v>2036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26</v>
      </c>
      <c r="C29" s="43">
        <f t="shared" si="5"/>
        <v>2862</v>
      </c>
      <c r="D29" s="97">
        <f t="shared" si="6"/>
        <v>3829</v>
      </c>
      <c r="E29" s="55">
        <f t="shared" si="3"/>
        <v>102.06847360912981</v>
      </c>
      <c r="F29" s="52">
        <f t="shared" si="4"/>
        <v>74.74536432488901</v>
      </c>
      <c r="G29" s="73"/>
      <c r="H29" s="88">
        <v>170</v>
      </c>
      <c r="I29" s="3">
        <v>39</v>
      </c>
      <c r="J29" s="160" t="s">
        <v>39</v>
      </c>
      <c r="K29" s="181">
        <f t="shared" si="1"/>
        <v>20</v>
      </c>
      <c r="L29" s="162" t="s">
        <v>24</v>
      </c>
      <c r="M29" s="323">
        <v>1951</v>
      </c>
      <c r="N29" s="89">
        <f t="shared" si="2"/>
        <v>1543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4</v>
      </c>
      <c r="C30" s="43">
        <f t="shared" si="5"/>
        <v>2036</v>
      </c>
      <c r="D30" s="97">
        <f t="shared" si="6"/>
        <v>2171</v>
      </c>
      <c r="E30" s="55">
        <f t="shared" si="3"/>
        <v>82.529387920551272</v>
      </c>
      <c r="F30" s="52">
        <f t="shared" si="4"/>
        <v>93.781667434362049</v>
      </c>
      <c r="G30" s="72"/>
      <c r="H30" s="88">
        <v>46</v>
      </c>
      <c r="I30" s="3">
        <v>29</v>
      </c>
      <c r="J30" s="160" t="s">
        <v>54</v>
      </c>
      <c r="K30" s="114"/>
      <c r="L30" s="333" t="s">
        <v>107</v>
      </c>
      <c r="M30" s="324">
        <v>103736</v>
      </c>
      <c r="N30" s="89">
        <f>SUM(H44)</f>
        <v>98865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24</v>
      </c>
      <c r="C31" s="43">
        <f t="shared" si="5"/>
        <v>1543</v>
      </c>
      <c r="D31" s="97">
        <f t="shared" si="6"/>
        <v>1807</v>
      </c>
      <c r="E31" s="56">
        <f t="shared" si="3"/>
        <v>79.087647360328035</v>
      </c>
      <c r="F31" s="63">
        <f t="shared" si="4"/>
        <v>85.390149418926399</v>
      </c>
      <c r="G31" s="75"/>
      <c r="H31" s="88">
        <v>40</v>
      </c>
      <c r="I31" s="3">
        <v>4</v>
      </c>
      <c r="J31" s="160" t="s">
        <v>11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98865</v>
      </c>
      <c r="D32" s="67">
        <f>SUM(L14)</f>
        <v>100832</v>
      </c>
      <c r="E32" s="68">
        <f>SUM(N30/M30*100)</f>
        <v>95.304426621423616</v>
      </c>
      <c r="F32" s="63">
        <f t="shared" si="4"/>
        <v>98.04923040304665</v>
      </c>
      <c r="G32" s="83">
        <v>98.3</v>
      </c>
      <c r="H32" s="89">
        <v>35</v>
      </c>
      <c r="I32" s="3">
        <v>28</v>
      </c>
      <c r="J32" s="160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22</v>
      </c>
      <c r="I33" s="3">
        <v>27</v>
      </c>
      <c r="J33" s="160" t="s">
        <v>31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424">
        <v>2</v>
      </c>
      <c r="I34" s="3">
        <v>32</v>
      </c>
      <c r="J34" s="160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3</v>
      </c>
      <c r="J35" s="160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7</v>
      </c>
      <c r="J36" s="160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8</v>
      </c>
      <c r="J37" s="160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10</v>
      </c>
      <c r="J38" s="160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19</v>
      </c>
      <c r="J39" s="160" t="s">
        <v>23</v>
      </c>
      <c r="K39" s="45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23</v>
      </c>
      <c r="J40" s="160" t="s">
        <v>27</v>
      </c>
      <c r="K40" s="45"/>
      <c r="L40" s="47"/>
      <c r="M40" s="387"/>
      <c r="R40" s="48"/>
      <c r="S40" s="26"/>
      <c r="T40" s="26"/>
      <c r="U40" s="26"/>
      <c r="V40" s="26"/>
    </row>
    <row r="41" spans="3:30" ht="13.5" customHeight="1">
      <c r="H41" s="290">
        <v>0</v>
      </c>
      <c r="I41" s="3">
        <v>30</v>
      </c>
      <c r="J41" s="160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35</v>
      </c>
      <c r="J42" s="160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37</v>
      </c>
      <c r="J43" s="160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98865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175</v>
      </c>
      <c r="J47" s="46"/>
      <c r="L47" s="404"/>
      <c r="N47" s="47"/>
      <c r="R47" s="48"/>
      <c r="S47" s="26"/>
      <c r="T47" s="26"/>
      <c r="U47" s="26"/>
      <c r="V47" s="26"/>
    </row>
    <row r="48" spans="3:30" ht="13.5" customHeight="1">
      <c r="H48" s="183" t="s">
        <v>203</v>
      </c>
      <c r="I48" s="3"/>
      <c r="J48" s="178" t="s">
        <v>104</v>
      </c>
      <c r="K48" s="81"/>
      <c r="L48" s="297" t="s">
        <v>206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M49" s="400"/>
      <c r="N49" s="401"/>
      <c r="R49" s="48"/>
      <c r="S49" s="26"/>
      <c r="T49" s="26"/>
      <c r="U49" s="26"/>
      <c r="V49" s="26"/>
    </row>
    <row r="50" spans="1:22" ht="13.5" customHeight="1">
      <c r="H50" s="89">
        <v>424510</v>
      </c>
      <c r="I50" s="160">
        <v>17</v>
      </c>
      <c r="J50" s="160" t="s">
        <v>21</v>
      </c>
      <c r="K50" s="123">
        <f>SUM(I50)</f>
        <v>17</v>
      </c>
      <c r="L50" s="298">
        <v>306858</v>
      </c>
      <c r="M50" s="400"/>
      <c r="N50" s="401"/>
      <c r="O50" s="26"/>
      <c r="R50" s="48"/>
      <c r="S50" s="26"/>
      <c r="T50" s="26"/>
      <c r="U50" s="26"/>
      <c r="V50" s="26"/>
    </row>
    <row r="51" spans="1:22" ht="13.5" customHeight="1">
      <c r="H51" s="88">
        <v>107236</v>
      </c>
      <c r="I51" s="160">
        <v>36</v>
      </c>
      <c r="J51" s="160" t="s">
        <v>5</v>
      </c>
      <c r="K51" s="123">
        <f t="shared" ref="K51:K59" si="7">SUM(I51)</f>
        <v>36</v>
      </c>
      <c r="L51" s="298">
        <v>110811</v>
      </c>
      <c r="M51" s="400"/>
      <c r="N51" s="401"/>
      <c r="O51" s="26"/>
      <c r="R51" s="48"/>
      <c r="S51" s="26"/>
      <c r="T51" s="26"/>
      <c r="U51" s="26"/>
      <c r="V51" s="26"/>
    </row>
    <row r="52" spans="1:22" ht="13.5" customHeight="1">
      <c r="H52" s="88">
        <v>41139</v>
      </c>
      <c r="I52" s="160">
        <v>40</v>
      </c>
      <c r="J52" s="160" t="s">
        <v>2</v>
      </c>
      <c r="K52" s="123">
        <f t="shared" si="7"/>
        <v>40</v>
      </c>
      <c r="L52" s="298">
        <v>32593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23026</v>
      </c>
      <c r="I53" s="160">
        <v>38</v>
      </c>
      <c r="J53" s="160" t="s">
        <v>38</v>
      </c>
      <c r="K53" s="123">
        <f t="shared" si="7"/>
        <v>38</v>
      </c>
      <c r="L53" s="298">
        <v>29055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196</v>
      </c>
      <c r="D54" s="59" t="s">
        <v>184</v>
      </c>
      <c r="E54" s="59" t="s">
        <v>41</v>
      </c>
      <c r="F54" s="59" t="s">
        <v>50</v>
      </c>
      <c r="G54" s="8" t="s">
        <v>174</v>
      </c>
      <c r="H54" s="88">
        <v>22407</v>
      </c>
      <c r="I54" s="160">
        <v>16</v>
      </c>
      <c r="J54" s="160" t="s">
        <v>3</v>
      </c>
      <c r="K54" s="123">
        <f t="shared" si="7"/>
        <v>16</v>
      </c>
      <c r="L54" s="298">
        <v>24751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424510</v>
      </c>
      <c r="D55" s="5">
        <f t="shared" ref="D55:D64" si="8">SUM(L50)</f>
        <v>306858</v>
      </c>
      <c r="E55" s="52">
        <f>SUM(N66/M66*100)</f>
        <v>100.63413419939076</v>
      </c>
      <c r="F55" s="52">
        <f t="shared" ref="F55:F65" si="9">SUM(C55/D55*100)</f>
        <v>138.34086124526655</v>
      </c>
      <c r="G55" s="62"/>
      <c r="H55" s="88">
        <v>20661</v>
      </c>
      <c r="I55" s="160">
        <v>24</v>
      </c>
      <c r="J55" s="160" t="s">
        <v>28</v>
      </c>
      <c r="K55" s="123">
        <f t="shared" si="7"/>
        <v>24</v>
      </c>
      <c r="L55" s="298">
        <v>23083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107236</v>
      </c>
      <c r="D56" s="5">
        <f t="shared" si="8"/>
        <v>110811</v>
      </c>
      <c r="E56" s="52">
        <f t="shared" ref="E56:E65" si="11">SUM(N67/M67*100)</f>
        <v>94.201358082170117</v>
      </c>
      <c r="F56" s="52">
        <f t="shared" si="9"/>
        <v>96.773785995975132</v>
      </c>
      <c r="G56" s="62"/>
      <c r="H56" s="290">
        <v>15686</v>
      </c>
      <c r="I56" s="160">
        <v>37</v>
      </c>
      <c r="J56" s="160" t="s">
        <v>37</v>
      </c>
      <c r="K56" s="123">
        <f t="shared" si="7"/>
        <v>37</v>
      </c>
      <c r="L56" s="298">
        <v>12922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41139</v>
      </c>
      <c r="D57" s="5">
        <f t="shared" si="8"/>
        <v>32593</v>
      </c>
      <c r="E57" s="52">
        <f t="shared" si="11"/>
        <v>100.26565927370217</v>
      </c>
      <c r="F57" s="52">
        <f t="shared" si="9"/>
        <v>126.22035406375602</v>
      </c>
      <c r="G57" s="62"/>
      <c r="H57" s="88">
        <v>14608</v>
      </c>
      <c r="I57" s="160">
        <v>26</v>
      </c>
      <c r="J57" s="160" t="s">
        <v>30</v>
      </c>
      <c r="K57" s="123">
        <f t="shared" si="7"/>
        <v>26</v>
      </c>
      <c r="L57" s="298">
        <v>18039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38</v>
      </c>
      <c r="C58" s="43">
        <f t="shared" si="10"/>
        <v>23026</v>
      </c>
      <c r="D58" s="5">
        <f t="shared" si="8"/>
        <v>29055</v>
      </c>
      <c r="E58" s="52">
        <f t="shared" si="11"/>
        <v>99.3399197549506</v>
      </c>
      <c r="F58" s="52">
        <f t="shared" si="9"/>
        <v>79.249698847014287</v>
      </c>
      <c r="G58" s="62"/>
      <c r="H58" s="377">
        <v>13888</v>
      </c>
      <c r="I58" s="162">
        <v>25</v>
      </c>
      <c r="J58" s="162" t="s">
        <v>29</v>
      </c>
      <c r="K58" s="123">
        <f t="shared" si="7"/>
        <v>25</v>
      </c>
      <c r="L58" s="296">
        <v>19049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</v>
      </c>
      <c r="C59" s="43">
        <f t="shared" si="10"/>
        <v>22407</v>
      </c>
      <c r="D59" s="5">
        <f t="shared" si="8"/>
        <v>24751</v>
      </c>
      <c r="E59" s="52">
        <f t="shared" si="11"/>
        <v>96.511177154671145</v>
      </c>
      <c r="F59" s="52">
        <f t="shared" si="9"/>
        <v>90.52967556866389</v>
      </c>
      <c r="G59" s="72"/>
      <c r="H59" s="377">
        <v>11515</v>
      </c>
      <c r="I59" s="162">
        <v>33</v>
      </c>
      <c r="J59" s="162" t="s">
        <v>0</v>
      </c>
      <c r="K59" s="123">
        <f t="shared" si="7"/>
        <v>33</v>
      </c>
      <c r="L59" s="296">
        <v>12811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20661</v>
      </c>
      <c r="D60" s="5">
        <f t="shared" si="8"/>
        <v>23083</v>
      </c>
      <c r="E60" s="52">
        <f t="shared" si="11"/>
        <v>102.31763482394889</v>
      </c>
      <c r="F60" s="52">
        <f t="shared" si="9"/>
        <v>89.507429710176325</v>
      </c>
      <c r="G60" s="62"/>
      <c r="H60" s="433">
        <v>7396</v>
      </c>
      <c r="I60" s="221">
        <v>30</v>
      </c>
      <c r="J60" s="221" t="s">
        <v>98</v>
      </c>
      <c r="K60" s="81" t="s">
        <v>8</v>
      </c>
      <c r="L60" s="300">
        <v>644524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15686</v>
      </c>
      <c r="D61" s="5">
        <f t="shared" si="8"/>
        <v>12922</v>
      </c>
      <c r="E61" s="52">
        <f t="shared" si="11"/>
        <v>95.588056063375987</v>
      </c>
      <c r="F61" s="52">
        <f t="shared" si="9"/>
        <v>121.3898777279059</v>
      </c>
      <c r="G61" s="62"/>
      <c r="H61" s="88">
        <v>7161</v>
      </c>
      <c r="I61" s="160">
        <v>35</v>
      </c>
      <c r="J61" s="160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30</v>
      </c>
      <c r="C62" s="43">
        <f t="shared" si="10"/>
        <v>14608</v>
      </c>
      <c r="D62" s="5">
        <f t="shared" si="8"/>
        <v>18039</v>
      </c>
      <c r="E62" s="52">
        <f t="shared" si="11"/>
        <v>81.426978818283175</v>
      </c>
      <c r="F62" s="52">
        <f t="shared" si="9"/>
        <v>80.980098675092862</v>
      </c>
      <c r="G62" s="73"/>
      <c r="H62" s="290">
        <v>6022</v>
      </c>
      <c r="I62" s="160">
        <v>14</v>
      </c>
      <c r="J62" s="160" t="s">
        <v>19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29</v>
      </c>
      <c r="C63" s="43">
        <f t="shared" si="10"/>
        <v>13888</v>
      </c>
      <c r="D63" s="5">
        <f t="shared" si="8"/>
        <v>19049</v>
      </c>
      <c r="E63" s="52">
        <f t="shared" si="11"/>
        <v>89.9831540754179</v>
      </c>
      <c r="F63" s="52">
        <f t="shared" si="9"/>
        <v>72.906714263215918</v>
      </c>
      <c r="G63" s="72"/>
      <c r="H63" s="88">
        <v>5584</v>
      </c>
      <c r="I63" s="160">
        <v>34</v>
      </c>
      <c r="J63" s="160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0</v>
      </c>
      <c r="C64" s="43">
        <f t="shared" si="10"/>
        <v>11515</v>
      </c>
      <c r="D64" s="5">
        <f t="shared" si="8"/>
        <v>12811</v>
      </c>
      <c r="E64" s="57">
        <f t="shared" si="11"/>
        <v>94.976905311778296</v>
      </c>
      <c r="F64" s="52">
        <f t="shared" si="9"/>
        <v>89.883693700725942</v>
      </c>
      <c r="G64" s="75"/>
      <c r="H64" s="122">
        <v>5192</v>
      </c>
      <c r="I64" s="160">
        <v>15</v>
      </c>
      <c r="J64" s="160" t="s">
        <v>20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740970</v>
      </c>
      <c r="D65" s="67">
        <f>SUM(L60)</f>
        <v>644524</v>
      </c>
      <c r="E65" s="70">
        <f t="shared" si="11"/>
        <v>98.588832001021856</v>
      </c>
      <c r="F65" s="70">
        <f t="shared" si="9"/>
        <v>114.96391135163316</v>
      </c>
      <c r="G65" s="83">
        <v>66.8</v>
      </c>
      <c r="H65" s="407">
        <v>4070</v>
      </c>
      <c r="I65" s="160">
        <v>1</v>
      </c>
      <c r="J65" s="160" t="s">
        <v>4</v>
      </c>
      <c r="L65" s="190" t="s">
        <v>104</v>
      </c>
      <c r="M65" s="141" t="s">
        <v>177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3588</v>
      </c>
      <c r="I66" s="160">
        <v>29</v>
      </c>
      <c r="J66" s="160" t="s">
        <v>54</v>
      </c>
      <c r="K66" s="116">
        <f>SUM(I50)</f>
        <v>17</v>
      </c>
      <c r="L66" s="160" t="s">
        <v>21</v>
      </c>
      <c r="M66" s="309">
        <v>421835</v>
      </c>
      <c r="N66" s="89">
        <f>SUM(H50)</f>
        <v>424510</v>
      </c>
      <c r="R66" s="48"/>
      <c r="S66" s="26"/>
      <c r="T66" s="26"/>
      <c r="U66" s="26"/>
      <c r="V66" s="26"/>
    </row>
    <row r="67" spans="1:22" ht="13.5" customHeight="1">
      <c r="H67" s="88">
        <v>3102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113837</v>
      </c>
      <c r="N67" s="89">
        <f t="shared" ref="N67:N75" si="13">SUM(H51)</f>
        <v>107236</v>
      </c>
      <c r="R67" s="48"/>
      <c r="S67" s="26"/>
      <c r="T67" s="26"/>
      <c r="U67" s="26"/>
      <c r="V67" s="26"/>
    </row>
    <row r="68" spans="1:22" ht="13.5" customHeight="1">
      <c r="C68" s="26"/>
      <c r="H68" s="193">
        <v>1130</v>
      </c>
      <c r="I68" s="160">
        <v>13</v>
      </c>
      <c r="J68" s="160" t="s">
        <v>7</v>
      </c>
      <c r="K68" s="116">
        <f t="shared" si="12"/>
        <v>40</v>
      </c>
      <c r="L68" s="160" t="s">
        <v>2</v>
      </c>
      <c r="M68" s="307">
        <v>41030</v>
      </c>
      <c r="N68" s="89">
        <f t="shared" si="13"/>
        <v>41139</v>
      </c>
      <c r="R68" s="48"/>
      <c r="S68" s="26"/>
      <c r="T68" s="26"/>
      <c r="U68" s="26"/>
      <c r="V68" s="26"/>
    </row>
    <row r="69" spans="1:22" ht="13.5" customHeight="1">
      <c r="H69" s="88">
        <v>885</v>
      </c>
      <c r="I69" s="160">
        <v>11</v>
      </c>
      <c r="J69" s="160" t="s">
        <v>17</v>
      </c>
      <c r="K69" s="116">
        <f t="shared" si="12"/>
        <v>38</v>
      </c>
      <c r="L69" s="160" t="s">
        <v>38</v>
      </c>
      <c r="M69" s="307">
        <v>23179</v>
      </c>
      <c r="N69" s="89">
        <f t="shared" si="13"/>
        <v>23026</v>
      </c>
      <c r="R69" s="48"/>
      <c r="S69" s="26"/>
      <c r="T69" s="26"/>
      <c r="U69" s="26"/>
      <c r="V69" s="26"/>
    </row>
    <row r="70" spans="1:22" ht="13.5" customHeight="1">
      <c r="H70" s="88">
        <v>554</v>
      </c>
      <c r="I70" s="160">
        <v>2</v>
      </c>
      <c r="J70" s="160" t="s">
        <v>6</v>
      </c>
      <c r="K70" s="116">
        <f t="shared" si="12"/>
        <v>16</v>
      </c>
      <c r="L70" s="160" t="s">
        <v>3</v>
      </c>
      <c r="M70" s="307">
        <v>23217</v>
      </c>
      <c r="N70" s="89">
        <f t="shared" si="13"/>
        <v>22407</v>
      </c>
      <c r="R70" s="48"/>
      <c r="S70" s="26"/>
      <c r="T70" s="26"/>
      <c r="U70" s="26"/>
      <c r="V70" s="26"/>
    </row>
    <row r="71" spans="1:22" ht="13.5" customHeight="1">
      <c r="H71" s="88">
        <v>392</v>
      </c>
      <c r="I71" s="160">
        <v>9</v>
      </c>
      <c r="J71" s="3" t="s">
        <v>163</v>
      </c>
      <c r="K71" s="116">
        <f t="shared" si="12"/>
        <v>24</v>
      </c>
      <c r="L71" s="160" t="s">
        <v>28</v>
      </c>
      <c r="M71" s="307">
        <v>20193</v>
      </c>
      <c r="N71" s="89">
        <f t="shared" si="13"/>
        <v>20661</v>
      </c>
      <c r="R71" s="48"/>
      <c r="S71" s="26"/>
      <c r="T71" s="26"/>
      <c r="U71" s="26"/>
      <c r="V71" s="26"/>
    </row>
    <row r="72" spans="1:22" ht="13.5" customHeight="1">
      <c r="H72" s="290">
        <v>293</v>
      </c>
      <c r="I72" s="160">
        <v>23</v>
      </c>
      <c r="J72" s="160" t="s">
        <v>27</v>
      </c>
      <c r="K72" s="116">
        <f t="shared" si="12"/>
        <v>37</v>
      </c>
      <c r="L72" s="160" t="s">
        <v>37</v>
      </c>
      <c r="M72" s="307">
        <v>16410</v>
      </c>
      <c r="N72" s="89">
        <f t="shared" si="13"/>
        <v>15686</v>
      </c>
      <c r="R72" s="48"/>
      <c r="S72" s="26"/>
      <c r="T72" s="26"/>
      <c r="U72" s="26"/>
      <c r="V72" s="26"/>
    </row>
    <row r="73" spans="1:22" ht="13.5" customHeight="1">
      <c r="H73" s="290">
        <v>263</v>
      </c>
      <c r="I73" s="160">
        <v>22</v>
      </c>
      <c r="J73" s="160" t="s">
        <v>26</v>
      </c>
      <c r="K73" s="116">
        <f t="shared" si="12"/>
        <v>26</v>
      </c>
      <c r="L73" s="160" t="s">
        <v>30</v>
      </c>
      <c r="M73" s="307">
        <v>17940</v>
      </c>
      <c r="N73" s="89">
        <f t="shared" si="13"/>
        <v>14608</v>
      </c>
      <c r="R73" s="48"/>
      <c r="S73" s="26"/>
      <c r="T73" s="26"/>
      <c r="U73" s="26"/>
      <c r="V73" s="26"/>
    </row>
    <row r="74" spans="1:22" ht="13.5" customHeight="1">
      <c r="H74" s="88">
        <v>172</v>
      </c>
      <c r="I74" s="160">
        <v>27</v>
      </c>
      <c r="J74" s="160" t="s">
        <v>31</v>
      </c>
      <c r="K74" s="116">
        <f t="shared" si="12"/>
        <v>25</v>
      </c>
      <c r="L74" s="162" t="s">
        <v>29</v>
      </c>
      <c r="M74" s="308">
        <v>15434</v>
      </c>
      <c r="N74" s="89">
        <f t="shared" si="13"/>
        <v>13888</v>
      </c>
      <c r="R74" s="48"/>
      <c r="S74" s="26"/>
      <c r="T74" s="26"/>
      <c r="U74" s="26"/>
      <c r="V74" s="26"/>
    </row>
    <row r="75" spans="1:22" ht="13.5" customHeight="1" thickBot="1">
      <c r="H75" s="88">
        <v>164</v>
      </c>
      <c r="I75" s="160">
        <v>39</v>
      </c>
      <c r="J75" s="160" t="s">
        <v>39</v>
      </c>
      <c r="K75" s="116">
        <f t="shared" si="12"/>
        <v>33</v>
      </c>
      <c r="L75" s="162" t="s">
        <v>0</v>
      </c>
      <c r="M75" s="308">
        <v>12124</v>
      </c>
      <c r="N75" s="166">
        <f t="shared" si="13"/>
        <v>11515</v>
      </c>
      <c r="R75" s="48"/>
      <c r="S75" s="26"/>
      <c r="T75" s="26"/>
      <c r="U75" s="26"/>
      <c r="V75" s="26"/>
    </row>
    <row r="76" spans="1:22" ht="13.5" customHeight="1" thickTop="1">
      <c r="H76" s="88">
        <v>156</v>
      </c>
      <c r="I76" s="160">
        <v>28</v>
      </c>
      <c r="J76" s="160" t="s">
        <v>32</v>
      </c>
      <c r="K76" s="3"/>
      <c r="L76" s="333" t="s">
        <v>107</v>
      </c>
      <c r="M76" s="338">
        <v>751576</v>
      </c>
      <c r="N76" s="171">
        <f>SUM(H90)</f>
        <v>740970</v>
      </c>
      <c r="R76" s="48"/>
      <c r="S76" s="26"/>
      <c r="T76" s="26"/>
      <c r="U76" s="26"/>
      <c r="V76" s="26"/>
    </row>
    <row r="77" spans="1:22" ht="13.5" customHeight="1">
      <c r="H77" s="88">
        <v>59</v>
      </c>
      <c r="I77" s="160">
        <v>4</v>
      </c>
      <c r="J77" s="160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57</v>
      </c>
      <c r="I78" s="160">
        <v>18</v>
      </c>
      <c r="J78" s="160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54</v>
      </c>
      <c r="I79" s="160">
        <v>12</v>
      </c>
      <c r="J79" s="160" t="s">
        <v>18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3</v>
      </c>
      <c r="J80" s="160" t="s">
        <v>10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5</v>
      </c>
      <c r="J81" s="160" t="s">
        <v>12</v>
      </c>
      <c r="K81" s="45"/>
      <c r="L81" s="442"/>
      <c r="M81" s="90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6</v>
      </c>
      <c r="J82" s="160" t="s">
        <v>13</v>
      </c>
      <c r="K82" s="45"/>
      <c r="L82" s="442"/>
      <c r="M82" s="90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7</v>
      </c>
      <c r="J83" s="160" t="s">
        <v>14</v>
      </c>
      <c r="K83" s="45"/>
      <c r="L83" s="442"/>
      <c r="M83" s="90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8</v>
      </c>
      <c r="J84" s="160" t="s">
        <v>15</v>
      </c>
      <c r="K84" s="45"/>
      <c r="L84" s="442"/>
      <c r="M84" s="90"/>
      <c r="R84" s="48"/>
      <c r="S84" s="26"/>
      <c r="T84" s="26"/>
      <c r="U84" s="26"/>
      <c r="V84" s="26"/>
    </row>
    <row r="85" spans="8:22" ht="13.5" customHeight="1">
      <c r="H85" s="290">
        <v>0</v>
      </c>
      <c r="I85" s="160">
        <v>10</v>
      </c>
      <c r="J85" s="160" t="s">
        <v>16</v>
      </c>
      <c r="K85" s="45"/>
      <c r="L85" s="440"/>
      <c r="M85" s="440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443"/>
      <c r="M86" s="441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290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740970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E71" sqref="E71"/>
    </sheetView>
  </sheetViews>
  <sheetFormatPr defaultRowHeight="13.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9" customWidth="1"/>
    <col min="18" max="18" width="12.5" customWidth="1"/>
    <col min="19" max="26" width="7.625" customWidth="1"/>
  </cols>
  <sheetData>
    <row r="10" spans="1:15">
      <c r="O10" s="18"/>
    </row>
    <row r="15" spans="1:15" ht="12.75" customHeight="1"/>
    <row r="16" spans="1:15" ht="11.1" customHeight="1">
      <c r="A16" s="12"/>
      <c r="B16" s="148" t="s">
        <v>88</v>
      </c>
      <c r="C16" s="148" t="s">
        <v>89</v>
      </c>
      <c r="D16" s="148" t="s">
        <v>90</v>
      </c>
      <c r="E16" s="148" t="s">
        <v>79</v>
      </c>
      <c r="F16" s="148" t="s">
        <v>80</v>
      </c>
      <c r="G16" s="148" t="s">
        <v>81</v>
      </c>
      <c r="H16" s="148" t="s">
        <v>82</v>
      </c>
      <c r="I16" s="148" t="s">
        <v>83</v>
      </c>
      <c r="J16" s="148" t="s">
        <v>84</v>
      </c>
      <c r="K16" s="148" t="s">
        <v>85</v>
      </c>
      <c r="L16" s="148" t="s">
        <v>86</v>
      </c>
      <c r="M16" s="202" t="s">
        <v>87</v>
      </c>
      <c r="N16" s="204" t="s">
        <v>121</v>
      </c>
      <c r="O16" s="148" t="s">
        <v>123</v>
      </c>
    </row>
    <row r="17" spans="1:25" ht="11.1" customHeight="1">
      <c r="A17" s="6" t="s">
        <v>171</v>
      </c>
      <c r="B17" s="145">
        <v>60.4</v>
      </c>
      <c r="C17" s="145">
        <v>67.900000000000006</v>
      </c>
      <c r="D17" s="145">
        <v>64.7</v>
      </c>
      <c r="E17" s="145">
        <v>74.900000000000006</v>
      </c>
      <c r="F17" s="145">
        <v>58.4</v>
      </c>
      <c r="G17" s="145">
        <v>62.5</v>
      </c>
      <c r="H17" s="147">
        <v>65.5</v>
      </c>
      <c r="I17" s="145">
        <v>60</v>
      </c>
      <c r="J17" s="145">
        <v>66</v>
      </c>
      <c r="K17" s="145">
        <v>71.8</v>
      </c>
      <c r="L17" s="145">
        <v>82.7</v>
      </c>
      <c r="M17" s="146">
        <v>78.5</v>
      </c>
      <c r="N17" s="206">
        <f>SUM(B17:M17)</f>
        <v>813.3</v>
      </c>
      <c r="O17" s="205">
        <v>89.4</v>
      </c>
      <c r="P17" s="142"/>
      <c r="Q17" s="207"/>
      <c r="R17" s="208"/>
      <c r="S17" s="208"/>
      <c r="T17" s="142"/>
      <c r="U17" s="142"/>
      <c r="V17" s="142"/>
      <c r="W17" s="142"/>
      <c r="X17" s="142"/>
      <c r="Y17" s="142"/>
    </row>
    <row r="18" spans="1:25" ht="11.1" customHeight="1">
      <c r="A18" s="6" t="s">
        <v>173</v>
      </c>
      <c r="B18" s="145">
        <v>73.8</v>
      </c>
      <c r="C18" s="145">
        <v>75.2</v>
      </c>
      <c r="D18" s="145">
        <v>80.7</v>
      </c>
      <c r="E18" s="145">
        <v>84</v>
      </c>
      <c r="F18" s="145">
        <v>76.400000000000006</v>
      </c>
      <c r="G18" s="145">
        <v>85.7</v>
      </c>
      <c r="H18" s="147">
        <v>93.5</v>
      </c>
      <c r="I18" s="145">
        <v>83.6</v>
      </c>
      <c r="J18" s="145">
        <v>90.4</v>
      </c>
      <c r="K18" s="145">
        <v>78.8</v>
      </c>
      <c r="L18" s="145">
        <v>76.900000000000006</v>
      </c>
      <c r="M18" s="146">
        <v>79.7</v>
      </c>
      <c r="N18" s="206">
        <f>SUM(B18:M18)</f>
        <v>978.69999999999993</v>
      </c>
      <c r="O18" s="205">
        <f t="shared" ref="O18:O20" si="0">ROUND(N18/N17*100,1)</f>
        <v>120.3</v>
      </c>
      <c r="P18" s="142"/>
      <c r="Q18" s="208"/>
      <c r="R18" s="208"/>
      <c r="S18" s="208"/>
      <c r="T18" s="142"/>
      <c r="U18" s="142"/>
      <c r="V18" s="142"/>
      <c r="W18" s="142"/>
      <c r="X18" s="142"/>
      <c r="Y18" s="142"/>
    </row>
    <row r="19" spans="1:25" ht="11.1" customHeight="1">
      <c r="A19" s="6" t="s">
        <v>179</v>
      </c>
      <c r="B19" s="145">
        <v>73</v>
      </c>
      <c r="C19" s="145">
        <v>75.900000000000006</v>
      </c>
      <c r="D19" s="145">
        <v>71.5</v>
      </c>
      <c r="E19" s="145">
        <v>77.5</v>
      </c>
      <c r="F19" s="145">
        <v>69.5</v>
      </c>
      <c r="G19" s="145">
        <v>72.900000000000006</v>
      </c>
      <c r="H19" s="147">
        <v>77.8</v>
      </c>
      <c r="I19" s="145">
        <v>69.599999999999994</v>
      </c>
      <c r="J19" s="145">
        <v>69.099999999999994</v>
      </c>
      <c r="K19" s="145">
        <v>65.3</v>
      </c>
      <c r="L19" s="145">
        <v>61.2</v>
      </c>
      <c r="M19" s="146">
        <v>67.400000000000006</v>
      </c>
      <c r="N19" s="206">
        <f>SUM(B19:M19)</f>
        <v>850.69999999999993</v>
      </c>
      <c r="O19" s="205">
        <f t="shared" si="0"/>
        <v>86.9</v>
      </c>
      <c r="P19" s="142"/>
      <c r="Q19" s="158"/>
      <c r="R19" s="208"/>
      <c r="S19" s="208"/>
      <c r="T19" s="142"/>
      <c r="U19" s="142"/>
      <c r="V19" s="142"/>
      <c r="W19" s="142"/>
      <c r="X19" s="142"/>
      <c r="Y19" s="142"/>
    </row>
    <row r="20" spans="1:25" ht="11.1" customHeight="1">
      <c r="A20" s="6" t="s">
        <v>184</v>
      </c>
      <c r="B20" s="145">
        <v>54.8</v>
      </c>
      <c r="C20" s="145">
        <v>61.9</v>
      </c>
      <c r="D20" s="145">
        <v>55.5</v>
      </c>
      <c r="E20" s="145">
        <v>67.3</v>
      </c>
      <c r="F20" s="145">
        <v>60.7</v>
      </c>
      <c r="G20" s="145">
        <v>76</v>
      </c>
      <c r="H20" s="147">
        <v>70.3</v>
      </c>
      <c r="I20" s="145">
        <v>68</v>
      </c>
      <c r="J20" s="145">
        <v>72</v>
      </c>
      <c r="K20" s="145">
        <v>68.7</v>
      </c>
      <c r="L20" s="145">
        <v>70</v>
      </c>
      <c r="M20" s="146">
        <v>74.3</v>
      </c>
      <c r="N20" s="206">
        <f>SUM(B20:M20)</f>
        <v>799.5</v>
      </c>
      <c r="O20" s="205">
        <f t="shared" si="0"/>
        <v>94</v>
      </c>
      <c r="P20" s="142"/>
      <c r="Q20" s="158"/>
      <c r="R20" s="208"/>
      <c r="S20" s="208"/>
      <c r="T20" s="142"/>
      <c r="U20" s="142"/>
      <c r="V20" s="142"/>
      <c r="W20" s="142"/>
      <c r="X20" s="142"/>
      <c r="Y20" s="142"/>
    </row>
    <row r="21" spans="1:25" ht="11.1" customHeight="1">
      <c r="A21" s="6" t="s">
        <v>196</v>
      </c>
      <c r="B21" s="145">
        <v>54.3</v>
      </c>
      <c r="C21" s="145">
        <v>60.6</v>
      </c>
      <c r="D21" s="145">
        <v>56.3</v>
      </c>
      <c r="E21" s="145">
        <v>59.1</v>
      </c>
      <c r="F21" s="145"/>
      <c r="G21" s="145"/>
      <c r="H21" s="147"/>
      <c r="I21" s="145"/>
      <c r="J21" s="145"/>
      <c r="K21" s="145"/>
      <c r="L21" s="145"/>
      <c r="M21" s="146"/>
      <c r="N21" s="206"/>
      <c r="O21" s="205"/>
      <c r="P21" s="142"/>
      <c r="Q21" s="158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2"/>
      <c r="O22" s="142"/>
      <c r="P22" s="142"/>
      <c r="Q22" s="158"/>
      <c r="R22" s="142"/>
      <c r="S22" s="142"/>
      <c r="T22" s="142"/>
      <c r="U22" s="142"/>
      <c r="V22" s="142"/>
      <c r="W22" s="142"/>
      <c r="X22" s="142"/>
      <c r="Y22" s="142"/>
    </row>
    <row r="23" spans="1:25" ht="9.9499999999999993" customHeight="1">
      <c r="N23" s="142"/>
      <c r="O23" s="142"/>
      <c r="P23" s="142"/>
      <c r="Q23" s="158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>
      <c r="O28" s="151"/>
    </row>
    <row r="33" spans="1:26">
      <c r="M33" s="42"/>
    </row>
    <row r="38" spans="1:26" ht="9.75" customHeight="1"/>
    <row r="39" spans="1:26" ht="9.75" customHeight="1"/>
    <row r="40" spans="1:26" ht="3" customHeight="1"/>
    <row r="41" spans="1:26" ht="12" customHeight="1">
      <c r="A41" s="6"/>
      <c r="B41" s="148" t="s">
        <v>88</v>
      </c>
      <c r="C41" s="148" t="s">
        <v>89</v>
      </c>
      <c r="D41" s="148" t="s">
        <v>90</v>
      </c>
      <c r="E41" s="148" t="s">
        <v>79</v>
      </c>
      <c r="F41" s="148" t="s">
        <v>80</v>
      </c>
      <c r="G41" s="148" t="s">
        <v>81</v>
      </c>
      <c r="H41" s="148" t="s">
        <v>82</v>
      </c>
      <c r="I41" s="148" t="s">
        <v>83</v>
      </c>
      <c r="J41" s="148" t="s">
        <v>84</v>
      </c>
      <c r="K41" s="148" t="s">
        <v>85</v>
      </c>
      <c r="L41" s="148" t="s">
        <v>86</v>
      </c>
      <c r="M41" s="202" t="s">
        <v>87</v>
      </c>
      <c r="N41" s="204" t="s">
        <v>122</v>
      </c>
      <c r="O41" s="148" t="s">
        <v>123</v>
      </c>
    </row>
    <row r="42" spans="1:26" ht="11.1" customHeight="1">
      <c r="A42" s="6" t="s">
        <v>171</v>
      </c>
      <c r="B42" s="152">
        <v>83.7</v>
      </c>
      <c r="C42" s="152">
        <v>85.3</v>
      </c>
      <c r="D42" s="152">
        <v>80</v>
      </c>
      <c r="E42" s="152">
        <v>85.9</v>
      </c>
      <c r="F42" s="152">
        <v>87.6</v>
      </c>
      <c r="G42" s="152">
        <v>86.2</v>
      </c>
      <c r="H42" s="152">
        <v>83.1</v>
      </c>
      <c r="I42" s="152">
        <v>74.900000000000006</v>
      </c>
      <c r="J42" s="152">
        <v>72.900000000000006</v>
      </c>
      <c r="K42" s="152">
        <v>81.5</v>
      </c>
      <c r="L42" s="152">
        <v>93.4</v>
      </c>
      <c r="M42" s="203">
        <v>92.9</v>
      </c>
      <c r="N42" s="210">
        <v>84</v>
      </c>
      <c r="O42" s="205">
        <v>95.9</v>
      </c>
      <c r="P42" s="142"/>
      <c r="Q42" s="282"/>
      <c r="R42" s="282"/>
      <c r="S42" s="142"/>
      <c r="T42" s="142"/>
      <c r="U42" s="142"/>
      <c r="V42" s="142"/>
      <c r="W42" s="142"/>
      <c r="X42" s="142"/>
      <c r="Y42" s="142"/>
      <c r="Z42" s="142"/>
    </row>
    <row r="43" spans="1:26" ht="11.1" customHeight="1">
      <c r="A43" s="6" t="s">
        <v>173</v>
      </c>
      <c r="B43" s="152">
        <v>96.4</v>
      </c>
      <c r="C43" s="152">
        <v>97.8</v>
      </c>
      <c r="D43" s="152">
        <v>95.2</v>
      </c>
      <c r="E43" s="152">
        <v>99.2</v>
      </c>
      <c r="F43" s="152">
        <v>97.6</v>
      </c>
      <c r="G43" s="152">
        <v>99</v>
      </c>
      <c r="H43" s="152">
        <v>101.3</v>
      </c>
      <c r="I43" s="152">
        <v>107</v>
      </c>
      <c r="J43" s="152">
        <v>105.1</v>
      </c>
      <c r="K43" s="152">
        <v>105.3</v>
      </c>
      <c r="L43" s="152">
        <v>100.4</v>
      </c>
      <c r="M43" s="203">
        <v>100.3</v>
      </c>
      <c r="N43" s="210">
        <f>SUM(B43:M43)/12</f>
        <v>100.38333333333333</v>
      </c>
      <c r="O43" s="205">
        <f t="shared" ref="O43:O45" si="1">ROUND(N43/N42*100,1)</f>
        <v>119.5</v>
      </c>
      <c r="P43" s="142"/>
      <c r="Q43" s="282"/>
      <c r="R43" s="282"/>
      <c r="S43" s="142"/>
      <c r="T43" s="142"/>
      <c r="U43" s="142"/>
      <c r="V43" s="142"/>
      <c r="W43" s="142"/>
      <c r="X43" s="142"/>
      <c r="Y43" s="142"/>
      <c r="Z43" s="142"/>
    </row>
    <row r="44" spans="1:26" ht="11.1" customHeight="1">
      <c r="A44" s="6" t="s">
        <v>179</v>
      </c>
      <c r="B44" s="152">
        <v>105.8</v>
      </c>
      <c r="C44" s="152">
        <v>103.9</v>
      </c>
      <c r="D44" s="152">
        <v>96.7</v>
      </c>
      <c r="E44" s="152">
        <v>93.3</v>
      </c>
      <c r="F44" s="152">
        <v>100.2</v>
      </c>
      <c r="G44" s="152">
        <v>97.8</v>
      </c>
      <c r="H44" s="152">
        <v>101.8</v>
      </c>
      <c r="I44" s="152">
        <v>102.7</v>
      </c>
      <c r="J44" s="152">
        <v>99.6</v>
      </c>
      <c r="K44" s="152">
        <v>98.3</v>
      </c>
      <c r="L44" s="152">
        <v>92.6</v>
      </c>
      <c r="M44" s="203">
        <v>89</v>
      </c>
      <c r="N44" s="210">
        <f>SUM(B44:M44)/12</f>
        <v>98.47499999999998</v>
      </c>
      <c r="O44" s="205">
        <f t="shared" si="1"/>
        <v>98.1</v>
      </c>
      <c r="P44" s="142"/>
      <c r="Q44" s="282"/>
      <c r="R44" s="282"/>
      <c r="S44" s="142"/>
      <c r="T44" s="142"/>
      <c r="U44" s="142"/>
      <c r="V44" s="142"/>
      <c r="W44" s="142"/>
      <c r="X44" s="142"/>
      <c r="Y44" s="142"/>
      <c r="Z44" s="142"/>
    </row>
    <row r="45" spans="1:26" ht="11.1" customHeight="1">
      <c r="A45" s="6" t="s">
        <v>184</v>
      </c>
      <c r="B45" s="152">
        <v>92.4</v>
      </c>
      <c r="C45" s="152">
        <v>95.3</v>
      </c>
      <c r="D45" s="152">
        <v>92.5</v>
      </c>
      <c r="E45" s="152">
        <v>93.4</v>
      </c>
      <c r="F45" s="152">
        <v>95.2</v>
      </c>
      <c r="G45" s="152">
        <v>99.5</v>
      </c>
      <c r="H45" s="152">
        <v>101.2</v>
      </c>
      <c r="I45" s="152">
        <v>108.1</v>
      </c>
      <c r="J45" s="152">
        <v>97.5</v>
      </c>
      <c r="K45" s="152">
        <v>99.6</v>
      </c>
      <c r="L45" s="152">
        <v>98.6</v>
      </c>
      <c r="M45" s="203">
        <v>102.6</v>
      </c>
      <c r="N45" s="210">
        <f>SUM(B45:M45)/12</f>
        <v>97.99166666666666</v>
      </c>
      <c r="O45" s="205">
        <f t="shared" si="1"/>
        <v>99.5</v>
      </c>
      <c r="P45" s="142"/>
      <c r="Q45" s="282"/>
      <c r="R45" s="282"/>
      <c r="S45" s="142"/>
      <c r="T45" s="142"/>
      <c r="U45" s="142"/>
      <c r="V45" s="142"/>
      <c r="W45" s="142"/>
      <c r="X45" s="142"/>
      <c r="Y45" s="142"/>
      <c r="Z45" s="142"/>
    </row>
    <row r="46" spans="1:26" ht="11.1" customHeight="1">
      <c r="A46" s="6" t="s">
        <v>196</v>
      </c>
      <c r="B46" s="152">
        <v>83.4</v>
      </c>
      <c r="C46" s="152">
        <v>86.1</v>
      </c>
      <c r="D46" s="152">
        <v>84.2</v>
      </c>
      <c r="E46" s="152">
        <v>84.1</v>
      </c>
      <c r="F46" s="152"/>
      <c r="G46" s="152"/>
      <c r="H46" s="152"/>
      <c r="I46" s="152"/>
      <c r="J46" s="152"/>
      <c r="K46" s="152"/>
      <c r="L46" s="152"/>
      <c r="M46" s="203"/>
      <c r="N46" s="210"/>
      <c r="O46" s="205"/>
      <c r="P46" s="142"/>
      <c r="Q46" s="282"/>
      <c r="R46" s="282"/>
      <c r="S46" s="142"/>
      <c r="T46" s="142"/>
      <c r="U46" s="142"/>
      <c r="V46" s="142"/>
      <c r="W46" s="142"/>
      <c r="X46" s="142"/>
      <c r="Y46" s="142"/>
      <c r="Z46" s="142"/>
    </row>
    <row r="47" spans="1:26" ht="11.1" customHeight="1">
      <c r="N47" s="18"/>
      <c r="O47" s="142"/>
      <c r="P47" s="142"/>
      <c r="Q47" s="158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.1" customHeight="1">
      <c r="N48" s="18"/>
      <c r="O48" s="142"/>
      <c r="P48" s="142"/>
      <c r="Q48" s="158"/>
      <c r="R48" s="142"/>
      <c r="S48" s="142"/>
      <c r="T48" s="142"/>
      <c r="U48" s="142"/>
      <c r="V48" s="142"/>
      <c r="W48" s="142"/>
      <c r="X48" s="142"/>
      <c r="Y48" s="142"/>
      <c r="Z48" s="142"/>
    </row>
    <row r="64" ht="9.75" customHeight="1"/>
    <row r="65" spans="1:26" ht="9.9499999999999993" customHeight="1">
      <c r="A65" s="6"/>
      <c r="B65" s="148" t="s">
        <v>88</v>
      </c>
      <c r="C65" s="148" t="s">
        <v>89</v>
      </c>
      <c r="D65" s="148" t="s">
        <v>90</v>
      </c>
      <c r="E65" s="148" t="s">
        <v>79</v>
      </c>
      <c r="F65" s="148" t="s">
        <v>80</v>
      </c>
      <c r="G65" s="148" t="s">
        <v>81</v>
      </c>
      <c r="H65" s="148" t="s">
        <v>82</v>
      </c>
      <c r="I65" s="148" t="s">
        <v>83</v>
      </c>
      <c r="J65" s="148" t="s">
        <v>84</v>
      </c>
      <c r="K65" s="148" t="s">
        <v>85</v>
      </c>
      <c r="L65" s="148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>
      <c r="A66" s="6" t="s">
        <v>171</v>
      </c>
      <c r="B66" s="145">
        <v>71.5</v>
      </c>
      <c r="C66" s="145">
        <v>79.400000000000006</v>
      </c>
      <c r="D66" s="145">
        <v>81.5</v>
      </c>
      <c r="E66" s="145">
        <v>86.7</v>
      </c>
      <c r="F66" s="145">
        <v>66.3</v>
      </c>
      <c r="G66" s="145">
        <v>72.8</v>
      </c>
      <c r="H66" s="145">
        <v>79.2</v>
      </c>
      <c r="I66" s="145">
        <v>81.2</v>
      </c>
      <c r="J66" s="145">
        <v>90.7</v>
      </c>
      <c r="K66" s="145">
        <v>87.4</v>
      </c>
      <c r="L66" s="145">
        <v>87.8</v>
      </c>
      <c r="M66" s="146">
        <v>84.6</v>
      </c>
      <c r="N66" s="209">
        <f>SUM(B66:M66)/12</f>
        <v>80.75833333333334</v>
      </c>
      <c r="O66" s="205">
        <v>93.3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>
      <c r="A67" s="6" t="s">
        <v>173</v>
      </c>
      <c r="B67" s="145">
        <v>76.2</v>
      </c>
      <c r="C67" s="145">
        <v>76.7</v>
      </c>
      <c r="D67" s="145">
        <v>85</v>
      </c>
      <c r="E67" s="145">
        <v>84.4</v>
      </c>
      <c r="F67" s="145">
        <v>78.400000000000006</v>
      </c>
      <c r="G67" s="145">
        <v>86.5</v>
      </c>
      <c r="H67" s="145">
        <v>92.3</v>
      </c>
      <c r="I67" s="145">
        <v>77.5</v>
      </c>
      <c r="J67" s="145">
        <v>86.1</v>
      </c>
      <c r="K67" s="145">
        <v>74.8</v>
      </c>
      <c r="L67" s="145">
        <v>77.099999999999994</v>
      </c>
      <c r="M67" s="146">
        <v>79.400000000000006</v>
      </c>
      <c r="N67" s="209">
        <f>SUM(B67:M67)/12</f>
        <v>81.2</v>
      </c>
      <c r="O67" s="205">
        <f t="shared" ref="O67:O69" si="2">ROUND(N67/N66*100,1)</f>
        <v>100.5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>
      <c r="A68" s="6" t="s">
        <v>179</v>
      </c>
      <c r="B68" s="145">
        <v>68.099999999999994</v>
      </c>
      <c r="C68" s="145">
        <v>73.3</v>
      </c>
      <c r="D68" s="145">
        <v>74.900000000000006</v>
      </c>
      <c r="E68" s="145">
        <v>83.4</v>
      </c>
      <c r="F68" s="145">
        <v>68.3</v>
      </c>
      <c r="G68" s="145">
        <v>74.900000000000006</v>
      </c>
      <c r="H68" s="145">
        <v>76</v>
      </c>
      <c r="I68" s="145">
        <v>67.599999999999994</v>
      </c>
      <c r="J68" s="145">
        <v>69.8</v>
      </c>
      <c r="K68" s="145">
        <v>66.599999999999994</v>
      </c>
      <c r="L68" s="145">
        <v>67.099999999999994</v>
      </c>
      <c r="M68" s="146">
        <v>76.3</v>
      </c>
      <c r="N68" s="209">
        <f>SUM(B68:M68)/12</f>
        <v>72.191666666666663</v>
      </c>
      <c r="O68" s="205">
        <f t="shared" si="2"/>
        <v>88.9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>
      <c r="A69" s="6" t="s">
        <v>184</v>
      </c>
      <c r="B69" s="145">
        <v>58.5</v>
      </c>
      <c r="C69" s="145">
        <v>64.400000000000006</v>
      </c>
      <c r="D69" s="145">
        <v>60.6</v>
      </c>
      <c r="E69" s="145">
        <v>71.900000000000006</v>
      </c>
      <c r="F69" s="145">
        <v>63.4</v>
      </c>
      <c r="G69" s="145">
        <v>75.900000000000006</v>
      </c>
      <c r="H69" s="145">
        <v>69.2</v>
      </c>
      <c r="I69" s="145">
        <v>61.7</v>
      </c>
      <c r="J69" s="145">
        <v>75.099999999999994</v>
      </c>
      <c r="K69" s="145">
        <v>68.7</v>
      </c>
      <c r="L69" s="145">
        <v>71.2</v>
      </c>
      <c r="M69" s="146">
        <v>71.8</v>
      </c>
      <c r="N69" s="209">
        <f>SUM(B69:M69)/12</f>
        <v>67.7</v>
      </c>
      <c r="O69" s="205">
        <f t="shared" si="2"/>
        <v>93.8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>
      <c r="A70" s="6" t="s">
        <v>196</v>
      </c>
      <c r="B70" s="145">
        <v>68.7</v>
      </c>
      <c r="C70" s="145">
        <v>69.900000000000006</v>
      </c>
      <c r="D70" s="145">
        <v>67.2</v>
      </c>
      <c r="E70" s="145">
        <v>70.3</v>
      </c>
      <c r="F70" s="145"/>
      <c r="G70" s="145"/>
      <c r="H70" s="145"/>
      <c r="I70" s="145"/>
      <c r="J70" s="145"/>
      <c r="K70" s="145"/>
      <c r="L70" s="145"/>
      <c r="M70" s="146"/>
      <c r="N70" s="209"/>
      <c r="O70" s="205"/>
      <c r="P70" s="18"/>
      <c r="Q70" s="157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>
      <c r="B72" s="149"/>
      <c r="C72" s="149"/>
      <c r="D72" s="149"/>
      <c r="E72" s="149"/>
      <c r="F72" s="149"/>
      <c r="G72" s="153"/>
      <c r="H72" s="149"/>
      <c r="I72" s="149"/>
      <c r="J72" s="149"/>
      <c r="K72" s="149"/>
      <c r="L72" s="149"/>
      <c r="M72" s="149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E76" sqref="E76"/>
    </sheetView>
  </sheetViews>
  <sheetFormatPr defaultRowHeight="13.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>
      <c r="A1" s="18"/>
      <c r="B1" s="142"/>
      <c r="C1" s="142"/>
      <c r="D1" s="142"/>
      <c r="E1" s="142"/>
      <c r="F1" s="142"/>
      <c r="G1" s="142"/>
      <c r="H1" s="142"/>
      <c r="I1" s="142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>
      <c r="A2" s="18"/>
      <c r="B2" s="142"/>
      <c r="C2" s="142"/>
      <c r="D2" s="142"/>
      <c r="E2" s="142"/>
      <c r="F2" s="142"/>
      <c r="G2" s="142"/>
      <c r="H2" s="142"/>
      <c r="I2" s="142"/>
      <c r="L2" s="48"/>
      <c r="M2" s="154"/>
      <c r="N2" s="4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8"/>
      <c r="B3" s="142"/>
      <c r="C3" s="142"/>
      <c r="D3" s="142"/>
      <c r="E3" s="142"/>
      <c r="F3" s="142"/>
      <c r="G3" s="142"/>
      <c r="H3" s="142"/>
      <c r="I3" s="142"/>
      <c r="L3" s="48"/>
      <c r="M3" s="154"/>
      <c r="N3" s="48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>
      <c r="A4" s="18"/>
      <c r="B4" s="142"/>
      <c r="C4" s="142"/>
      <c r="D4" s="142"/>
      <c r="E4" s="142"/>
      <c r="F4" s="142"/>
      <c r="G4" s="142"/>
      <c r="H4" s="142"/>
      <c r="I4" s="142"/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18"/>
      <c r="B5" s="142"/>
      <c r="C5" s="142"/>
      <c r="D5" s="142"/>
      <c r="E5" s="142"/>
      <c r="F5" s="142"/>
      <c r="G5" s="142"/>
      <c r="H5" s="142"/>
      <c r="I5" s="142"/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>
      <c r="A19" s="6" t="s">
        <v>171</v>
      </c>
      <c r="B19" s="152">
        <v>11.4</v>
      </c>
      <c r="C19" s="152">
        <v>13.5</v>
      </c>
      <c r="D19" s="152">
        <v>13.7</v>
      </c>
      <c r="E19" s="152">
        <v>13.4</v>
      </c>
      <c r="F19" s="152">
        <v>13.1</v>
      </c>
      <c r="G19" s="152">
        <v>12.4</v>
      </c>
      <c r="H19" s="152">
        <v>11.1</v>
      </c>
      <c r="I19" s="152">
        <v>12</v>
      </c>
      <c r="J19" s="152">
        <v>12.5</v>
      </c>
      <c r="K19" s="152">
        <v>11.2</v>
      </c>
      <c r="L19" s="152">
        <v>11.7</v>
      </c>
      <c r="M19" s="152">
        <v>13.4</v>
      </c>
      <c r="N19" s="210">
        <f>SUM(B19:M19)</f>
        <v>149.4</v>
      </c>
      <c r="O19" s="210">
        <v>89.4</v>
      </c>
      <c r="Q19" s="212"/>
      <c r="R19" s="212"/>
    </row>
    <row r="20" spans="1:18" ht="11.1" customHeight="1">
      <c r="A20" s="6" t="s">
        <v>173</v>
      </c>
      <c r="B20" s="152">
        <v>9.4</v>
      </c>
      <c r="C20" s="152">
        <v>10.3</v>
      </c>
      <c r="D20" s="152">
        <v>13.4</v>
      </c>
      <c r="E20" s="152">
        <v>13.5</v>
      </c>
      <c r="F20" s="152">
        <v>11.3</v>
      </c>
      <c r="G20" s="152">
        <v>12.2</v>
      </c>
      <c r="H20" s="152">
        <v>10.9</v>
      </c>
      <c r="I20" s="152">
        <v>11.2</v>
      </c>
      <c r="J20" s="152">
        <v>12.1</v>
      </c>
      <c r="K20" s="152">
        <v>10.7</v>
      </c>
      <c r="L20" s="152">
        <v>11.3</v>
      </c>
      <c r="M20" s="152">
        <v>11.8</v>
      </c>
      <c r="N20" s="210">
        <f>SUM(B20:M20)</f>
        <v>138.10000000000002</v>
      </c>
      <c r="O20" s="210">
        <f t="shared" ref="O20:O22" si="0">ROUND(N20/N19*100,1)</f>
        <v>92.4</v>
      </c>
      <c r="Q20" s="212"/>
      <c r="R20" s="212"/>
    </row>
    <row r="21" spans="1:18" ht="11.1" customHeight="1">
      <c r="A21" s="6" t="s">
        <v>179</v>
      </c>
      <c r="B21" s="152">
        <v>11.1</v>
      </c>
      <c r="C21" s="152">
        <v>11.5</v>
      </c>
      <c r="D21" s="152">
        <v>12.1</v>
      </c>
      <c r="E21" s="152">
        <v>12.3</v>
      </c>
      <c r="F21" s="152">
        <v>10.6</v>
      </c>
      <c r="G21" s="152">
        <v>11.7</v>
      </c>
      <c r="H21" s="152">
        <v>10.9</v>
      </c>
      <c r="I21" s="152">
        <v>12.4</v>
      </c>
      <c r="J21" s="152">
        <v>11.6</v>
      </c>
      <c r="K21" s="152">
        <v>11.3</v>
      </c>
      <c r="L21" s="152">
        <v>12.4</v>
      </c>
      <c r="M21" s="152">
        <v>11.7</v>
      </c>
      <c r="N21" s="210">
        <f>SUM(B21:M21)</f>
        <v>139.6</v>
      </c>
      <c r="O21" s="210">
        <f t="shared" si="0"/>
        <v>101.1</v>
      </c>
      <c r="Q21" s="212"/>
      <c r="R21" s="212"/>
    </row>
    <row r="22" spans="1:18" ht="11.1" customHeight="1">
      <c r="A22" s="6" t="s">
        <v>184</v>
      </c>
      <c r="B22" s="152">
        <v>11.5</v>
      </c>
      <c r="C22" s="152">
        <v>11.2</v>
      </c>
      <c r="D22" s="152">
        <v>11.8</v>
      </c>
      <c r="E22" s="152">
        <v>12.5</v>
      </c>
      <c r="F22" s="152">
        <v>9.6999999999999993</v>
      </c>
      <c r="G22" s="152">
        <v>12.4</v>
      </c>
      <c r="H22" s="152">
        <v>11.3</v>
      </c>
      <c r="I22" s="152">
        <v>9.8000000000000007</v>
      </c>
      <c r="J22" s="152">
        <v>10.5</v>
      </c>
      <c r="K22" s="152">
        <v>10.6</v>
      </c>
      <c r="L22" s="152">
        <v>11</v>
      </c>
      <c r="M22" s="152">
        <v>12</v>
      </c>
      <c r="N22" s="210">
        <f>SUM(B22:M22)</f>
        <v>134.30000000000001</v>
      </c>
      <c r="O22" s="210">
        <f t="shared" si="0"/>
        <v>96.2</v>
      </c>
      <c r="Q22" s="212"/>
      <c r="R22" s="212"/>
    </row>
    <row r="23" spans="1:18" ht="11.1" customHeight="1">
      <c r="A23" s="6" t="s">
        <v>196</v>
      </c>
      <c r="B23" s="152">
        <v>9.3000000000000007</v>
      </c>
      <c r="C23" s="152">
        <v>12</v>
      </c>
      <c r="D23" s="152">
        <v>11.7</v>
      </c>
      <c r="E23" s="152">
        <v>11.6</v>
      </c>
      <c r="F23" s="152"/>
      <c r="G23" s="152"/>
      <c r="H23" s="152"/>
      <c r="I23" s="152"/>
      <c r="J23" s="152"/>
      <c r="K23" s="152"/>
      <c r="L23" s="152"/>
      <c r="M23" s="152"/>
      <c r="N23" s="210"/>
      <c r="O23" s="210"/>
    </row>
    <row r="24" spans="1:18" ht="9.75" customHeight="1">
      <c r="J24" s="335"/>
    </row>
    <row r="35" spans="1:26" ht="9" customHeight="1"/>
    <row r="36" spans="1:26" ht="9" customHeight="1"/>
    <row r="37" spans="1:26" ht="9" customHeight="1"/>
    <row r="38" spans="1:26" ht="9" customHeight="1"/>
    <row r="39" spans="1:26" ht="9" customHeight="1"/>
    <row r="40" spans="1:26" ht="9" customHeight="1"/>
    <row r="41" spans="1:26" ht="20.25" customHeight="1"/>
    <row r="42" spans="1:26" ht="11.1" customHeight="1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>
      <c r="A43" s="6" t="s">
        <v>171</v>
      </c>
      <c r="B43" s="152">
        <v>22.9</v>
      </c>
      <c r="C43" s="152">
        <v>22.7</v>
      </c>
      <c r="D43" s="152">
        <v>23</v>
      </c>
      <c r="E43" s="152">
        <v>23.1</v>
      </c>
      <c r="F43" s="152">
        <v>24.7</v>
      </c>
      <c r="G43" s="152">
        <v>24.6</v>
      </c>
      <c r="H43" s="152">
        <v>23.1</v>
      </c>
      <c r="I43" s="152">
        <v>23.2</v>
      </c>
      <c r="J43" s="152">
        <v>22.3</v>
      </c>
      <c r="K43" s="152">
        <v>20.8</v>
      </c>
      <c r="L43" s="152">
        <v>19.5</v>
      </c>
      <c r="M43" s="152">
        <v>20.100000000000001</v>
      </c>
      <c r="N43" s="210">
        <f>SUM(B43:M43)/12</f>
        <v>22.5</v>
      </c>
      <c r="O43" s="210">
        <v>91.9</v>
      </c>
      <c r="P43" s="154"/>
      <c r="Q43" s="213"/>
      <c r="R43" s="213"/>
      <c r="S43" s="154"/>
      <c r="T43" s="154"/>
      <c r="U43" s="154"/>
      <c r="V43" s="154"/>
      <c r="W43" s="154"/>
      <c r="X43" s="154"/>
      <c r="Y43" s="154"/>
      <c r="Z43" s="154"/>
    </row>
    <row r="44" spans="1:26" ht="11.1" customHeight="1">
      <c r="A44" s="6" t="s">
        <v>173</v>
      </c>
      <c r="B44" s="152">
        <v>18.8</v>
      </c>
      <c r="C44" s="152">
        <v>18.100000000000001</v>
      </c>
      <c r="D44" s="152">
        <v>19.5</v>
      </c>
      <c r="E44" s="152">
        <v>19.100000000000001</v>
      </c>
      <c r="F44" s="152">
        <v>19.2</v>
      </c>
      <c r="G44" s="152">
        <v>18.7</v>
      </c>
      <c r="H44" s="152">
        <v>18.2</v>
      </c>
      <c r="I44" s="152">
        <v>19</v>
      </c>
      <c r="J44" s="152">
        <v>18.7</v>
      </c>
      <c r="K44" s="152">
        <v>18.399999999999999</v>
      </c>
      <c r="L44" s="152">
        <v>18.7</v>
      </c>
      <c r="M44" s="152">
        <v>19.7</v>
      </c>
      <c r="N44" s="210">
        <f>SUM(B44:M44)/12</f>
        <v>18.841666666666665</v>
      </c>
      <c r="O44" s="210">
        <f t="shared" ref="O44:O45" si="1">ROUND(N44/N43*100,1)</f>
        <v>83.7</v>
      </c>
      <c r="P44" s="154"/>
      <c r="Q44" s="213"/>
      <c r="R44" s="213"/>
      <c r="S44" s="154"/>
      <c r="T44" s="154"/>
      <c r="U44" s="154"/>
      <c r="V44" s="154"/>
      <c r="W44" s="154"/>
      <c r="X44" s="154"/>
      <c r="Y44" s="154"/>
      <c r="Z44" s="154"/>
    </row>
    <row r="45" spans="1:26" ht="11.1" customHeight="1">
      <c r="A45" s="6" t="s">
        <v>179</v>
      </c>
      <c r="B45" s="152">
        <v>19.8</v>
      </c>
      <c r="C45" s="152">
        <v>20.3</v>
      </c>
      <c r="D45" s="152">
        <v>19.8</v>
      </c>
      <c r="E45" s="152">
        <v>19.100000000000001</v>
      </c>
      <c r="F45" s="152">
        <v>18.600000000000001</v>
      </c>
      <c r="G45" s="152">
        <v>18.600000000000001</v>
      </c>
      <c r="H45" s="152">
        <v>17.899999999999999</v>
      </c>
      <c r="I45" s="152">
        <v>18.2</v>
      </c>
      <c r="J45" s="152">
        <v>18.2</v>
      </c>
      <c r="K45" s="152">
        <v>18.100000000000001</v>
      </c>
      <c r="L45" s="152">
        <v>18.100000000000001</v>
      </c>
      <c r="M45" s="152">
        <v>18.2</v>
      </c>
      <c r="N45" s="210">
        <f>SUM(B45:M45)/12</f>
        <v>18.741666666666664</v>
      </c>
      <c r="O45" s="210">
        <f t="shared" si="1"/>
        <v>99.5</v>
      </c>
      <c r="P45" s="154"/>
      <c r="Q45" s="213"/>
      <c r="R45" s="213"/>
      <c r="S45" s="154"/>
      <c r="T45" s="154"/>
      <c r="U45" s="154"/>
      <c r="V45" s="154"/>
      <c r="W45" s="154"/>
      <c r="X45" s="154"/>
      <c r="Y45" s="154"/>
      <c r="Z45" s="154"/>
    </row>
    <row r="46" spans="1:26" ht="11.1" customHeight="1">
      <c r="A46" s="6" t="s">
        <v>184</v>
      </c>
      <c r="B46" s="152">
        <v>19.399999999999999</v>
      </c>
      <c r="C46" s="152">
        <v>19.3</v>
      </c>
      <c r="D46" s="152">
        <v>19</v>
      </c>
      <c r="E46" s="152">
        <v>19.100000000000001</v>
      </c>
      <c r="F46" s="152">
        <v>18.8</v>
      </c>
      <c r="G46" s="152">
        <v>19.100000000000001</v>
      </c>
      <c r="H46" s="152">
        <v>19.100000000000001</v>
      </c>
      <c r="I46" s="152">
        <v>18.3</v>
      </c>
      <c r="J46" s="152">
        <v>18.2</v>
      </c>
      <c r="K46" s="152">
        <v>17.5</v>
      </c>
      <c r="L46" s="152">
        <v>16.8</v>
      </c>
      <c r="M46" s="152">
        <v>17.100000000000001</v>
      </c>
      <c r="N46" s="210">
        <f>SUM(B46:M46)/12</f>
        <v>18.475000000000001</v>
      </c>
      <c r="O46" s="210">
        <v>98.9</v>
      </c>
      <c r="P46" s="154"/>
      <c r="Q46" s="213"/>
      <c r="R46" s="213"/>
      <c r="S46" s="154"/>
      <c r="T46" s="154"/>
      <c r="U46" s="154"/>
      <c r="V46" s="154"/>
      <c r="W46" s="154"/>
      <c r="X46" s="154"/>
      <c r="Y46" s="154"/>
      <c r="Z46" s="154"/>
    </row>
    <row r="47" spans="1:26" ht="11.1" customHeight="1">
      <c r="A47" s="6" t="s">
        <v>196</v>
      </c>
      <c r="B47" s="152">
        <v>17.2</v>
      </c>
      <c r="C47" s="152">
        <v>16.8</v>
      </c>
      <c r="D47" s="152">
        <v>17</v>
      </c>
      <c r="E47" s="152">
        <v>16.600000000000001</v>
      </c>
      <c r="F47" s="152"/>
      <c r="G47" s="152"/>
      <c r="H47" s="152"/>
      <c r="I47" s="152"/>
      <c r="J47" s="152"/>
      <c r="K47" s="152"/>
      <c r="L47" s="152"/>
      <c r="M47" s="152"/>
      <c r="N47" s="210"/>
      <c r="O47" s="210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6.75" customHeight="1">
      <c r="N48" s="48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4:26" ht="9" hidden="1" customHeight="1">
      <c r="N49" s="48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61" spans="14:26" ht="9" customHeight="1"/>
    <row r="62" spans="14:26" ht="9" customHeight="1"/>
    <row r="63" spans="14:26" ht="9" customHeight="1"/>
    <row r="64" spans="14:26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>
      <c r="A71" s="6" t="s">
        <v>171</v>
      </c>
      <c r="B71" s="145">
        <v>50.6</v>
      </c>
      <c r="C71" s="145">
        <v>59.7</v>
      </c>
      <c r="D71" s="145">
        <v>59.2</v>
      </c>
      <c r="E71" s="145">
        <v>58</v>
      </c>
      <c r="F71" s="145">
        <v>51.7</v>
      </c>
      <c r="G71" s="145">
        <v>50.6</v>
      </c>
      <c r="H71" s="145">
        <v>49.6</v>
      </c>
      <c r="I71" s="145">
        <v>51.4</v>
      </c>
      <c r="J71" s="145">
        <v>56.8</v>
      </c>
      <c r="K71" s="145">
        <v>55.7</v>
      </c>
      <c r="L71" s="145">
        <v>61.1</v>
      </c>
      <c r="M71" s="145">
        <v>66.099999999999994</v>
      </c>
      <c r="N71" s="209">
        <f>SUM(B71:M71)/12</f>
        <v>55.875000000000007</v>
      </c>
      <c r="O71" s="210">
        <v>98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>
      <c r="A72" s="6" t="s">
        <v>173</v>
      </c>
      <c r="B72" s="145">
        <v>51.9</v>
      </c>
      <c r="C72" s="145">
        <v>57.5</v>
      </c>
      <c r="D72" s="145">
        <v>67.900000000000006</v>
      </c>
      <c r="E72" s="145">
        <v>70.8</v>
      </c>
      <c r="F72" s="145">
        <v>59.1</v>
      </c>
      <c r="G72" s="145">
        <v>65.8</v>
      </c>
      <c r="H72" s="145">
        <v>60.1</v>
      </c>
      <c r="I72" s="145">
        <v>57.8</v>
      </c>
      <c r="J72" s="145">
        <v>64.7</v>
      </c>
      <c r="K72" s="145">
        <v>58.7</v>
      </c>
      <c r="L72" s="145">
        <v>59.8</v>
      </c>
      <c r="M72" s="145">
        <v>58.8</v>
      </c>
      <c r="N72" s="209">
        <f>SUM(B72:M72)/12</f>
        <v>61.07500000000001</v>
      </c>
      <c r="O72" s="210">
        <f t="shared" ref="O72:O74" si="2">ROUND(N72/N71*100,1)</f>
        <v>109.3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>
      <c r="A73" s="6" t="s">
        <v>179</v>
      </c>
      <c r="B73" s="145">
        <v>56</v>
      </c>
      <c r="C73" s="145">
        <v>56.2</v>
      </c>
      <c r="D73" s="145">
        <v>61.6</v>
      </c>
      <c r="E73" s="145">
        <v>64.7</v>
      </c>
      <c r="F73" s="145">
        <v>57.9</v>
      </c>
      <c r="G73" s="145">
        <v>62.6</v>
      </c>
      <c r="H73" s="145">
        <v>61.9</v>
      </c>
      <c r="I73" s="145">
        <v>67.599999999999994</v>
      </c>
      <c r="J73" s="145">
        <v>63.8</v>
      </c>
      <c r="K73" s="145">
        <v>62.6</v>
      </c>
      <c r="L73" s="145">
        <v>68.7</v>
      </c>
      <c r="M73" s="145">
        <v>64.3</v>
      </c>
      <c r="N73" s="209">
        <f>SUM(B73:M73)/12</f>
        <v>62.324999999999996</v>
      </c>
      <c r="O73" s="210">
        <f t="shared" si="2"/>
        <v>102</v>
      </c>
      <c r="Q73" s="17"/>
      <c r="R73" s="17"/>
    </row>
    <row r="74" spans="1:26" ht="11.1" customHeight="1">
      <c r="A74" s="6" t="s">
        <v>184</v>
      </c>
      <c r="B74" s="145">
        <v>58</v>
      </c>
      <c r="C74" s="145">
        <v>58.6</v>
      </c>
      <c r="D74" s="145">
        <v>62.1</v>
      </c>
      <c r="E74" s="145">
        <v>65.5</v>
      </c>
      <c r="F74" s="145">
        <v>52.1</v>
      </c>
      <c r="G74" s="145">
        <v>64.7</v>
      </c>
      <c r="H74" s="145">
        <v>59.1</v>
      </c>
      <c r="I74" s="145">
        <v>54.4</v>
      </c>
      <c r="J74" s="145">
        <v>57.8</v>
      </c>
      <c r="K74" s="145">
        <v>61.1</v>
      </c>
      <c r="L74" s="145">
        <v>66.400000000000006</v>
      </c>
      <c r="M74" s="145">
        <v>69.7</v>
      </c>
      <c r="N74" s="209">
        <f>SUM(B74:M74)/12</f>
        <v>60.791666666666664</v>
      </c>
      <c r="O74" s="210">
        <f t="shared" si="2"/>
        <v>97.5</v>
      </c>
      <c r="Q74" s="17"/>
      <c r="R74" s="17"/>
    </row>
    <row r="75" spans="1:26" ht="11.1" customHeight="1">
      <c r="A75" s="6" t="s">
        <v>184</v>
      </c>
      <c r="B75" s="145">
        <v>54</v>
      </c>
      <c r="C75" s="145">
        <v>71.400000000000006</v>
      </c>
      <c r="D75" s="145">
        <v>68.8</v>
      </c>
      <c r="E75" s="145">
        <v>70</v>
      </c>
      <c r="F75" s="145"/>
      <c r="G75" s="145"/>
      <c r="H75" s="145"/>
      <c r="I75" s="145"/>
      <c r="J75" s="145"/>
      <c r="K75" s="145"/>
      <c r="L75" s="145"/>
      <c r="M75" s="145"/>
      <c r="N75" s="209"/>
      <c r="O75" s="210"/>
    </row>
    <row r="76" spans="1:26" ht="9.9499999999999993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E89" sqref="E89"/>
    </sheetView>
  </sheetViews>
  <sheetFormatPr defaultColWidth="7.625" defaultRowHeight="9.9499999999999993" customHeight="1"/>
  <cols>
    <col min="1" max="1" width="7.625" customWidth="1"/>
    <col min="2" max="13" width="6.125" customWidth="1"/>
  </cols>
  <sheetData>
    <row r="3" spans="12:26" ht="9.9499999999999993" customHeight="1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2:26" ht="9.9499999999999993" customHeight="1"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2:26" ht="9.9499999999999993" customHeight="1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2:26" ht="9.9499999999999993" customHeight="1">
      <c r="L7" s="48"/>
      <c r="M7" s="154"/>
      <c r="N7" s="48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2:26" ht="9.9499999999999993" customHeight="1">
      <c r="L8" s="48"/>
      <c r="M8" s="154"/>
      <c r="N8" s="48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2:26" ht="9.9499999999999993" customHeight="1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>
      <c r="L14" s="48"/>
      <c r="M14" s="47"/>
    </row>
    <row r="15" spans="12:26" ht="9.9499999999999993" customHeight="1">
      <c r="L15" s="48"/>
      <c r="M15" s="154"/>
    </row>
    <row r="16" spans="12:26" ht="9.9499999999999993" customHeight="1">
      <c r="L16" s="48"/>
      <c r="M16" s="154"/>
    </row>
    <row r="17" spans="1:24" ht="9.9499999999999993" customHeight="1">
      <c r="L17" s="48"/>
      <c r="M17" s="154"/>
    </row>
    <row r="18" spans="1:24" ht="9.9499999999999993" customHeight="1">
      <c r="L18" s="48"/>
      <c r="M18" s="154"/>
    </row>
    <row r="19" spans="1:24" ht="9.9499999999999993" customHeight="1">
      <c r="L19" s="48"/>
      <c r="M19" s="154"/>
    </row>
    <row r="20" spans="1:24" ht="9.9499999999999993" customHeight="1">
      <c r="L20" s="48"/>
      <c r="M20" s="48"/>
    </row>
    <row r="21" spans="1:24" ht="9.9499999999999993" customHeight="1">
      <c r="L21" s="48"/>
      <c r="M21" s="48"/>
    </row>
    <row r="22" spans="1:24" ht="9.9499999999999993" customHeight="1">
      <c r="L22" s="48"/>
      <c r="M22" s="48"/>
    </row>
    <row r="23" spans="1:24" ht="3" customHeight="1"/>
    <row r="24" spans="1:24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>
      <c r="A25" s="6" t="s">
        <v>171</v>
      </c>
      <c r="B25" s="152">
        <v>18</v>
      </c>
      <c r="C25" s="152">
        <v>21.8</v>
      </c>
      <c r="D25" s="152">
        <v>22.1</v>
      </c>
      <c r="E25" s="152">
        <v>19</v>
      </c>
      <c r="F25" s="152">
        <v>19.3</v>
      </c>
      <c r="G25" s="152">
        <v>17.8</v>
      </c>
      <c r="H25" s="152">
        <v>20.3</v>
      </c>
      <c r="I25" s="152">
        <v>18.899999999999999</v>
      </c>
      <c r="J25" s="152">
        <v>18.600000000000001</v>
      </c>
      <c r="K25" s="152">
        <v>20.100000000000001</v>
      </c>
      <c r="L25" s="152">
        <v>17.3</v>
      </c>
      <c r="M25" s="152">
        <v>19.2</v>
      </c>
      <c r="N25" s="210">
        <f>SUM(B25:M25)</f>
        <v>232.4</v>
      </c>
      <c r="O25" s="147">
        <v>102.2</v>
      </c>
      <c r="Q25" s="17"/>
      <c r="R25" s="17"/>
    </row>
    <row r="26" spans="1:24" ht="11.1" customHeight="1">
      <c r="A26" s="6" t="s">
        <v>173</v>
      </c>
      <c r="B26" s="152">
        <v>16.7</v>
      </c>
      <c r="C26" s="152">
        <v>20</v>
      </c>
      <c r="D26" s="152">
        <v>21.5</v>
      </c>
      <c r="E26" s="152">
        <v>20.7</v>
      </c>
      <c r="F26" s="152">
        <v>21.3</v>
      </c>
      <c r="G26" s="152">
        <v>24.4</v>
      </c>
      <c r="H26" s="152">
        <v>20.2</v>
      </c>
      <c r="I26" s="152">
        <v>20.7</v>
      </c>
      <c r="J26" s="152">
        <v>19.7</v>
      </c>
      <c r="K26" s="152">
        <v>18.8</v>
      </c>
      <c r="L26" s="152">
        <v>19</v>
      </c>
      <c r="M26" s="152">
        <v>21.1</v>
      </c>
      <c r="N26" s="210">
        <f>SUM(B26:M26)</f>
        <v>244.09999999999997</v>
      </c>
      <c r="O26" s="147">
        <f t="shared" ref="O26:O28" si="0">ROUND(N26/N25*100,1)</f>
        <v>105</v>
      </c>
      <c r="Q26" s="17"/>
      <c r="R26" s="17"/>
    </row>
    <row r="27" spans="1:24" ht="11.1" customHeight="1">
      <c r="A27" s="6" t="s">
        <v>179</v>
      </c>
      <c r="B27" s="152">
        <v>19.399999999999999</v>
      </c>
      <c r="C27" s="152">
        <v>17.7</v>
      </c>
      <c r="D27" s="152">
        <v>21.9</v>
      </c>
      <c r="E27" s="152">
        <v>20</v>
      </c>
      <c r="F27" s="152">
        <v>18.100000000000001</v>
      </c>
      <c r="G27" s="152">
        <v>26.3</v>
      </c>
      <c r="H27" s="152">
        <v>22.3</v>
      </c>
      <c r="I27" s="152">
        <v>19.2</v>
      </c>
      <c r="J27" s="152">
        <v>19.7</v>
      </c>
      <c r="K27" s="152">
        <v>21.1</v>
      </c>
      <c r="L27" s="152">
        <v>20.5</v>
      </c>
      <c r="M27" s="152">
        <v>18.2</v>
      </c>
      <c r="N27" s="210">
        <f>SUM(B27:M27)</f>
        <v>244.39999999999995</v>
      </c>
      <c r="O27" s="147">
        <f t="shared" si="0"/>
        <v>100.1</v>
      </c>
      <c r="Q27" s="17"/>
      <c r="R27" s="17"/>
    </row>
    <row r="28" spans="1:24" ht="11.1" customHeight="1">
      <c r="A28" s="6" t="s">
        <v>184</v>
      </c>
      <c r="B28" s="152">
        <v>17.100000000000001</v>
      </c>
      <c r="C28" s="152">
        <v>17.8</v>
      </c>
      <c r="D28" s="152">
        <v>19</v>
      </c>
      <c r="E28" s="152">
        <v>21.4</v>
      </c>
      <c r="F28" s="152">
        <v>19</v>
      </c>
      <c r="G28" s="152">
        <v>20.100000000000001</v>
      </c>
      <c r="H28" s="152">
        <v>19.600000000000001</v>
      </c>
      <c r="I28" s="152">
        <v>16.3</v>
      </c>
      <c r="J28" s="152">
        <v>15.8</v>
      </c>
      <c r="K28" s="152">
        <v>19</v>
      </c>
      <c r="L28" s="152">
        <v>17.399999999999999</v>
      </c>
      <c r="M28" s="152">
        <v>16.600000000000001</v>
      </c>
      <c r="N28" s="210">
        <f>SUM(B28:M28)</f>
        <v>219.10000000000002</v>
      </c>
      <c r="O28" s="147">
        <f t="shared" si="0"/>
        <v>89.6</v>
      </c>
      <c r="Q28" s="17"/>
      <c r="R28" s="17"/>
    </row>
    <row r="29" spans="1:24" ht="11.1" customHeight="1">
      <c r="A29" s="6" t="s">
        <v>196</v>
      </c>
      <c r="B29" s="152">
        <v>16.899999999999999</v>
      </c>
      <c r="C29" s="152">
        <v>16.600000000000001</v>
      </c>
      <c r="D29" s="152">
        <v>15.8</v>
      </c>
      <c r="E29" s="152">
        <v>17.8</v>
      </c>
      <c r="F29" s="152"/>
      <c r="G29" s="152"/>
      <c r="H29" s="152"/>
      <c r="I29" s="152"/>
      <c r="J29" s="152"/>
      <c r="K29" s="152"/>
      <c r="L29" s="152"/>
      <c r="M29" s="152"/>
      <c r="N29" s="210"/>
      <c r="O29" s="147"/>
    </row>
    <row r="30" spans="1:24" ht="9.9499999999999993" customHeight="1">
      <c r="N30" s="149"/>
      <c r="O30" s="149"/>
    </row>
    <row r="31" spans="1:24" ht="9.9499999999999993" customHeight="1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>
      <c r="O51" s="48"/>
    </row>
    <row r="52" spans="1:26" ht="7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40.5</v>
      </c>
      <c r="C54" s="152">
        <v>42.5</v>
      </c>
      <c r="D54" s="152">
        <v>41.8</v>
      </c>
      <c r="E54" s="152">
        <v>40.1</v>
      </c>
      <c r="F54" s="152">
        <v>43</v>
      </c>
      <c r="G54" s="152">
        <v>42.8</v>
      </c>
      <c r="H54" s="152">
        <v>42.7</v>
      </c>
      <c r="I54" s="152">
        <v>42.3</v>
      </c>
      <c r="J54" s="152">
        <v>41</v>
      </c>
      <c r="K54" s="152">
        <v>40.700000000000003</v>
      </c>
      <c r="L54" s="152">
        <v>38</v>
      </c>
      <c r="M54" s="152">
        <v>36.4</v>
      </c>
      <c r="N54" s="210">
        <f>SUM(B54:M54)/12</f>
        <v>40.983333333333327</v>
      </c>
      <c r="O54" s="287">
        <v>102.7</v>
      </c>
      <c r="P54" s="154"/>
      <c r="Q54" s="285"/>
      <c r="R54" s="285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36.9</v>
      </c>
      <c r="C55" s="152">
        <v>38.200000000000003</v>
      </c>
      <c r="D55" s="152">
        <v>38.200000000000003</v>
      </c>
      <c r="E55" s="152">
        <v>36.4</v>
      </c>
      <c r="F55" s="152">
        <v>37.700000000000003</v>
      </c>
      <c r="G55" s="152">
        <v>38.799999999999997</v>
      </c>
      <c r="H55" s="152">
        <v>38.299999999999997</v>
      </c>
      <c r="I55" s="152">
        <v>40</v>
      </c>
      <c r="J55" s="152">
        <v>40.700000000000003</v>
      </c>
      <c r="K55" s="152">
        <v>40.200000000000003</v>
      </c>
      <c r="L55" s="152">
        <v>40.1</v>
      </c>
      <c r="M55" s="152">
        <v>39.200000000000003</v>
      </c>
      <c r="N55" s="210">
        <f>SUM(B55:M55)/12</f>
        <v>38.725000000000001</v>
      </c>
      <c r="O55" s="287">
        <f t="shared" ref="O55:O56" si="1">ROUND(N55/N54*100,1)</f>
        <v>94.5</v>
      </c>
      <c r="P55" s="154"/>
      <c r="Q55" s="285"/>
      <c r="R55" s="285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2">
        <v>38.6</v>
      </c>
      <c r="C56" s="152">
        <v>36.700000000000003</v>
      </c>
      <c r="D56" s="152">
        <v>37.4</v>
      </c>
      <c r="E56" s="152">
        <v>36.6</v>
      </c>
      <c r="F56" s="152">
        <v>37.4</v>
      </c>
      <c r="G56" s="152">
        <v>40.700000000000003</v>
      </c>
      <c r="H56" s="152">
        <v>37</v>
      </c>
      <c r="I56" s="152">
        <v>35.700000000000003</v>
      </c>
      <c r="J56" s="152">
        <v>34.6</v>
      </c>
      <c r="K56" s="152">
        <v>35.299999999999997</v>
      </c>
      <c r="L56" s="152">
        <v>36.700000000000003</v>
      </c>
      <c r="M56" s="152">
        <v>36.1</v>
      </c>
      <c r="N56" s="210">
        <f>SUM(B56:M56)/12</f>
        <v>36.900000000000006</v>
      </c>
      <c r="O56" s="287">
        <f t="shared" si="1"/>
        <v>95.3</v>
      </c>
      <c r="P56" s="154"/>
      <c r="Q56" s="285"/>
      <c r="R56" s="285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184</v>
      </c>
      <c r="B57" s="152">
        <v>36</v>
      </c>
      <c r="C57" s="152">
        <v>35.9</v>
      </c>
      <c r="D57" s="152">
        <v>35.4</v>
      </c>
      <c r="E57" s="152">
        <v>35.6</v>
      </c>
      <c r="F57" s="152">
        <v>37</v>
      </c>
      <c r="G57" s="152">
        <v>37.4</v>
      </c>
      <c r="H57" s="152">
        <v>38.9</v>
      </c>
      <c r="I57" s="152">
        <v>38.700000000000003</v>
      </c>
      <c r="J57" s="152">
        <v>37.4</v>
      </c>
      <c r="K57" s="152">
        <v>38.299999999999997</v>
      </c>
      <c r="L57" s="152">
        <v>37.1</v>
      </c>
      <c r="M57" s="152">
        <v>34.5</v>
      </c>
      <c r="N57" s="210">
        <f>SUM(B57:M57)/12</f>
        <v>36.85</v>
      </c>
      <c r="O57" s="287">
        <v>100</v>
      </c>
      <c r="P57" s="154"/>
      <c r="Q57" s="285"/>
      <c r="R57" s="285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196</v>
      </c>
      <c r="B58" s="152">
        <v>36</v>
      </c>
      <c r="C58" s="152">
        <v>34.6</v>
      </c>
      <c r="D58" s="152">
        <v>34.6</v>
      </c>
      <c r="E58" s="152">
        <v>34.799999999999997</v>
      </c>
      <c r="F58" s="152"/>
      <c r="G58" s="152"/>
      <c r="H58" s="152"/>
      <c r="I58" s="152"/>
      <c r="J58" s="152"/>
      <c r="K58" s="152"/>
      <c r="L58" s="152"/>
      <c r="M58" s="152"/>
      <c r="N58" s="210"/>
      <c r="O58" s="287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6" customHeight="1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>
      <c r="O60" s="212"/>
    </row>
    <row r="65" spans="7:26" ht="9.9499999999999993" customHeight="1">
      <c r="G65" s="155"/>
    </row>
    <row r="66" spans="7:26" ht="9.9499999999999993" customHeight="1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/>
    <row r="83" spans="1:18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</row>
    <row r="84" spans="1:18" s="149" customFormat="1" ht="11.1" customHeight="1">
      <c r="A84" s="6" t="s">
        <v>171</v>
      </c>
      <c r="B84" s="145">
        <v>43.5</v>
      </c>
      <c r="C84" s="147">
        <v>50</v>
      </c>
      <c r="D84" s="145">
        <v>53.2</v>
      </c>
      <c r="E84" s="145">
        <v>48.5</v>
      </c>
      <c r="F84" s="145">
        <v>42.9</v>
      </c>
      <c r="G84" s="145">
        <v>41.7</v>
      </c>
      <c r="H84" s="147">
        <v>47.4</v>
      </c>
      <c r="I84" s="145">
        <v>45</v>
      </c>
      <c r="J84" s="145">
        <v>46.3</v>
      </c>
      <c r="K84" s="145">
        <v>49.6</v>
      </c>
      <c r="L84" s="145">
        <v>47.6</v>
      </c>
      <c r="M84" s="145">
        <v>53.7</v>
      </c>
      <c r="N84" s="209">
        <f t="shared" ref="N84:N87" si="2">SUM(B84:M84)/12</f>
        <v>47.45000000000001</v>
      </c>
      <c r="O84" s="287">
        <v>100</v>
      </c>
      <c r="Q84" s="286"/>
      <c r="R84" s="286"/>
    </row>
    <row r="85" spans="1:18" s="149" customFormat="1" ht="11.1" customHeight="1">
      <c r="A85" s="6" t="s">
        <v>173</v>
      </c>
      <c r="B85" s="145">
        <v>44.8</v>
      </c>
      <c r="C85" s="147">
        <v>51.5</v>
      </c>
      <c r="D85" s="145">
        <v>56.2</v>
      </c>
      <c r="E85" s="145">
        <v>57.8</v>
      </c>
      <c r="F85" s="145">
        <v>55.6</v>
      </c>
      <c r="G85" s="145">
        <v>62.4</v>
      </c>
      <c r="H85" s="147">
        <v>53</v>
      </c>
      <c r="I85" s="145">
        <v>50.6</v>
      </c>
      <c r="J85" s="145">
        <v>48</v>
      </c>
      <c r="K85" s="145">
        <v>47.1</v>
      </c>
      <c r="L85" s="145">
        <v>47.3</v>
      </c>
      <c r="M85" s="145">
        <v>54.3</v>
      </c>
      <c r="N85" s="209">
        <f t="shared" si="2"/>
        <v>52.383333333333326</v>
      </c>
      <c r="O85" s="287">
        <f t="shared" ref="O85:O87" si="3">ROUND(N85/N84*100,1)</f>
        <v>110.4</v>
      </c>
      <c r="Q85" s="286"/>
      <c r="R85" s="286"/>
    </row>
    <row r="86" spans="1:18" s="149" customFormat="1" ht="11.1" customHeight="1">
      <c r="A86" s="6" t="s">
        <v>179</v>
      </c>
      <c r="B86" s="145">
        <v>50.7</v>
      </c>
      <c r="C86" s="147">
        <v>49.7</v>
      </c>
      <c r="D86" s="145">
        <v>58.3</v>
      </c>
      <c r="E86" s="145">
        <v>55.1</v>
      </c>
      <c r="F86" s="145">
        <v>47.9</v>
      </c>
      <c r="G86" s="145">
        <v>63.1</v>
      </c>
      <c r="H86" s="147">
        <v>62.3</v>
      </c>
      <c r="I86" s="145">
        <v>54.5</v>
      </c>
      <c r="J86" s="145">
        <v>57.7</v>
      </c>
      <c r="K86" s="145">
        <v>59.4</v>
      </c>
      <c r="L86" s="145">
        <v>55.1</v>
      </c>
      <c r="M86" s="145">
        <v>50.9</v>
      </c>
      <c r="N86" s="209">
        <f t="shared" si="2"/>
        <v>55.391666666666673</v>
      </c>
      <c r="O86" s="287">
        <f t="shared" si="3"/>
        <v>105.7</v>
      </c>
      <c r="Q86" s="286"/>
      <c r="R86" s="286"/>
    </row>
    <row r="87" spans="1:18" s="149" customFormat="1" ht="11.1" customHeight="1">
      <c r="A87" s="6" t="s">
        <v>184</v>
      </c>
      <c r="B87" s="145">
        <v>47.5</v>
      </c>
      <c r="C87" s="147">
        <v>49.6</v>
      </c>
      <c r="D87" s="145">
        <v>53.9</v>
      </c>
      <c r="E87" s="145">
        <v>60.2</v>
      </c>
      <c r="F87" s="145">
        <v>50.4</v>
      </c>
      <c r="G87" s="145">
        <v>53.5</v>
      </c>
      <c r="H87" s="147">
        <v>49.4</v>
      </c>
      <c r="I87" s="145">
        <v>42.2</v>
      </c>
      <c r="J87" s="145">
        <v>43.3</v>
      </c>
      <c r="K87" s="145">
        <v>49.1</v>
      </c>
      <c r="L87" s="145">
        <v>47.6</v>
      </c>
      <c r="M87" s="145">
        <v>50.1</v>
      </c>
      <c r="N87" s="209">
        <f t="shared" si="2"/>
        <v>49.733333333333327</v>
      </c>
      <c r="O87" s="287">
        <f t="shared" si="3"/>
        <v>89.8</v>
      </c>
      <c r="Q87" s="286"/>
      <c r="R87" s="286"/>
    </row>
    <row r="88" spans="1:18" ht="11.1" customHeight="1">
      <c r="A88" s="6" t="s">
        <v>196</v>
      </c>
      <c r="B88" s="145">
        <v>45.8</v>
      </c>
      <c r="C88" s="147">
        <v>49.1</v>
      </c>
      <c r="D88" s="145">
        <v>45.6</v>
      </c>
      <c r="E88" s="145">
        <v>51.1</v>
      </c>
      <c r="F88" s="145"/>
      <c r="G88" s="145"/>
      <c r="H88" s="147"/>
      <c r="I88" s="145"/>
      <c r="J88" s="145"/>
      <c r="K88" s="145"/>
      <c r="L88" s="145"/>
      <c r="M88" s="145"/>
      <c r="N88" s="209"/>
      <c r="O88" s="287"/>
      <c r="Q88" s="17"/>
    </row>
    <row r="89" spans="1:18" ht="9.9499999999999993" customHeight="1">
      <c r="F89" s="379"/>
      <c r="O89" s="157"/>
    </row>
    <row r="90" spans="1:18" ht="9.9499999999999993" customHeight="1">
      <c r="G90" s="157"/>
    </row>
    <row r="93" spans="1:18" ht="30" customHeight="1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E89" sqref="E89"/>
    </sheetView>
  </sheetViews>
  <sheetFormatPr defaultRowHeight="9.9499999999999993" customHeight="1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6">
        <v>47.8</v>
      </c>
      <c r="C25" s="156">
        <v>44.8</v>
      </c>
      <c r="D25" s="156">
        <v>52.1</v>
      </c>
      <c r="E25" s="156">
        <v>55.6</v>
      </c>
      <c r="F25" s="156">
        <v>47.6</v>
      </c>
      <c r="G25" s="156">
        <v>72.400000000000006</v>
      </c>
      <c r="H25" s="156">
        <v>64.7</v>
      </c>
      <c r="I25" s="156">
        <v>42.3</v>
      </c>
      <c r="J25" s="156">
        <v>49.9</v>
      </c>
      <c r="K25" s="156">
        <v>47.9</v>
      </c>
      <c r="L25" s="156">
        <v>46.1</v>
      </c>
      <c r="M25" s="156">
        <v>44.3</v>
      </c>
      <c r="N25" s="302">
        <f>SUM(B25:M25)</f>
        <v>615.49999999999989</v>
      </c>
      <c r="O25" s="205">
        <v>90.7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6">
        <v>44.4</v>
      </c>
      <c r="C26" s="156">
        <v>43.2</v>
      </c>
      <c r="D26" s="156">
        <v>58.3</v>
      </c>
      <c r="E26" s="156">
        <v>82.3</v>
      </c>
      <c r="F26" s="156">
        <v>75.599999999999994</v>
      </c>
      <c r="G26" s="156">
        <v>80.5</v>
      </c>
      <c r="H26" s="156">
        <v>62.3</v>
      </c>
      <c r="I26" s="156">
        <v>50.4</v>
      </c>
      <c r="J26" s="156">
        <v>48.5</v>
      </c>
      <c r="K26" s="156">
        <v>53.2</v>
      </c>
      <c r="L26" s="156">
        <v>47.2</v>
      </c>
      <c r="M26" s="156">
        <v>49</v>
      </c>
      <c r="N26" s="302">
        <f>SUM(B26:M26)</f>
        <v>694.90000000000009</v>
      </c>
      <c r="O26" s="205">
        <f t="shared" ref="O26:O28" si="0">ROUND(N26/N25*100,1)</f>
        <v>112.9</v>
      </c>
      <c r="P26" s="154"/>
      <c r="Q26" s="285"/>
      <c r="R26" s="285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179</v>
      </c>
      <c r="B27" s="156">
        <v>55.9</v>
      </c>
      <c r="C27" s="156">
        <v>45.3</v>
      </c>
      <c r="D27" s="156">
        <v>66.8</v>
      </c>
      <c r="E27" s="156">
        <v>60.7</v>
      </c>
      <c r="F27" s="156">
        <v>50.5</v>
      </c>
      <c r="G27" s="156">
        <v>71.599999999999994</v>
      </c>
      <c r="H27" s="156">
        <v>77</v>
      </c>
      <c r="I27" s="156">
        <v>59.3</v>
      </c>
      <c r="J27" s="156">
        <v>70.2</v>
      </c>
      <c r="K27" s="156">
        <v>61.2</v>
      </c>
      <c r="L27" s="156">
        <v>59</v>
      </c>
      <c r="M27" s="156">
        <v>56.5</v>
      </c>
      <c r="N27" s="302">
        <f>SUM(B27:M27)</f>
        <v>734</v>
      </c>
      <c r="O27" s="205">
        <f t="shared" si="0"/>
        <v>105.6</v>
      </c>
      <c r="P27" s="154"/>
      <c r="Q27" s="285"/>
      <c r="R27" s="285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184</v>
      </c>
      <c r="B28" s="156">
        <v>51.7</v>
      </c>
      <c r="C28" s="156">
        <v>54.7</v>
      </c>
      <c r="D28" s="156">
        <v>64.900000000000006</v>
      </c>
      <c r="E28" s="156">
        <v>78.400000000000006</v>
      </c>
      <c r="F28" s="156">
        <v>75.5</v>
      </c>
      <c r="G28" s="156">
        <v>75.900000000000006</v>
      </c>
      <c r="H28" s="156">
        <v>59.8</v>
      </c>
      <c r="I28" s="156">
        <v>43.5</v>
      </c>
      <c r="J28" s="156">
        <v>45.8</v>
      </c>
      <c r="K28" s="156">
        <v>57.2</v>
      </c>
      <c r="L28" s="156">
        <v>60.4</v>
      </c>
      <c r="M28" s="156">
        <v>59.4</v>
      </c>
      <c r="N28" s="302">
        <f>SUM(B28:M28)</f>
        <v>727.2</v>
      </c>
      <c r="O28" s="205">
        <f t="shared" si="0"/>
        <v>99.1</v>
      </c>
      <c r="P28" s="154"/>
      <c r="Q28" s="285"/>
      <c r="R28" s="285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196</v>
      </c>
      <c r="B29" s="156">
        <v>66.8</v>
      </c>
      <c r="C29" s="156">
        <v>67.3</v>
      </c>
      <c r="D29" s="156">
        <v>56.7</v>
      </c>
      <c r="E29" s="156">
        <v>83.1</v>
      </c>
      <c r="F29" s="156"/>
      <c r="G29" s="156"/>
      <c r="H29" s="156"/>
      <c r="I29" s="156"/>
      <c r="J29" s="156"/>
      <c r="K29" s="156"/>
      <c r="L29" s="156"/>
      <c r="M29" s="156"/>
      <c r="N29" s="302"/>
      <c r="O29" s="205"/>
      <c r="P29" s="154"/>
      <c r="S29" s="154"/>
      <c r="T29" s="154"/>
      <c r="U29" s="154"/>
      <c r="V29" s="154"/>
      <c r="W29" s="154"/>
      <c r="X29" s="154"/>
      <c r="Y29" s="154"/>
      <c r="Z29" s="154"/>
    </row>
    <row r="30" spans="1:26" ht="9.75" customHeight="1"/>
    <row r="51" spans="1:26" ht="9.9499999999999993" customHeight="1">
      <c r="D51" s="17"/>
    </row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6">
        <v>65.900000000000006</v>
      </c>
      <c r="C54" s="156">
        <v>65.900000000000006</v>
      </c>
      <c r="D54" s="156">
        <v>60.8</v>
      </c>
      <c r="E54" s="156">
        <v>61</v>
      </c>
      <c r="F54" s="156">
        <v>64.599999999999994</v>
      </c>
      <c r="G54" s="156">
        <v>55.6</v>
      </c>
      <c r="H54" s="156">
        <v>43</v>
      </c>
      <c r="I54" s="156">
        <v>47.8</v>
      </c>
      <c r="J54" s="156">
        <v>53.1</v>
      </c>
      <c r="K54" s="156">
        <v>53.4</v>
      </c>
      <c r="L54" s="156">
        <v>34</v>
      </c>
      <c r="M54" s="156">
        <v>32.1</v>
      </c>
      <c r="N54" s="210">
        <f>SUM(B54:M54)/12</f>
        <v>53.1</v>
      </c>
      <c r="O54" s="205">
        <v>89.9</v>
      </c>
      <c r="P54" s="154"/>
      <c r="Q54" s="288"/>
      <c r="R54" s="288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6">
        <v>32.1</v>
      </c>
      <c r="C55" s="156">
        <v>30.1</v>
      </c>
      <c r="D55" s="156">
        <v>28.9</v>
      </c>
      <c r="E55" s="156">
        <v>38</v>
      </c>
      <c r="F55" s="156">
        <v>43.4</v>
      </c>
      <c r="G55" s="156">
        <v>45.9</v>
      </c>
      <c r="H55" s="156">
        <v>40.200000000000003</v>
      </c>
      <c r="I55" s="156">
        <v>40.5</v>
      </c>
      <c r="J55" s="156">
        <v>41.7</v>
      </c>
      <c r="K55" s="156">
        <v>40.799999999999997</v>
      </c>
      <c r="L55" s="156">
        <v>40.1</v>
      </c>
      <c r="M55" s="156">
        <v>39.6</v>
      </c>
      <c r="N55" s="210">
        <f>SUM(B55:M55)/12</f>
        <v>38.44166666666667</v>
      </c>
      <c r="O55" s="205">
        <f t="shared" ref="O55:O57" si="1">ROUND(N55/N54*100,1)</f>
        <v>72.400000000000006</v>
      </c>
      <c r="P55" s="154"/>
      <c r="Q55" s="288"/>
      <c r="R55" s="288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6">
        <v>40.9</v>
      </c>
      <c r="C56" s="156">
        <v>41</v>
      </c>
      <c r="D56" s="156">
        <v>39.5</v>
      </c>
      <c r="E56" s="156">
        <v>39.4</v>
      </c>
      <c r="F56" s="156">
        <v>37.9</v>
      </c>
      <c r="G56" s="156">
        <v>41.3</v>
      </c>
      <c r="H56" s="156">
        <v>37.5</v>
      </c>
      <c r="I56" s="156">
        <v>38.6</v>
      </c>
      <c r="J56" s="156">
        <v>37.9</v>
      </c>
      <c r="K56" s="156">
        <v>39.700000000000003</v>
      </c>
      <c r="L56" s="156">
        <v>43.1</v>
      </c>
      <c r="M56" s="156">
        <v>40.299999999999997</v>
      </c>
      <c r="N56" s="210">
        <f>SUM(B56:M56)/12</f>
        <v>39.758333333333333</v>
      </c>
      <c r="O56" s="205">
        <f t="shared" si="1"/>
        <v>103.4</v>
      </c>
      <c r="P56" s="154"/>
      <c r="Q56" s="288"/>
      <c r="R56" s="288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184</v>
      </c>
      <c r="B57" s="156">
        <v>43.2</v>
      </c>
      <c r="C57" s="156">
        <v>43.6</v>
      </c>
      <c r="D57" s="156">
        <v>42.1</v>
      </c>
      <c r="E57" s="156">
        <v>42.7</v>
      </c>
      <c r="F57" s="156">
        <v>44.7</v>
      </c>
      <c r="G57" s="156">
        <v>45.4</v>
      </c>
      <c r="H57" s="156">
        <v>44.5</v>
      </c>
      <c r="I57" s="156">
        <v>42.1</v>
      </c>
      <c r="J57" s="156">
        <v>40.200000000000003</v>
      </c>
      <c r="K57" s="156">
        <v>41.4</v>
      </c>
      <c r="L57" s="156">
        <v>42.1</v>
      </c>
      <c r="M57" s="156">
        <v>41.3</v>
      </c>
      <c r="N57" s="210">
        <f>SUM(B57:M57)/12</f>
        <v>42.774999999999999</v>
      </c>
      <c r="O57" s="205">
        <f t="shared" si="1"/>
        <v>107.6</v>
      </c>
      <c r="P57" s="154"/>
      <c r="Q57" s="288"/>
      <c r="R57" s="288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196</v>
      </c>
      <c r="B58" s="156">
        <v>61.3</v>
      </c>
      <c r="C58" s="156">
        <v>64.400000000000006</v>
      </c>
      <c r="D58" s="156">
        <v>55.6</v>
      </c>
      <c r="E58" s="156">
        <v>60.4</v>
      </c>
      <c r="F58" s="156"/>
      <c r="G58" s="156"/>
      <c r="H58" s="156"/>
      <c r="I58" s="156"/>
      <c r="J58" s="156"/>
      <c r="K58" s="156"/>
      <c r="L58" s="156"/>
      <c r="M58" s="156"/>
      <c r="N58" s="210"/>
      <c r="O58" s="205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9.9499999999999993" customHeight="1">
      <c r="Q59" s="217"/>
    </row>
    <row r="82" spans="1:26" ht="6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1">
        <v>71.8</v>
      </c>
      <c r="C84" s="11">
        <v>67.900000000000006</v>
      </c>
      <c r="D84" s="11">
        <v>86.3</v>
      </c>
      <c r="E84" s="11">
        <v>91.1</v>
      </c>
      <c r="F84" s="11">
        <v>72.900000000000006</v>
      </c>
      <c r="G84" s="11">
        <v>127.8</v>
      </c>
      <c r="H84" s="11">
        <v>144</v>
      </c>
      <c r="I84" s="11">
        <v>88.1</v>
      </c>
      <c r="J84" s="11">
        <v>93.5</v>
      </c>
      <c r="K84" s="11">
        <v>89.7</v>
      </c>
      <c r="L84" s="11">
        <v>127.8</v>
      </c>
      <c r="M84" s="11">
        <v>136.69999999999999</v>
      </c>
      <c r="N84" s="209">
        <f>SUM(B84:M84)/12</f>
        <v>99.800000000000011</v>
      </c>
      <c r="O84" s="147">
        <v>104.2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1">
        <v>138.19999999999999</v>
      </c>
      <c r="C85" s="11">
        <v>142.4</v>
      </c>
      <c r="D85" s="11">
        <v>199.9</v>
      </c>
      <c r="E85" s="11">
        <v>232.5</v>
      </c>
      <c r="F85" s="11">
        <v>179</v>
      </c>
      <c r="G85" s="11">
        <v>177.6</v>
      </c>
      <c r="H85" s="11">
        <v>151.19999999999999</v>
      </c>
      <c r="I85" s="11">
        <v>124.5</v>
      </c>
      <c r="J85" s="11">
        <v>116.7</v>
      </c>
      <c r="K85" s="11">
        <v>129.9</v>
      </c>
      <c r="L85" s="11">
        <v>117.4</v>
      </c>
      <c r="M85" s="11">
        <v>123.6</v>
      </c>
      <c r="N85" s="209">
        <f>SUM(B85:M85)/12</f>
        <v>152.74166666666667</v>
      </c>
      <c r="O85" s="147">
        <f t="shared" ref="O85:O87" si="2">ROUND(N85/N84*100,1)</f>
        <v>153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179</v>
      </c>
      <c r="B86" s="11">
        <v>137.30000000000001</v>
      </c>
      <c r="C86" s="11">
        <v>110.5</v>
      </c>
      <c r="D86" s="11">
        <v>167.7</v>
      </c>
      <c r="E86" s="11">
        <v>153.9</v>
      </c>
      <c r="F86" s="11">
        <v>132.6</v>
      </c>
      <c r="G86" s="11">
        <v>176.4</v>
      </c>
      <c r="H86" s="11">
        <v>200.3</v>
      </c>
      <c r="I86" s="11">
        <v>154.69999999999999</v>
      </c>
      <c r="J86" s="11">
        <v>184.4</v>
      </c>
      <c r="K86" s="11">
        <v>155.5</v>
      </c>
      <c r="L86" s="11">
        <v>138.4</v>
      </c>
      <c r="M86" s="11">
        <v>138.80000000000001</v>
      </c>
      <c r="N86" s="209">
        <f>SUM(B86:M86)/12</f>
        <v>154.20833333333334</v>
      </c>
      <c r="O86" s="147">
        <f t="shared" si="2"/>
        <v>101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184</v>
      </c>
      <c r="B87" s="11">
        <v>120.5</v>
      </c>
      <c r="C87" s="11">
        <v>125.7</v>
      </c>
      <c r="D87" s="11">
        <v>153</v>
      </c>
      <c r="E87" s="11">
        <v>184.3</v>
      </c>
      <c r="F87" s="11">
        <v>170.6</v>
      </c>
      <c r="G87" s="11">
        <v>167.7</v>
      </c>
      <c r="H87" s="11">
        <v>134</v>
      </c>
      <c r="I87" s="11">
        <v>103.1</v>
      </c>
      <c r="J87" s="11">
        <v>113.4</v>
      </c>
      <c r="K87" s="11">
        <v>138.6</v>
      </c>
      <c r="L87" s="11">
        <v>143.80000000000001</v>
      </c>
      <c r="M87" s="11">
        <v>143.4</v>
      </c>
      <c r="N87" s="209">
        <f>SUM(B87:M87)/12</f>
        <v>141.50833333333333</v>
      </c>
      <c r="O87" s="147">
        <f t="shared" si="2"/>
        <v>91.8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196</v>
      </c>
      <c r="B88" s="11">
        <v>110.9</v>
      </c>
      <c r="C88" s="11">
        <v>104.5</v>
      </c>
      <c r="D88" s="11">
        <v>101.8</v>
      </c>
      <c r="E88" s="11">
        <v>139.1</v>
      </c>
      <c r="F88" s="11"/>
      <c r="G88" s="11"/>
      <c r="H88" s="11"/>
      <c r="I88" s="11"/>
      <c r="J88" s="11"/>
      <c r="K88" s="11"/>
      <c r="L88" s="11"/>
      <c r="M88" s="11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C89" s="366"/>
      <c r="D89" s="149"/>
    </row>
    <row r="90" spans="1:26" ht="9.9499999999999993" customHeight="1">
      <c r="D90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V67" sqref="V67"/>
    </sheetView>
  </sheetViews>
  <sheetFormatPr defaultRowHeight="9.9499999999999993" customHeight="1"/>
  <cols>
    <col min="1" max="1" width="8" customWidth="1"/>
    <col min="2" max="13" width="6.125" customWidth="1"/>
    <col min="14" max="26" width="7.625" customWidth="1"/>
  </cols>
  <sheetData>
    <row r="8" spans="1:26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353">
        <v>84.4</v>
      </c>
      <c r="C25" s="353">
        <v>90.2</v>
      </c>
      <c r="D25" s="353">
        <v>113.2</v>
      </c>
      <c r="E25" s="353">
        <v>112.9</v>
      </c>
      <c r="F25" s="353">
        <v>92.8</v>
      </c>
      <c r="G25" s="353">
        <v>100.2</v>
      </c>
      <c r="H25" s="353">
        <v>103</v>
      </c>
      <c r="I25" s="353">
        <v>90.2</v>
      </c>
      <c r="J25" s="353">
        <v>95.8</v>
      </c>
      <c r="K25" s="353">
        <v>131.9</v>
      </c>
      <c r="L25" s="353">
        <v>84.5</v>
      </c>
      <c r="M25" s="353">
        <v>78.599999999999994</v>
      </c>
      <c r="N25" s="210">
        <f>SUM(B25:M25)</f>
        <v>1177.6999999999998</v>
      </c>
      <c r="O25" s="354">
        <v>88.1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353">
        <v>75.7</v>
      </c>
      <c r="C26" s="353">
        <v>92.3</v>
      </c>
      <c r="D26" s="353">
        <v>105</v>
      </c>
      <c r="E26" s="353">
        <v>103.6</v>
      </c>
      <c r="F26" s="353">
        <v>94.9</v>
      </c>
      <c r="G26" s="353">
        <v>106.3</v>
      </c>
      <c r="H26" s="353">
        <v>100.1</v>
      </c>
      <c r="I26" s="353">
        <v>100.9</v>
      </c>
      <c r="J26" s="353">
        <v>91.8</v>
      </c>
      <c r="K26" s="353">
        <v>87.4</v>
      </c>
      <c r="L26" s="353">
        <v>90</v>
      </c>
      <c r="M26" s="353">
        <v>78.099999999999994</v>
      </c>
      <c r="N26" s="210">
        <f>SUM(B26:M26)</f>
        <v>1126.0999999999999</v>
      </c>
      <c r="O26" s="354">
        <f t="shared" ref="O26:O28" si="0">ROUND(N26/N25*100,1)</f>
        <v>95.6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>
      <c r="A27" s="6" t="s">
        <v>179</v>
      </c>
      <c r="B27" s="353">
        <v>68.900000000000006</v>
      </c>
      <c r="C27" s="353">
        <v>75.7</v>
      </c>
      <c r="D27" s="353">
        <v>96.3</v>
      </c>
      <c r="E27" s="353">
        <v>98.9</v>
      </c>
      <c r="F27" s="353">
        <v>89.3</v>
      </c>
      <c r="G27" s="353">
        <v>96</v>
      </c>
      <c r="H27" s="353">
        <v>90.2</v>
      </c>
      <c r="I27" s="353">
        <v>87.2</v>
      </c>
      <c r="J27" s="353">
        <v>85.7</v>
      </c>
      <c r="K27" s="353">
        <v>93.5</v>
      </c>
      <c r="L27" s="353">
        <v>82.1</v>
      </c>
      <c r="M27" s="353">
        <v>87</v>
      </c>
      <c r="N27" s="210">
        <f>SUM(B27:M27)</f>
        <v>1050.8000000000002</v>
      </c>
      <c r="O27" s="354">
        <f t="shared" si="0"/>
        <v>93.3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>
      <c r="A28" s="6" t="s">
        <v>184</v>
      </c>
      <c r="B28" s="353">
        <v>72.7</v>
      </c>
      <c r="C28" s="353">
        <v>83.2</v>
      </c>
      <c r="D28" s="353">
        <v>89.9</v>
      </c>
      <c r="E28" s="353">
        <v>103.8</v>
      </c>
      <c r="F28" s="353">
        <v>94.4</v>
      </c>
      <c r="G28" s="353">
        <v>91.6</v>
      </c>
      <c r="H28" s="353">
        <v>108.5</v>
      </c>
      <c r="I28" s="353">
        <v>91.8</v>
      </c>
      <c r="J28" s="353">
        <v>101.6</v>
      </c>
      <c r="K28" s="353">
        <v>100.2</v>
      </c>
      <c r="L28" s="353">
        <v>94.2</v>
      </c>
      <c r="M28" s="353">
        <v>94.5</v>
      </c>
      <c r="N28" s="210">
        <f>SUM(B28:M28)</f>
        <v>1126.4000000000001</v>
      </c>
      <c r="O28" s="354">
        <f t="shared" si="0"/>
        <v>107.2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>
      <c r="A29" s="6" t="s">
        <v>196</v>
      </c>
      <c r="B29" s="353">
        <v>84.8</v>
      </c>
      <c r="C29" s="353">
        <v>90.4</v>
      </c>
      <c r="D29" s="353">
        <v>95.5</v>
      </c>
      <c r="E29" s="353">
        <v>97.1</v>
      </c>
      <c r="F29" s="353"/>
      <c r="G29" s="353"/>
      <c r="H29" s="353"/>
      <c r="I29" s="353"/>
      <c r="J29" s="353"/>
      <c r="K29" s="353"/>
      <c r="L29" s="353"/>
      <c r="M29" s="353"/>
      <c r="N29" s="210"/>
      <c r="O29" s="354"/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>
      <c r="H30" s="192"/>
    </row>
    <row r="53" spans="1:26" s="149" customFormat="1" ht="11.1" customHeight="1">
      <c r="A53" s="11"/>
      <c r="B53" s="145" t="s">
        <v>76</v>
      </c>
      <c r="C53" s="145" t="s">
        <v>77</v>
      </c>
      <c r="D53" s="145" t="s">
        <v>78</v>
      </c>
      <c r="E53" s="145" t="s">
        <v>79</v>
      </c>
      <c r="F53" s="145" t="s">
        <v>80</v>
      </c>
      <c r="G53" s="145" t="s">
        <v>81</v>
      </c>
      <c r="H53" s="145" t="s">
        <v>82</v>
      </c>
      <c r="I53" s="145" t="s">
        <v>83</v>
      </c>
      <c r="J53" s="145" t="s">
        <v>84</v>
      </c>
      <c r="K53" s="145" t="s">
        <v>85</v>
      </c>
      <c r="L53" s="145" t="s">
        <v>86</v>
      </c>
      <c r="M53" s="145" t="s">
        <v>87</v>
      </c>
      <c r="N53" s="204" t="s">
        <v>122</v>
      </c>
      <c r="O53" s="148" t="s">
        <v>124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s="149" customFormat="1" ht="11.1" customHeight="1">
      <c r="A54" s="6" t="s">
        <v>171</v>
      </c>
      <c r="B54" s="152">
        <v>119.6</v>
      </c>
      <c r="C54" s="152">
        <v>116.2</v>
      </c>
      <c r="D54" s="152">
        <v>120.4</v>
      </c>
      <c r="E54" s="152">
        <v>120.3</v>
      </c>
      <c r="F54" s="152">
        <v>123.1</v>
      </c>
      <c r="G54" s="152">
        <v>116.5</v>
      </c>
      <c r="H54" s="152">
        <v>114.8</v>
      </c>
      <c r="I54" s="152">
        <v>111.8</v>
      </c>
      <c r="J54" s="152">
        <v>114</v>
      </c>
      <c r="K54" s="152">
        <v>141.30000000000001</v>
      </c>
      <c r="L54" s="152">
        <v>114</v>
      </c>
      <c r="M54" s="152">
        <v>101.3</v>
      </c>
      <c r="N54" s="210">
        <f>SUM(B54:M54)/12</f>
        <v>117.77499999999998</v>
      </c>
      <c r="O54" s="354">
        <v>92.6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9" customFormat="1" ht="11.1" customHeight="1">
      <c r="A55" s="6" t="s">
        <v>173</v>
      </c>
      <c r="B55" s="152">
        <v>99.7</v>
      </c>
      <c r="C55" s="152">
        <v>109.5</v>
      </c>
      <c r="D55" s="152">
        <v>111.4</v>
      </c>
      <c r="E55" s="152">
        <v>102.9</v>
      </c>
      <c r="F55" s="152">
        <v>113.3</v>
      </c>
      <c r="G55" s="152">
        <v>123.3</v>
      </c>
      <c r="H55" s="152">
        <v>120.8</v>
      </c>
      <c r="I55" s="152">
        <v>138.19999999999999</v>
      </c>
      <c r="J55" s="152">
        <v>132.1</v>
      </c>
      <c r="K55" s="152">
        <v>128.30000000000001</v>
      </c>
      <c r="L55" s="152">
        <v>125.1</v>
      </c>
      <c r="M55" s="152">
        <v>109.6</v>
      </c>
      <c r="N55" s="210">
        <f>SUM(B55:M55)/12</f>
        <v>117.84999999999997</v>
      </c>
      <c r="O55" s="354">
        <f t="shared" ref="O55:O57" si="1">ROUND(N55/N54*100,1)</f>
        <v>100.1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9" customFormat="1" ht="11.1" customHeight="1">
      <c r="A56" s="6" t="s">
        <v>179</v>
      </c>
      <c r="B56" s="152">
        <v>110.3</v>
      </c>
      <c r="C56" s="152">
        <v>109</v>
      </c>
      <c r="D56" s="152">
        <v>108.2</v>
      </c>
      <c r="E56" s="152">
        <v>113.1</v>
      </c>
      <c r="F56" s="152">
        <v>122.4</v>
      </c>
      <c r="G56" s="152">
        <v>116.8</v>
      </c>
      <c r="H56" s="152">
        <v>108.9</v>
      </c>
      <c r="I56" s="152">
        <v>107</v>
      </c>
      <c r="J56" s="152">
        <v>101.1</v>
      </c>
      <c r="K56" s="152">
        <v>109.4</v>
      </c>
      <c r="L56" s="152">
        <v>99.1</v>
      </c>
      <c r="M56" s="152">
        <v>97.9</v>
      </c>
      <c r="N56" s="210">
        <f>SUM(B56:M56)/12</f>
        <v>108.60000000000001</v>
      </c>
      <c r="O56" s="354">
        <f t="shared" si="1"/>
        <v>92.2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9" customFormat="1" ht="11.1" customHeight="1">
      <c r="A57" s="6" t="s">
        <v>184</v>
      </c>
      <c r="B57" s="152">
        <v>97.3</v>
      </c>
      <c r="C57" s="152">
        <v>99.8</v>
      </c>
      <c r="D57" s="152">
        <v>97.4</v>
      </c>
      <c r="E57" s="152">
        <v>100.8</v>
      </c>
      <c r="F57" s="152">
        <v>107.3</v>
      </c>
      <c r="G57" s="152">
        <v>108.2</v>
      </c>
      <c r="H57" s="152">
        <v>107.3</v>
      </c>
      <c r="I57" s="152">
        <v>103.7</v>
      </c>
      <c r="J57" s="152">
        <v>106</v>
      </c>
      <c r="K57" s="152">
        <v>105.3</v>
      </c>
      <c r="L57" s="152">
        <v>104.4</v>
      </c>
      <c r="M57" s="152">
        <v>95</v>
      </c>
      <c r="N57" s="210">
        <f>SUM(B57:M57)/12</f>
        <v>102.70833333333336</v>
      </c>
      <c r="O57" s="354">
        <f t="shared" si="1"/>
        <v>94.6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9" customFormat="1" ht="11.1" customHeight="1">
      <c r="A58" s="6" t="s">
        <v>196</v>
      </c>
      <c r="B58" s="152">
        <v>99.6</v>
      </c>
      <c r="C58" s="152">
        <v>101.8</v>
      </c>
      <c r="D58" s="152">
        <v>103.7</v>
      </c>
      <c r="E58" s="152">
        <v>98.9</v>
      </c>
      <c r="F58" s="152"/>
      <c r="G58" s="152"/>
      <c r="H58" s="152"/>
      <c r="I58" s="152"/>
      <c r="J58" s="152"/>
      <c r="K58" s="152"/>
      <c r="L58" s="152"/>
      <c r="M58" s="152"/>
      <c r="N58" s="210"/>
      <c r="O58" s="354"/>
      <c r="P58" s="158"/>
      <c r="Q58" s="351"/>
      <c r="R58" s="351"/>
      <c r="S58" s="158"/>
      <c r="T58" s="158"/>
      <c r="U58" s="158"/>
      <c r="V58" s="158"/>
      <c r="W58" s="158"/>
      <c r="X58" s="158"/>
      <c r="Y58" s="158"/>
      <c r="Z58" s="158"/>
    </row>
    <row r="59" spans="1:26" ht="9.9499999999999993" customHeight="1">
      <c r="A59" s="48"/>
    </row>
    <row r="60" spans="1:26" ht="9.9499999999999993" customHeight="1">
      <c r="A60" s="48"/>
    </row>
    <row r="68" spans="18:18" ht="9.9499999999999993" customHeight="1">
      <c r="R68" s="352"/>
    </row>
    <row r="82" spans="1:26" ht="5.25" customHeight="1"/>
    <row r="83" spans="1:26" s="149" customFormat="1" ht="11.1" customHeight="1">
      <c r="A83" s="11"/>
      <c r="B83" s="145" t="s">
        <v>76</v>
      </c>
      <c r="C83" s="145" t="s">
        <v>77</v>
      </c>
      <c r="D83" s="145" t="s">
        <v>78</v>
      </c>
      <c r="E83" s="145" t="s">
        <v>79</v>
      </c>
      <c r="F83" s="145" t="s">
        <v>80</v>
      </c>
      <c r="G83" s="145" t="s">
        <v>81</v>
      </c>
      <c r="H83" s="145" t="s">
        <v>82</v>
      </c>
      <c r="I83" s="145" t="s">
        <v>83</v>
      </c>
      <c r="J83" s="145" t="s">
        <v>84</v>
      </c>
      <c r="K83" s="145" t="s">
        <v>85</v>
      </c>
      <c r="L83" s="145" t="s">
        <v>86</v>
      </c>
      <c r="M83" s="145" t="s">
        <v>87</v>
      </c>
      <c r="N83" s="204" t="s">
        <v>122</v>
      </c>
      <c r="O83" s="148" t="s">
        <v>124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s="149" customFormat="1" ht="11.1" customHeight="1">
      <c r="A84" s="6" t="s">
        <v>171</v>
      </c>
      <c r="B84" s="147">
        <v>70.900000000000006</v>
      </c>
      <c r="C84" s="147">
        <v>78</v>
      </c>
      <c r="D84" s="147">
        <v>93.9</v>
      </c>
      <c r="E84" s="147">
        <v>93.9</v>
      </c>
      <c r="F84" s="147">
        <v>75.099999999999994</v>
      </c>
      <c r="G84" s="147">
        <v>86.4</v>
      </c>
      <c r="H84" s="147">
        <v>89.8</v>
      </c>
      <c r="I84" s="147">
        <v>81</v>
      </c>
      <c r="J84" s="147">
        <v>83.9</v>
      </c>
      <c r="K84" s="147">
        <v>92.6</v>
      </c>
      <c r="L84" s="147">
        <v>76.900000000000006</v>
      </c>
      <c r="M84" s="147">
        <v>79</v>
      </c>
      <c r="N84" s="209">
        <f t="shared" ref="N84:N87" si="2">SUM(B84:M84)/12</f>
        <v>83.45</v>
      </c>
      <c r="O84" s="214">
        <v>95</v>
      </c>
      <c r="Q84" s="286"/>
      <c r="R84" s="286"/>
    </row>
    <row r="85" spans="1:26" s="149" customFormat="1" ht="11.1" customHeight="1">
      <c r="A85" s="6" t="s">
        <v>173</v>
      </c>
      <c r="B85" s="147">
        <v>76.099999999999994</v>
      </c>
      <c r="C85" s="147">
        <v>83.6</v>
      </c>
      <c r="D85" s="147">
        <v>94.2</v>
      </c>
      <c r="E85" s="147">
        <v>100.7</v>
      </c>
      <c r="F85" s="147">
        <v>83</v>
      </c>
      <c r="G85" s="147">
        <v>85.6</v>
      </c>
      <c r="H85" s="147">
        <v>83.1</v>
      </c>
      <c r="I85" s="147">
        <v>71.099999999999994</v>
      </c>
      <c r="J85" s="147">
        <v>70.099999999999994</v>
      </c>
      <c r="K85" s="147">
        <v>68.599999999999994</v>
      </c>
      <c r="L85" s="147">
        <v>72.099999999999994</v>
      </c>
      <c r="M85" s="147">
        <v>73.099999999999994</v>
      </c>
      <c r="N85" s="209">
        <f t="shared" si="2"/>
        <v>80.108333333333334</v>
      </c>
      <c r="O85" s="214">
        <f t="shared" ref="O85:O87" si="3">ROUND(N85/N84*100,1)</f>
        <v>96</v>
      </c>
      <c r="Q85" s="286"/>
      <c r="R85" s="286"/>
    </row>
    <row r="86" spans="1:26" s="149" customFormat="1" ht="11.1" customHeight="1">
      <c r="A86" s="6" t="s">
        <v>179</v>
      </c>
      <c r="B86" s="147">
        <v>62.3</v>
      </c>
      <c r="C86" s="147">
        <v>69.599999999999994</v>
      </c>
      <c r="D86" s="147">
        <v>89</v>
      </c>
      <c r="E86" s="147">
        <v>87.2</v>
      </c>
      <c r="F86" s="147">
        <v>71.900000000000006</v>
      </c>
      <c r="G86" s="147">
        <v>82.6</v>
      </c>
      <c r="H86" s="147">
        <v>83.4</v>
      </c>
      <c r="I86" s="147">
        <v>81.599999999999994</v>
      </c>
      <c r="J86" s="147">
        <v>85.1</v>
      </c>
      <c r="K86" s="147">
        <v>84.9</v>
      </c>
      <c r="L86" s="147">
        <v>83.6</v>
      </c>
      <c r="M86" s="147">
        <v>88.9</v>
      </c>
      <c r="N86" s="209">
        <f t="shared" si="2"/>
        <v>80.841666666666669</v>
      </c>
      <c r="O86" s="214">
        <f t="shared" si="3"/>
        <v>100.9</v>
      </c>
      <c r="Q86" s="286"/>
      <c r="R86" s="286"/>
    </row>
    <row r="87" spans="1:26" s="149" customFormat="1" ht="11.1" customHeight="1">
      <c r="A87" s="6" t="s">
        <v>184</v>
      </c>
      <c r="B87" s="147">
        <v>74.8</v>
      </c>
      <c r="C87" s="147">
        <v>83.1</v>
      </c>
      <c r="D87" s="147">
        <v>92.4</v>
      </c>
      <c r="E87" s="147">
        <v>103</v>
      </c>
      <c r="F87" s="147">
        <v>87.6</v>
      </c>
      <c r="G87" s="147">
        <v>84.6</v>
      </c>
      <c r="H87" s="147">
        <v>101.1</v>
      </c>
      <c r="I87" s="147">
        <v>88.7</v>
      </c>
      <c r="J87" s="147">
        <v>95.8</v>
      </c>
      <c r="K87" s="147">
        <v>95.2</v>
      </c>
      <c r="L87" s="147">
        <v>90.3</v>
      </c>
      <c r="M87" s="147">
        <v>99.5</v>
      </c>
      <c r="N87" s="209">
        <f t="shared" si="2"/>
        <v>91.341666666666654</v>
      </c>
      <c r="O87" s="214">
        <f t="shared" si="3"/>
        <v>113</v>
      </c>
      <c r="Q87" s="286"/>
      <c r="R87" s="286"/>
    </row>
    <row r="88" spans="1:26" s="149" customFormat="1" ht="11.1" customHeight="1">
      <c r="A88" s="6" t="s">
        <v>196</v>
      </c>
      <c r="B88" s="147">
        <v>84.8</v>
      </c>
      <c r="C88" s="147">
        <v>88.7</v>
      </c>
      <c r="D88" s="147">
        <v>92</v>
      </c>
      <c r="E88" s="147">
        <v>98.3</v>
      </c>
      <c r="F88" s="147"/>
      <c r="G88" s="147"/>
      <c r="H88" s="147"/>
      <c r="I88" s="147"/>
      <c r="J88" s="147"/>
      <c r="K88" s="147"/>
      <c r="L88" s="147"/>
      <c r="M88" s="147"/>
      <c r="N88" s="209"/>
      <c r="O88" s="214"/>
    </row>
    <row r="89" spans="1:26" ht="9.9499999999999993" customHeight="1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U71" sqref="U70:U71"/>
    </sheetView>
  </sheetViews>
  <sheetFormatPr defaultRowHeight="9.9499999999999993" customHeight="1"/>
  <cols>
    <col min="1" max="1" width="7.625" customWidth="1"/>
    <col min="2" max="13" width="6.125" customWidth="1"/>
    <col min="14" max="27" width="7.625" customWidth="1"/>
  </cols>
  <sheetData>
    <row r="7" spans="1:15" ht="9.949999999999999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>
      <c r="N14" s="223"/>
      <c r="O14" s="223"/>
    </row>
    <row r="17" spans="1:26" ht="9.9499999999999993" customHeight="1">
      <c r="O17" s="223"/>
    </row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2">
        <v>20.3</v>
      </c>
      <c r="C25" s="152">
        <v>21.9</v>
      </c>
      <c r="D25" s="152">
        <v>25.5</v>
      </c>
      <c r="E25" s="152">
        <v>26.2</v>
      </c>
      <c r="F25" s="152">
        <v>20.399999999999999</v>
      </c>
      <c r="G25" s="152">
        <v>21.6</v>
      </c>
      <c r="H25" s="152">
        <v>23.6</v>
      </c>
      <c r="I25" s="152">
        <v>19.3</v>
      </c>
      <c r="J25" s="152">
        <v>23.5</v>
      </c>
      <c r="K25" s="152">
        <v>23.4</v>
      </c>
      <c r="L25" s="152">
        <v>16.899999999999999</v>
      </c>
      <c r="M25" s="332">
        <v>19</v>
      </c>
      <c r="N25" s="283">
        <f>SUM(B25:M25)</f>
        <v>261.60000000000002</v>
      </c>
      <c r="O25" s="205">
        <v>100.6</v>
      </c>
      <c r="P25" s="154"/>
      <c r="Q25" s="282"/>
      <c r="R25" s="282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2">
        <v>16.5</v>
      </c>
      <c r="C26" s="152">
        <v>20.6</v>
      </c>
      <c r="D26" s="152">
        <v>23</v>
      </c>
      <c r="E26" s="152">
        <v>25.7</v>
      </c>
      <c r="F26" s="152">
        <v>22.2</v>
      </c>
      <c r="G26" s="152">
        <v>20.9</v>
      </c>
      <c r="H26" s="152">
        <v>21.1</v>
      </c>
      <c r="I26" s="152">
        <v>47.8</v>
      </c>
      <c r="J26" s="152">
        <v>50.3</v>
      </c>
      <c r="K26" s="152">
        <v>43.9</v>
      </c>
      <c r="L26" s="152">
        <v>48.7</v>
      </c>
      <c r="M26" s="332">
        <v>53</v>
      </c>
      <c r="N26" s="283">
        <f>SUM(B26:M26)</f>
        <v>393.7</v>
      </c>
      <c r="O26" s="205">
        <f>SUM(N26/N25)*100</f>
        <v>150.49694189602445</v>
      </c>
      <c r="P26" s="154"/>
      <c r="Q26" s="282"/>
      <c r="R26" s="282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179</v>
      </c>
      <c r="B27" s="152">
        <v>43</v>
      </c>
      <c r="C27" s="152">
        <v>42.4</v>
      </c>
      <c r="D27" s="152">
        <v>49.1</v>
      </c>
      <c r="E27" s="152">
        <v>50.7</v>
      </c>
      <c r="F27" s="152">
        <v>52.2</v>
      </c>
      <c r="G27" s="152">
        <v>51</v>
      </c>
      <c r="H27" s="152">
        <v>52.7</v>
      </c>
      <c r="I27" s="152">
        <v>47.1</v>
      </c>
      <c r="J27" s="152">
        <v>50.4</v>
      </c>
      <c r="K27" s="152">
        <v>48.7</v>
      </c>
      <c r="L27" s="152">
        <v>50.5</v>
      </c>
      <c r="M27" s="332">
        <v>52.5</v>
      </c>
      <c r="N27" s="283">
        <f>SUM(B27:M27)</f>
        <v>590.29999999999995</v>
      </c>
      <c r="O27" s="205">
        <f>SUM(N27/N26)*100</f>
        <v>149.93649987299972</v>
      </c>
      <c r="P27" s="154"/>
      <c r="Q27" s="282"/>
      <c r="R27" s="282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184</v>
      </c>
      <c r="B28" s="152">
        <v>45.1</v>
      </c>
      <c r="C28" s="152">
        <v>47.2</v>
      </c>
      <c r="D28" s="152">
        <v>51.8</v>
      </c>
      <c r="E28" s="152">
        <v>45.6</v>
      </c>
      <c r="F28" s="152">
        <v>54.3</v>
      </c>
      <c r="G28" s="152">
        <v>56.1</v>
      </c>
      <c r="H28" s="152">
        <v>59.2</v>
      </c>
      <c r="I28" s="152">
        <v>51.8</v>
      </c>
      <c r="J28" s="152">
        <v>58.3</v>
      </c>
      <c r="K28" s="152">
        <v>66.7</v>
      </c>
      <c r="L28" s="152">
        <v>52</v>
      </c>
      <c r="M28" s="332">
        <v>65.099999999999994</v>
      </c>
      <c r="N28" s="283">
        <f>SUM(B28:M28)</f>
        <v>653.20000000000005</v>
      </c>
      <c r="O28" s="205">
        <f>SUM(N28/N27)*100</f>
        <v>110.6555988480434</v>
      </c>
      <c r="P28" s="154"/>
      <c r="Q28" s="282"/>
      <c r="R28" s="282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196</v>
      </c>
      <c r="B29" s="152">
        <v>49.8</v>
      </c>
      <c r="C29" s="152">
        <v>57.9</v>
      </c>
      <c r="D29" s="152">
        <v>64.5</v>
      </c>
      <c r="E29" s="152">
        <v>49.4</v>
      </c>
      <c r="F29" s="152"/>
      <c r="G29" s="152"/>
      <c r="H29" s="152"/>
      <c r="I29" s="152"/>
      <c r="J29" s="152"/>
      <c r="K29" s="152"/>
      <c r="L29" s="152"/>
      <c r="M29" s="332"/>
      <c r="N29" s="283"/>
      <c r="O29" s="205"/>
      <c r="P29" s="154"/>
      <c r="Q29" s="213"/>
      <c r="R29" s="213"/>
      <c r="S29" s="154"/>
      <c r="T29" s="154"/>
      <c r="U29" s="154"/>
      <c r="V29" s="154"/>
      <c r="W29" s="154"/>
      <c r="X29" s="154"/>
      <c r="Y29" s="154"/>
      <c r="Z29" s="154"/>
    </row>
    <row r="35" spans="8:14" ht="9.9499999999999993" customHeight="1">
      <c r="H35" s="17"/>
    </row>
    <row r="46" spans="8:14" ht="9.9499999999999993" customHeight="1">
      <c r="H46" s="17"/>
    </row>
    <row r="48" spans="8:14" ht="9.9499999999999993" customHeight="1">
      <c r="N48" s="223"/>
    </row>
    <row r="52" spans="1:26" ht="4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31.5</v>
      </c>
      <c r="C54" s="152">
        <v>32.5</v>
      </c>
      <c r="D54" s="152">
        <v>33.299999999999997</v>
      </c>
      <c r="E54" s="152">
        <v>34</v>
      </c>
      <c r="F54" s="152">
        <v>33.9</v>
      </c>
      <c r="G54" s="152">
        <v>32.9</v>
      </c>
      <c r="H54" s="152">
        <v>31</v>
      </c>
      <c r="I54" s="152">
        <v>30.4</v>
      </c>
      <c r="J54" s="152">
        <v>31.4</v>
      </c>
      <c r="K54" s="152">
        <v>28.8</v>
      </c>
      <c r="L54" s="152">
        <v>30</v>
      </c>
      <c r="M54" s="152">
        <v>28.8</v>
      </c>
      <c r="N54" s="210">
        <f t="shared" ref="N54:N57" si="0">SUM(B54:M54)/12</f>
        <v>31.541666666666668</v>
      </c>
      <c r="O54" s="205">
        <v>102.2</v>
      </c>
      <c r="P54" s="154"/>
      <c r="Q54" s="289"/>
      <c r="R54" s="289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29.4</v>
      </c>
      <c r="C55" s="152">
        <v>31.6</v>
      </c>
      <c r="D55" s="152">
        <v>30.7</v>
      </c>
      <c r="E55" s="152">
        <v>30.6</v>
      </c>
      <c r="F55" s="152">
        <v>30.2</v>
      </c>
      <c r="G55" s="152">
        <v>28.7</v>
      </c>
      <c r="H55" s="152">
        <v>28.73</v>
      </c>
      <c r="I55" s="152">
        <v>56.4</v>
      </c>
      <c r="J55" s="152">
        <v>57.8</v>
      </c>
      <c r="K55" s="152">
        <v>58.5</v>
      </c>
      <c r="L55" s="152">
        <v>62</v>
      </c>
      <c r="M55" s="152">
        <v>64.5</v>
      </c>
      <c r="N55" s="210">
        <f t="shared" si="0"/>
        <v>42.427500000000002</v>
      </c>
      <c r="O55" s="205">
        <f t="shared" ref="O55:O57" si="1">SUM(N55/N54)*100</f>
        <v>134.51254953764862</v>
      </c>
      <c r="P55" s="154"/>
      <c r="Q55" s="289"/>
      <c r="R55" s="289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2">
        <v>57.2</v>
      </c>
      <c r="C56" s="152">
        <v>59.9</v>
      </c>
      <c r="D56" s="152">
        <v>59.5</v>
      </c>
      <c r="E56" s="152">
        <v>59.8</v>
      </c>
      <c r="F56" s="152">
        <v>63.2</v>
      </c>
      <c r="G56" s="152">
        <v>61.4</v>
      </c>
      <c r="H56" s="152">
        <v>61.2</v>
      </c>
      <c r="I56" s="152">
        <v>62</v>
      </c>
      <c r="J56" s="152">
        <v>61.4</v>
      </c>
      <c r="K56" s="152">
        <v>60.1</v>
      </c>
      <c r="L56" s="152">
        <v>62.7</v>
      </c>
      <c r="M56" s="152">
        <v>64</v>
      </c>
      <c r="N56" s="210">
        <f t="shared" si="0"/>
        <v>61.033333333333331</v>
      </c>
      <c r="O56" s="205">
        <f t="shared" si="1"/>
        <v>143.85323984051223</v>
      </c>
      <c r="P56" s="154"/>
      <c r="Q56" s="289"/>
      <c r="R56" s="289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184</v>
      </c>
      <c r="B57" s="152">
        <v>62.7</v>
      </c>
      <c r="C57" s="152">
        <v>63</v>
      </c>
      <c r="D57" s="152">
        <v>63.7</v>
      </c>
      <c r="E57" s="152">
        <v>64.5</v>
      </c>
      <c r="F57" s="152">
        <v>67.900000000000006</v>
      </c>
      <c r="G57" s="152">
        <v>67.099999999999994</v>
      </c>
      <c r="H57" s="152">
        <v>71.7</v>
      </c>
      <c r="I57" s="152">
        <v>72.099999999999994</v>
      </c>
      <c r="J57" s="152">
        <v>73.5</v>
      </c>
      <c r="K57" s="152">
        <v>77.5</v>
      </c>
      <c r="L57" s="152">
        <v>77</v>
      </c>
      <c r="M57" s="152">
        <v>77.3</v>
      </c>
      <c r="N57" s="210">
        <f t="shared" si="0"/>
        <v>69.833333333333329</v>
      </c>
      <c r="O57" s="205">
        <f t="shared" si="1"/>
        <v>114.41835062807209</v>
      </c>
      <c r="P57" s="154"/>
      <c r="Q57" s="289"/>
      <c r="R57" s="289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196</v>
      </c>
      <c r="B58" s="152">
        <v>73.3</v>
      </c>
      <c r="C58" s="152">
        <v>73</v>
      </c>
      <c r="D58" s="152">
        <v>75.2</v>
      </c>
      <c r="E58" s="152">
        <v>74.099999999999994</v>
      </c>
      <c r="F58" s="152"/>
      <c r="G58" s="152"/>
      <c r="H58" s="152"/>
      <c r="I58" s="152"/>
      <c r="J58" s="152"/>
      <c r="K58" s="152"/>
      <c r="L58" s="152"/>
      <c r="M58" s="152"/>
      <c r="N58" s="210"/>
      <c r="O58" s="205"/>
      <c r="P58" s="154"/>
      <c r="Q58" s="289"/>
      <c r="R58" s="289"/>
      <c r="S58" s="154"/>
      <c r="T58" s="154"/>
      <c r="U58" s="154"/>
      <c r="V58" s="154"/>
      <c r="W58" s="154"/>
      <c r="X58" s="154"/>
      <c r="Y58" s="154"/>
      <c r="Z58" s="154"/>
    </row>
    <row r="82" spans="1:26" ht="7.5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45">
        <v>63.7</v>
      </c>
      <c r="C84" s="145">
        <v>66.900000000000006</v>
      </c>
      <c r="D84" s="145">
        <v>76.400000000000006</v>
      </c>
      <c r="E84" s="145">
        <v>76.900000000000006</v>
      </c>
      <c r="F84" s="145">
        <v>60.2</v>
      </c>
      <c r="G84" s="145">
        <v>66.400000000000006</v>
      </c>
      <c r="H84" s="145">
        <v>77</v>
      </c>
      <c r="I84" s="145">
        <v>64</v>
      </c>
      <c r="J84" s="145">
        <v>74.5</v>
      </c>
      <c r="K84" s="145">
        <v>82</v>
      </c>
      <c r="L84" s="145">
        <v>55.6</v>
      </c>
      <c r="M84" s="145">
        <v>66.8</v>
      </c>
      <c r="N84" s="209">
        <f t="shared" ref="N84:N87" si="2">SUM(B84:M84)/12</f>
        <v>69.2</v>
      </c>
      <c r="O84" s="147">
        <v>98.5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45">
        <v>55.6</v>
      </c>
      <c r="C85" s="145">
        <v>63.7</v>
      </c>
      <c r="D85" s="145">
        <v>75.3</v>
      </c>
      <c r="E85" s="145">
        <v>79</v>
      </c>
      <c r="F85" s="145">
        <v>73.599999999999994</v>
      </c>
      <c r="G85" s="145">
        <v>73.3</v>
      </c>
      <c r="H85" s="145">
        <v>73.599999999999994</v>
      </c>
      <c r="I85" s="145">
        <v>79.8</v>
      </c>
      <c r="J85" s="145">
        <v>87</v>
      </c>
      <c r="K85" s="145">
        <v>74.900000000000006</v>
      </c>
      <c r="L85" s="145">
        <v>77.900000000000006</v>
      </c>
      <c r="M85" s="145">
        <v>81.7</v>
      </c>
      <c r="N85" s="209">
        <f t="shared" si="2"/>
        <v>74.61666666666666</v>
      </c>
      <c r="O85" s="147">
        <f t="shared" ref="O85:O87" si="3">ROUND(N85/N84*100,1)</f>
        <v>107.8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179</v>
      </c>
      <c r="B86" s="145">
        <v>76.7</v>
      </c>
      <c r="C86" s="145">
        <v>70.099999999999994</v>
      </c>
      <c r="D86" s="145">
        <v>82.6</v>
      </c>
      <c r="E86" s="145">
        <v>84.7</v>
      </c>
      <c r="F86" s="145">
        <v>82.1</v>
      </c>
      <c r="G86" s="145">
        <v>83.4</v>
      </c>
      <c r="H86" s="145">
        <v>86.1</v>
      </c>
      <c r="I86" s="145">
        <v>75.900000000000006</v>
      </c>
      <c r="J86" s="145">
        <v>82.2</v>
      </c>
      <c r="K86" s="145">
        <v>81.2</v>
      </c>
      <c r="L86" s="145">
        <v>80.2</v>
      </c>
      <c r="M86" s="145">
        <v>81.900000000000006</v>
      </c>
      <c r="N86" s="209">
        <f t="shared" si="2"/>
        <v>80.591666666666683</v>
      </c>
      <c r="O86" s="147">
        <f t="shared" si="3"/>
        <v>108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184</v>
      </c>
      <c r="B87" s="145">
        <v>72.3</v>
      </c>
      <c r="C87" s="145">
        <v>74.900000000000006</v>
      </c>
      <c r="D87" s="145">
        <v>81.3</v>
      </c>
      <c r="E87" s="145">
        <v>70.599999999999994</v>
      </c>
      <c r="F87" s="145">
        <v>79.400000000000006</v>
      </c>
      <c r="G87" s="145">
        <v>83.6</v>
      </c>
      <c r="H87" s="145">
        <v>82</v>
      </c>
      <c r="I87" s="145">
        <v>71.8</v>
      </c>
      <c r="J87" s="145">
        <v>79.099999999999994</v>
      </c>
      <c r="K87" s="145">
        <v>85.6</v>
      </c>
      <c r="L87" s="145">
        <v>67.599999999999994</v>
      </c>
      <c r="M87" s="145">
        <v>84.1</v>
      </c>
      <c r="N87" s="209">
        <f t="shared" si="2"/>
        <v>77.691666666666677</v>
      </c>
      <c r="O87" s="147">
        <f t="shared" si="3"/>
        <v>96.4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196</v>
      </c>
      <c r="B88" s="145">
        <v>68.7</v>
      </c>
      <c r="C88" s="145">
        <v>79.3</v>
      </c>
      <c r="D88" s="145">
        <v>85.6</v>
      </c>
      <c r="E88" s="145">
        <v>66.8</v>
      </c>
      <c r="F88" s="145"/>
      <c r="G88" s="145"/>
      <c r="H88" s="145"/>
      <c r="I88" s="145"/>
      <c r="J88" s="145"/>
      <c r="K88" s="145"/>
      <c r="L88" s="145"/>
      <c r="M88" s="145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O37" sqref="O37"/>
    </sheetView>
  </sheetViews>
  <sheetFormatPr defaultColWidth="10.625" defaultRowHeight="13.5"/>
  <cols>
    <col min="1" max="1" width="8.5" customWidth="1"/>
    <col min="2" max="2" width="13.375" customWidth="1"/>
  </cols>
  <sheetData>
    <row r="1" spans="1:13" ht="17.25" customHeight="1">
      <c r="A1" s="451" t="s">
        <v>127</v>
      </c>
      <c r="F1" s="143"/>
      <c r="G1" s="143"/>
      <c r="H1" s="143"/>
    </row>
    <row r="2" spans="1:13">
      <c r="A2" s="445"/>
    </row>
    <row r="3" spans="1:13" ht="17.25">
      <c r="A3" s="445"/>
      <c r="C3" s="143"/>
    </row>
    <row r="4" spans="1:13" ht="17.25">
      <c r="A4" s="445"/>
      <c r="J4" s="143"/>
      <c r="K4" s="143"/>
      <c r="L4" s="143"/>
      <c r="M4" s="143"/>
    </row>
    <row r="5" spans="1:13">
      <c r="A5" s="445"/>
    </row>
    <row r="6" spans="1:13">
      <c r="A6" s="445"/>
    </row>
    <row r="7" spans="1:13">
      <c r="A7" s="445"/>
    </row>
    <row r="8" spans="1:13">
      <c r="A8" s="445"/>
    </row>
    <row r="9" spans="1:13">
      <c r="A9" s="445"/>
    </row>
    <row r="10" spans="1:13">
      <c r="A10" s="445"/>
    </row>
    <row r="11" spans="1:13">
      <c r="A11" s="445"/>
    </row>
    <row r="12" spans="1:13">
      <c r="A12" s="445"/>
    </row>
    <row r="13" spans="1:13">
      <c r="A13" s="445"/>
    </row>
    <row r="14" spans="1:13">
      <c r="A14" s="445"/>
    </row>
    <row r="15" spans="1:13">
      <c r="A15" s="445"/>
    </row>
    <row r="16" spans="1:13">
      <c r="A16" s="445"/>
    </row>
    <row r="17" spans="1:15">
      <c r="A17" s="445"/>
    </row>
    <row r="18" spans="1:15">
      <c r="A18" s="445"/>
    </row>
    <row r="19" spans="1:15">
      <c r="A19" s="445"/>
    </row>
    <row r="20" spans="1:15">
      <c r="A20" s="445"/>
    </row>
    <row r="21" spans="1:15">
      <c r="A21" s="445"/>
    </row>
    <row r="22" spans="1:15">
      <c r="A22" s="445"/>
    </row>
    <row r="23" spans="1:15">
      <c r="A23" s="445"/>
    </row>
    <row r="24" spans="1:15">
      <c r="A24" s="445"/>
    </row>
    <row r="25" spans="1:15">
      <c r="A25" s="445"/>
    </row>
    <row r="26" spans="1:15">
      <c r="A26" s="445"/>
    </row>
    <row r="27" spans="1:15">
      <c r="A27" s="445"/>
    </row>
    <row r="28" spans="1:15">
      <c r="A28" s="445"/>
    </row>
    <row r="29" spans="1:15">
      <c r="A29" s="445"/>
      <c r="O29" s="347"/>
    </row>
    <row r="30" spans="1:15">
      <c r="A30" s="445"/>
    </row>
    <row r="31" spans="1:15">
      <c r="A31" s="445"/>
    </row>
    <row r="32" spans="1:15">
      <c r="A32" s="445"/>
    </row>
    <row r="33" spans="1:14">
      <c r="A33" s="445"/>
    </row>
    <row r="34" spans="1:14">
      <c r="A34" s="445"/>
    </row>
    <row r="35" spans="1:14" s="42" customFormat="1" ht="20.100000000000001" customHeight="1">
      <c r="A35" s="445"/>
      <c r="B35" s="361" t="s">
        <v>167</v>
      </c>
      <c r="C35" s="362" t="s">
        <v>155</v>
      </c>
      <c r="D35" s="361" t="s">
        <v>157</v>
      </c>
      <c r="E35" s="361" t="s">
        <v>160</v>
      </c>
      <c r="F35" s="361" t="s">
        <v>166</v>
      </c>
      <c r="G35" s="361" t="s">
        <v>169</v>
      </c>
      <c r="H35" s="361" t="s">
        <v>170</v>
      </c>
      <c r="I35" s="361" t="s">
        <v>171</v>
      </c>
      <c r="J35" s="361" t="s">
        <v>181</v>
      </c>
      <c r="K35" s="361" t="s">
        <v>191</v>
      </c>
      <c r="L35" s="361" t="s">
        <v>188</v>
      </c>
      <c r="M35" s="363" t="s">
        <v>207</v>
      </c>
      <c r="N35" s="47"/>
    </row>
    <row r="36" spans="1:14" ht="25.5" customHeight="1">
      <c r="A36" s="445"/>
      <c r="B36" s="419" t="s">
        <v>108</v>
      </c>
      <c r="C36" s="8">
        <v>99.5</v>
      </c>
      <c r="D36" s="8">
        <v>100.7</v>
      </c>
      <c r="E36" s="8">
        <v>106.9</v>
      </c>
      <c r="F36" s="8">
        <v>108.5</v>
      </c>
      <c r="G36" s="8">
        <v>114.8</v>
      </c>
      <c r="H36" s="8">
        <v>122.6</v>
      </c>
      <c r="I36" s="8">
        <v>120.5</v>
      </c>
      <c r="J36" s="8">
        <v>125.7</v>
      </c>
      <c r="K36" s="8">
        <v>141.4</v>
      </c>
      <c r="L36" s="8">
        <v>149.5</v>
      </c>
      <c r="M36" s="8">
        <v>150.4</v>
      </c>
    </row>
    <row r="37" spans="1:14" ht="25.5" customHeight="1">
      <c r="A37" s="445"/>
      <c r="B37" s="194" t="s">
        <v>192</v>
      </c>
      <c r="C37" s="8">
        <v>225.3</v>
      </c>
      <c r="D37" s="8">
        <v>226.3</v>
      </c>
      <c r="E37" s="8">
        <v>228.9</v>
      </c>
      <c r="F37" s="8">
        <v>231.8</v>
      </c>
      <c r="G37" s="8">
        <v>234.9</v>
      </c>
      <c r="H37" s="8">
        <v>240.8</v>
      </c>
      <c r="I37" s="8">
        <v>233.6</v>
      </c>
      <c r="J37" s="8">
        <v>240.2</v>
      </c>
      <c r="K37" s="8">
        <v>239.9</v>
      </c>
      <c r="L37" s="8">
        <v>246.5</v>
      </c>
      <c r="M37" s="8">
        <v>247.8</v>
      </c>
    </row>
    <row r="38" spans="1:14" ht="24.75" customHeight="1">
      <c r="A38" s="445"/>
      <c r="B38" s="172" t="s">
        <v>130</v>
      </c>
      <c r="C38" s="8">
        <v>171</v>
      </c>
      <c r="D38" s="8">
        <v>171</v>
      </c>
      <c r="E38" s="8">
        <v>171</v>
      </c>
      <c r="F38" s="8">
        <v>171</v>
      </c>
      <c r="G38" s="8">
        <v>170</v>
      </c>
      <c r="H38" s="8">
        <v>171</v>
      </c>
      <c r="I38" s="8">
        <v>169</v>
      </c>
      <c r="J38" s="8">
        <v>171</v>
      </c>
      <c r="K38" s="8">
        <v>169</v>
      </c>
      <c r="L38" s="8">
        <v>170</v>
      </c>
      <c r="M38" s="8">
        <v>171</v>
      </c>
    </row>
    <row r="40" spans="1:14" ht="14.25">
      <c r="C40" s="2"/>
      <c r="D40" s="164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T20" sqref="T20"/>
    </sheetView>
  </sheetViews>
  <sheetFormatPr defaultRowHeight="13.5"/>
  <cols>
    <col min="1" max="1" width="11.875" customWidth="1"/>
    <col min="10" max="10" width="9.25" bestFit="1" customWidth="1"/>
    <col min="13" max="13" width="9.25" bestFit="1" customWidth="1"/>
  </cols>
  <sheetData>
    <row r="1" spans="2:15">
      <c r="B1" s="457" t="s">
        <v>208</v>
      </c>
      <c r="C1" s="457"/>
      <c r="D1" s="457"/>
      <c r="E1" s="457"/>
      <c r="F1" s="457"/>
      <c r="G1" s="458" t="s">
        <v>128</v>
      </c>
      <c r="H1" s="458"/>
      <c r="I1" s="458"/>
      <c r="J1" s="222" t="s">
        <v>109</v>
      </c>
      <c r="K1" s="3"/>
      <c r="M1" s="3" t="s">
        <v>178</v>
      </c>
    </row>
    <row r="2" spans="2:15">
      <c r="B2" s="457"/>
      <c r="C2" s="457"/>
      <c r="D2" s="457"/>
      <c r="E2" s="457"/>
      <c r="F2" s="457"/>
      <c r="G2" s="458"/>
      <c r="H2" s="458"/>
      <c r="I2" s="458"/>
      <c r="J2" s="373">
        <v>191638</v>
      </c>
      <c r="K2" s="4" t="s">
        <v>111</v>
      </c>
      <c r="L2" s="339">
        <f t="shared" ref="L2:L7" si="0">SUM(J2)</f>
        <v>191638</v>
      </c>
      <c r="M2" s="373">
        <v>131253</v>
      </c>
    </row>
    <row r="3" spans="2:15">
      <c r="J3" s="373">
        <v>391815</v>
      </c>
      <c r="K3" s="3" t="s">
        <v>112</v>
      </c>
      <c r="L3" s="339">
        <f t="shared" si="0"/>
        <v>391815</v>
      </c>
      <c r="M3" s="373">
        <v>247364</v>
      </c>
    </row>
    <row r="4" spans="2:15">
      <c r="J4" s="373">
        <v>514802</v>
      </c>
      <c r="K4" s="3" t="s">
        <v>103</v>
      </c>
      <c r="L4" s="339">
        <f t="shared" si="0"/>
        <v>514802</v>
      </c>
      <c r="M4" s="373">
        <v>313729</v>
      </c>
    </row>
    <row r="5" spans="2:15">
      <c r="J5" s="373">
        <v>248766</v>
      </c>
      <c r="K5" s="3" t="s">
        <v>91</v>
      </c>
      <c r="L5" s="339">
        <f t="shared" si="0"/>
        <v>248766</v>
      </c>
      <c r="M5" s="373">
        <v>218560</v>
      </c>
    </row>
    <row r="6" spans="2:15">
      <c r="J6" s="373">
        <v>283562</v>
      </c>
      <c r="K6" s="3" t="s">
        <v>101</v>
      </c>
      <c r="L6" s="339">
        <f t="shared" si="0"/>
        <v>283562</v>
      </c>
      <c r="M6" s="373">
        <v>164351</v>
      </c>
    </row>
    <row r="7" spans="2:15">
      <c r="J7" s="373">
        <v>847085</v>
      </c>
      <c r="K7" s="3" t="s">
        <v>104</v>
      </c>
      <c r="L7" s="339">
        <f t="shared" si="0"/>
        <v>847085</v>
      </c>
      <c r="M7" s="373">
        <v>592523</v>
      </c>
    </row>
    <row r="8" spans="2:15">
      <c r="J8" s="339">
        <f>SUM(J2:J7)</f>
        <v>2477668</v>
      </c>
      <c r="K8" s="3" t="s">
        <v>93</v>
      </c>
      <c r="L8" s="409">
        <f>SUM(L2:L7)</f>
        <v>2477668</v>
      </c>
      <c r="M8" s="339">
        <f>SUM(M2:M7)</f>
        <v>1667780</v>
      </c>
    </row>
    <row r="10" spans="2:15">
      <c r="K10" s="3"/>
      <c r="L10" s="3" t="s">
        <v>162</v>
      </c>
      <c r="M10" s="3" t="s">
        <v>113</v>
      </c>
      <c r="N10" s="3"/>
      <c r="O10" s="3" t="s">
        <v>129</v>
      </c>
    </row>
    <row r="11" spans="2:15">
      <c r="K11" s="4" t="s">
        <v>111</v>
      </c>
      <c r="L11" s="339">
        <f>SUM(M2)</f>
        <v>131253</v>
      </c>
      <c r="M11" s="339">
        <f t="shared" ref="M11:M17" si="1">SUM(N11-L11)</f>
        <v>60385</v>
      </c>
      <c r="N11" s="339">
        <f t="shared" ref="N11:N17" si="2">SUM(L2)</f>
        <v>191638</v>
      </c>
      <c r="O11" s="340">
        <f>SUM(L11/N11)</f>
        <v>0.68490069819138166</v>
      </c>
    </row>
    <row r="12" spans="2:15">
      <c r="K12" s="3" t="s">
        <v>112</v>
      </c>
      <c r="L12" s="339">
        <f t="shared" ref="L12:L17" si="3">SUM(M3)</f>
        <v>247364</v>
      </c>
      <c r="M12" s="339">
        <f t="shared" si="1"/>
        <v>144451</v>
      </c>
      <c r="N12" s="339">
        <f t="shared" si="2"/>
        <v>391815</v>
      </c>
      <c r="O12" s="340">
        <f t="shared" ref="O12:O17" si="4">SUM(L12/N12)</f>
        <v>0.63132856067276644</v>
      </c>
    </row>
    <row r="13" spans="2:15">
      <c r="K13" s="3" t="s">
        <v>103</v>
      </c>
      <c r="L13" s="339">
        <f t="shared" si="3"/>
        <v>313729</v>
      </c>
      <c r="M13" s="339">
        <f t="shared" si="1"/>
        <v>201073</v>
      </c>
      <c r="N13" s="339">
        <f t="shared" si="2"/>
        <v>514802</v>
      </c>
      <c r="O13" s="340">
        <f t="shared" si="4"/>
        <v>0.6094168243324618</v>
      </c>
    </row>
    <row r="14" spans="2:15">
      <c r="K14" s="3" t="s">
        <v>91</v>
      </c>
      <c r="L14" s="339">
        <f t="shared" si="3"/>
        <v>218560</v>
      </c>
      <c r="M14" s="339">
        <f t="shared" si="1"/>
        <v>30206</v>
      </c>
      <c r="N14" s="339">
        <f t="shared" si="2"/>
        <v>248766</v>
      </c>
      <c r="O14" s="340">
        <f t="shared" si="4"/>
        <v>0.87857665436595034</v>
      </c>
    </row>
    <row r="15" spans="2:15">
      <c r="K15" s="3" t="s">
        <v>101</v>
      </c>
      <c r="L15" s="339">
        <f t="shared" si="3"/>
        <v>164351</v>
      </c>
      <c r="M15" s="339">
        <f t="shared" si="1"/>
        <v>119211</v>
      </c>
      <c r="N15" s="339">
        <f t="shared" si="2"/>
        <v>283562</v>
      </c>
      <c r="O15" s="340">
        <f t="shared" si="4"/>
        <v>0.57959458601646197</v>
      </c>
    </row>
    <row r="16" spans="2:15">
      <c r="K16" s="3" t="s">
        <v>104</v>
      </c>
      <c r="L16" s="339">
        <f t="shared" si="3"/>
        <v>592523</v>
      </c>
      <c r="M16" s="339">
        <f t="shared" si="1"/>
        <v>254562</v>
      </c>
      <c r="N16" s="339">
        <f t="shared" si="2"/>
        <v>847085</v>
      </c>
      <c r="O16" s="340">
        <f t="shared" si="4"/>
        <v>0.69948470342409552</v>
      </c>
    </row>
    <row r="17" spans="11:15">
      <c r="K17" s="3" t="s">
        <v>93</v>
      </c>
      <c r="L17" s="339">
        <f t="shared" si="3"/>
        <v>1667780</v>
      </c>
      <c r="M17" s="339">
        <f t="shared" si="1"/>
        <v>809888</v>
      </c>
      <c r="N17" s="339">
        <f t="shared" si="2"/>
        <v>2477668</v>
      </c>
      <c r="O17" s="340">
        <f t="shared" si="4"/>
        <v>0.67312489001754872</v>
      </c>
    </row>
    <row r="53" spans="1:9" ht="20.100000000000001" customHeight="1"/>
    <row r="54" spans="1:9" ht="20.100000000000001" customHeight="1" thickBot="1"/>
    <row r="55" spans="1:9" ht="16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>
      <c r="A56" s="35" t="s">
        <v>114</v>
      </c>
      <c r="B56" s="36"/>
      <c r="C56" s="459" t="s">
        <v>109</v>
      </c>
      <c r="D56" s="460"/>
      <c r="E56" s="459" t="s">
        <v>110</v>
      </c>
      <c r="F56" s="460"/>
      <c r="G56" s="463" t="s">
        <v>115</v>
      </c>
      <c r="H56" s="459" t="s">
        <v>116</v>
      </c>
      <c r="I56" s="460"/>
    </row>
    <row r="57" spans="1:9" ht="14.25">
      <c r="A57" s="37" t="s">
        <v>117</v>
      </c>
      <c r="B57" s="38"/>
      <c r="C57" s="461"/>
      <c r="D57" s="462"/>
      <c r="E57" s="461"/>
      <c r="F57" s="462"/>
      <c r="G57" s="464"/>
      <c r="H57" s="461"/>
      <c r="I57" s="462"/>
    </row>
    <row r="58" spans="1:9" ht="19.5" customHeight="1">
      <c r="A58" s="41" t="s">
        <v>118</v>
      </c>
      <c r="B58" s="39"/>
      <c r="C58" s="454" t="s">
        <v>193</v>
      </c>
      <c r="D58" s="455"/>
      <c r="E58" s="452" t="s">
        <v>209</v>
      </c>
      <c r="F58" s="453"/>
      <c r="G58" s="80">
        <v>15.3</v>
      </c>
      <c r="H58" s="40"/>
      <c r="I58" s="39"/>
    </row>
    <row r="59" spans="1:9" ht="19.5" customHeight="1">
      <c r="A59" s="41" t="s">
        <v>119</v>
      </c>
      <c r="B59" s="39"/>
      <c r="C59" s="456" t="s">
        <v>154</v>
      </c>
      <c r="D59" s="455"/>
      <c r="E59" s="452" t="s">
        <v>210</v>
      </c>
      <c r="F59" s="453"/>
      <c r="G59" s="84">
        <v>32.799999999999997</v>
      </c>
      <c r="H59" s="40"/>
      <c r="I59" s="39"/>
    </row>
    <row r="60" spans="1:9" ht="20.100000000000001" customHeight="1">
      <c r="A60" s="41" t="s">
        <v>120</v>
      </c>
      <c r="B60" s="39"/>
      <c r="C60" s="452" t="s">
        <v>194</v>
      </c>
      <c r="D60" s="453"/>
      <c r="E60" s="452" t="s">
        <v>211</v>
      </c>
      <c r="F60" s="453"/>
      <c r="G60" s="80">
        <v>77.599999999999994</v>
      </c>
      <c r="H60" s="40"/>
      <c r="I60" s="39"/>
    </row>
    <row r="61" spans="1:9" ht="20.100000000000001" customHeight="1"/>
    <row r="62" spans="1:9" ht="20.100000000000001" customHeight="1"/>
    <row r="63" spans="1:9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AA74" sqref="AA74"/>
    </sheetView>
  </sheetViews>
  <sheetFormatPr defaultColWidth="4.75" defaultRowHeight="9.9499999999999993" customHeight="1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>
      <c r="E1" s="2"/>
      <c r="F1" s="2"/>
      <c r="G1" s="2"/>
      <c r="H1" s="2"/>
      <c r="K1" s="16"/>
    </row>
    <row r="3" spans="1:19" ht="9.9499999999999993" customHeight="1">
      <c r="A3" s="29"/>
      <c r="B3" s="29"/>
    </row>
    <row r="4" spans="1:19" ht="9.9499999999999993" customHeight="1">
      <c r="J4" s="143"/>
      <c r="K4" s="2"/>
      <c r="L4" s="2"/>
      <c r="M4" s="2"/>
    </row>
    <row r="13" spans="1:19" ht="9.9499999999999993" customHeight="1">
      <c r="R13" s="157"/>
      <c r="S13" s="279"/>
    </row>
    <row r="14" spans="1:19" ht="9.9499999999999993" customHeight="1">
      <c r="R14" s="157"/>
      <c r="S14" s="279"/>
    </row>
    <row r="15" spans="1:19" ht="9.9499999999999993" customHeight="1">
      <c r="R15" s="157"/>
      <c r="S15" s="279"/>
    </row>
    <row r="16" spans="1:19" ht="9.9499999999999993" customHeight="1">
      <c r="R16" s="157"/>
      <c r="S16" s="279"/>
    </row>
    <row r="17" spans="1:35" ht="9.9499999999999993" customHeight="1">
      <c r="R17" s="157"/>
      <c r="S17" s="279"/>
    </row>
    <row r="20" spans="1:35" ht="9.9499999999999993" customHeight="1">
      <c r="AI20" s="47"/>
    </row>
    <row r="25" spans="1:35" s="47" customFormat="1" ht="9.9499999999999993" customHeight="1">
      <c r="A25" s="145"/>
      <c r="B25" s="145" t="s">
        <v>76</v>
      </c>
      <c r="C25" s="145" t="s">
        <v>77</v>
      </c>
      <c r="D25" s="145" t="s">
        <v>78</v>
      </c>
      <c r="E25" s="145" t="s">
        <v>79</v>
      </c>
      <c r="F25" s="145" t="s">
        <v>80</v>
      </c>
      <c r="G25" s="145" t="s">
        <v>81</v>
      </c>
      <c r="H25" s="145" t="s">
        <v>82</v>
      </c>
      <c r="I25" s="145" t="s">
        <v>83</v>
      </c>
      <c r="J25" s="145" t="s">
        <v>84</v>
      </c>
      <c r="K25" s="145" t="s">
        <v>85</v>
      </c>
      <c r="L25" s="145" t="s">
        <v>86</v>
      </c>
      <c r="M25" s="146" t="s">
        <v>87</v>
      </c>
      <c r="N25" s="204" t="s">
        <v>125</v>
      </c>
      <c r="O25" s="148" t="s">
        <v>124</v>
      </c>
      <c r="AI25"/>
    </row>
    <row r="26" spans="1:35" ht="9.9499999999999993" customHeight="1">
      <c r="A26" s="6" t="s">
        <v>171</v>
      </c>
      <c r="B26" s="145">
        <v>69</v>
      </c>
      <c r="C26" s="145">
        <v>77.5</v>
      </c>
      <c r="D26" s="147">
        <v>84.3</v>
      </c>
      <c r="E26" s="145">
        <v>83</v>
      </c>
      <c r="F26" s="145">
        <v>72.7</v>
      </c>
      <c r="G26" s="145">
        <v>75.400000000000006</v>
      </c>
      <c r="H26" s="147">
        <v>78.3</v>
      </c>
      <c r="I26" s="145">
        <v>69.5</v>
      </c>
      <c r="J26" s="145">
        <v>75.900000000000006</v>
      </c>
      <c r="K26" s="145">
        <v>79.900000000000006</v>
      </c>
      <c r="L26" s="145">
        <v>67.3</v>
      </c>
      <c r="M26" s="301">
        <v>71.8</v>
      </c>
      <c r="N26" s="302">
        <f t="shared" ref="N26:N28" si="0">SUM(B26:M26)</f>
        <v>904.5999999999998</v>
      </c>
      <c r="O26" s="147">
        <v>95.5</v>
      </c>
    </row>
    <row r="27" spans="1:35" ht="9.9499999999999993" customHeight="1">
      <c r="A27" s="6" t="s">
        <v>173</v>
      </c>
      <c r="B27" s="145">
        <v>62</v>
      </c>
      <c r="C27" s="145">
        <v>71.900000000000006</v>
      </c>
      <c r="D27" s="147">
        <v>82.3</v>
      </c>
      <c r="E27" s="145">
        <v>86.9</v>
      </c>
      <c r="F27" s="145">
        <v>79.5</v>
      </c>
      <c r="G27" s="145">
        <v>84.7</v>
      </c>
      <c r="H27" s="147">
        <v>77.8</v>
      </c>
      <c r="I27" s="145">
        <v>103.2</v>
      </c>
      <c r="J27" s="145">
        <v>105.2</v>
      </c>
      <c r="K27" s="145">
        <v>95.4</v>
      </c>
      <c r="L27" s="145">
        <v>100.3</v>
      </c>
      <c r="M27" s="301">
        <v>106.6</v>
      </c>
      <c r="N27" s="302">
        <f t="shared" si="0"/>
        <v>1055.8</v>
      </c>
      <c r="O27" s="147">
        <f>SUM(N27/N26)*100</f>
        <v>116.71456997567988</v>
      </c>
    </row>
    <row r="28" spans="1:35" ht="9.9499999999999993" customHeight="1">
      <c r="A28" s="6" t="s">
        <v>179</v>
      </c>
      <c r="B28" s="145">
        <v>93.3</v>
      </c>
      <c r="C28" s="145">
        <v>91.3</v>
      </c>
      <c r="D28" s="147">
        <v>106.6</v>
      </c>
      <c r="E28" s="145">
        <v>106.6</v>
      </c>
      <c r="F28" s="145">
        <v>101.9</v>
      </c>
      <c r="G28" s="145">
        <v>113</v>
      </c>
      <c r="H28" s="147">
        <v>110.5</v>
      </c>
      <c r="I28" s="145">
        <v>100.3</v>
      </c>
      <c r="J28" s="145">
        <v>104.2</v>
      </c>
      <c r="K28" s="145">
        <v>103.1</v>
      </c>
      <c r="L28" s="145">
        <v>103.7</v>
      </c>
      <c r="M28" s="301">
        <v>103.6</v>
      </c>
      <c r="N28" s="302">
        <f t="shared" si="0"/>
        <v>1238.0999999999999</v>
      </c>
      <c r="O28" s="147">
        <f>SUM(N28/N27)*100</f>
        <v>117.26652775146809</v>
      </c>
    </row>
    <row r="29" spans="1:35" ht="9.9499999999999993" customHeight="1">
      <c r="A29" s="6" t="s">
        <v>184</v>
      </c>
      <c r="B29" s="145">
        <v>91.6</v>
      </c>
      <c r="C29" s="145">
        <v>96.2</v>
      </c>
      <c r="D29" s="147">
        <v>103.6</v>
      </c>
      <c r="E29" s="145">
        <v>104.5</v>
      </c>
      <c r="F29" s="145">
        <v>106.1</v>
      </c>
      <c r="G29" s="145">
        <v>112.9</v>
      </c>
      <c r="H29" s="147">
        <v>114</v>
      </c>
      <c r="I29" s="145">
        <v>98.3</v>
      </c>
      <c r="J29" s="145">
        <v>106.4</v>
      </c>
      <c r="K29" s="145">
        <v>118.9</v>
      </c>
      <c r="L29" s="145">
        <v>102.8</v>
      </c>
      <c r="M29" s="301">
        <v>116.4</v>
      </c>
      <c r="N29" s="302">
        <f t="shared" ref="N29" si="1">SUM(B29:M29)</f>
        <v>1271.7</v>
      </c>
      <c r="O29" s="147">
        <f>SUM(N29/N28)*100</f>
        <v>102.71383571601649</v>
      </c>
    </row>
    <row r="30" spans="1:35" ht="9.9499999999999993" customHeight="1">
      <c r="A30" s="6" t="s">
        <v>196</v>
      </c>
      <c r="B30" s="145">
        <v>96.6</v>
      </c>
      <c r="C30" s="145">
        <v>108.3</v>
      </c>
      <c r="D30" s="147">
        <v>112.8</v>
      </c>
      <c r="E30" s="145">
        <v>102.7</v>
      </c>
      <c r="F30" s="145"/>
      <c r="G30" s="145"/>
      <c r="H30" s="147"/>
      <c r="I30" s="145"/>
      <c r="J30" s="145"/>
      <c r="K30" s="145"/>
      <c r="L30" s="145"/>
      <c r="M30" s="301"/>
      <c r="N30" s="302">
        <f t="shared" ref="N30" si="2">SUM(B30:M30)</f>
        <v>420.4</v>
      </c>
      <c r="O30" s="147">
        <f>SUM(N30/N29)*100</f>
        <v>33.058111189746008</v>
      </c>
    </row>
    <row r="31" spans="1:35" ht="9.9499999999999993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51" spans="1:17" ht="9.9499999999999993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>
      <c r="A52" s="48"/>
      <c r="B52" s="29"/>
    </row>
    <row r="53" spans="1:17" ht="9.9499999999999993" customHeight="1">
      <c r="A53" s="48"/>
      <c r="B53" s="29"/>
    </row>
    <row r="54" spans="1:17" ht="9.9499999999999993" customHeight="1">
      <c r="A54" s="48"/>
    </row>
    <row r="55" spans="1:17" ht="9.9499999999999993" customHeight="1">
      <c r="A55" s="145"/>
      <c r="B55" s="145" t="s">
        <v>76</v>
      </c>
      <c r="C55" s="145" t="s">
        <v>77</v>
      </c>
      <c r="D55" s="145" t="s">
        <v>78</v>
      </c>
      <c r="E55" s="145" t="s">
        <v>79</v>
      </c>
      <c r="F55" s="145" t="s">
        <v>80</v>
      </c>
      <c r="G55" s="145" t="s">
        <v>81</v>
      </c>
      <c r="H55" s="145" t="s">
        <v>82</v>
      </c>
      <c r="I55" s="145" t="s">
        <v>83</v>
      </c>
      <c r="J55" s="145" t="s">
        <v>84</v>
      </c>
      <c r="K55" s="145" t="s">
        <v>85</v>
      </c>
      <c r="L55" s="145" t="s">
        <v>86</v>
      </c>
      <c r="M55" s="146" t="s">
        <v>87</v>
      </c>
      <c r="N55" s="204" t="s">
        <v>126</v>
      </c>
      <c r="O55" s="148" t="s">
        <v>124</v>
      </c>
    </row>
    <row r="56" spans="1:17" ht="9.9499999999999993" customHeight="1">
      <c r="A56" s="6" t="s">
        <v>171</v>
      </c>
      <c r="B56" s="145">
        <v>121.9</v>
      </c>
      <c r="C56" s="145">
        <v>124.4</v>
      </c>
      <c r="D56" s="145">
        <v>124.3</v>
      </c>
      <c r="E56" s="145">
        <v>124</v>
      </c>
      <c r="F56" s="145">
        <v>129.1</v>
      </c>
      <c r="G56" s="145">
        <v>126</v>
      </c>
      <c r="H56" s="145">
        <v>120.9</v>
      </c>
      <c r="I56" s="145">
        <v>119.3</v>
      </c>
      <c r="J56" s="146">
        <v>118.8</v>
      </c>
      <c r="K56" s="145">
        <v>118</v>
      </c>
      <c r="L56" s="145">
        <v>111.6</v>
      </c>
      <c r="M56" s="146">
        <v>107.9</v>
      </c>
      <c r="N56" s="209">
        <f t="shared" ref="N56:N59" si="3">SUM(B56:M56)/12</f>
        <v>120.51666666666667</v>
      </c>
      <c r="O56" s="147">
        <v>98.3</v>
      </c>
      <c r="P56" s="17"/>
      <c r="Q56" s="17"/>
    </row>
    <row r="57" spans="1:17" ht="9.9499999999999993" customHeight="1">
      <c r="A57" s="6" t="s">
        <v>173</v>
      </c>
      <c r="B57" s="145">
        <v>107.9</v>
      </c>
      <c r="C57" s="145">
        <v>111.7</v>
      </c>
      <c r="D57" s="145">
        <v>111.9</v>
      </c>
      <c r="E57" s="145">
        <v>110.2</v>
      </c>
      <c r="F57" s="145">
        <v>112.5</v>
      </c>
      <c r="G57" s="145">
        <v>113</v>
      </c>
      <c r="H57" s="145">
        <v>111.4</v>
      </c>
      <c r="I57" s="145">
        <v>144</v>
      </c>
      <c r="J57" s="146">
        <v>145.1</v>
      </c>
      <c r="K57" s="145">
        <v>144.6</v>
      </c>
      <c r="L57" s="145">
        <v>147.4</v>
      </c>
      <c r="M57" s="146">
        <v>148.4</v>
      </c>
      <c r="N57" s="209">
        <f t="shared" si="3"/>
        <v>125.67500000000001</v>
      </c>
      <c r="O57" s="147">
        <f>SUM(N57/N56)*100</f>
        <v>104.28018254736553</v>
      </c>
      <c r="P57" s="17"/>
      <c r="Q57" s="17"/>
    </row>
    <row r="58" spans="1:17" ht="9.9499999999999993" customHeight="1">
      <c r="A58" s="6" t="s">
        <v>179</v>
      </c>
      <c r="B58" s="145">
        <v>141.30000000000001</v>
      </c>
      <c r="C58" s="145">
        <v>142.30000000000001</v>
      </c>
      <c r="D58" s="145">
        <v>141.1</v>
      </c>
      <c r="E58" s="145">
        <v>140.1</v>
      </c>
      <c r="F58" s="145">
        <v>145.19999999999999</v>
      </c>
      <c r="G58" s="145">
        <v>146.30000000000001</v>
      </c>
      <c r="H58" s="145">
        <v>140.9</v>
      </c>
      <c r="I58" s="145">
        <v>140.80000000000001</v>
      </c>
      <c r="J58" s="146">
        <v>138</v>
      </c>
      <c r="K58" s="145">
        <v>138.30000000000001</v>
      </c>
      <c r="L58" s="145">
        <v>140.9</v>
      </c>
      <c r="M58" s="146">
        <v>141.1</v>
      </c>
      <c r="N58" s="209">
        <f t="shared" si="3"/>
        <v>141.35833333333332</v>
      </c>
      <c r="O58" s="147">
        <f>SUM(N58/N57)*100</f>
        <v>112.47927856242951</v>
      </c>
      <c r="P58" s="17"/>
      <c r="Q58" s="17"/>
    </row>
    <row r="59" spans="1:17" ht="10.5" customHeight="1">
      <c r="A59" s="6" t="s">
        <v>184</v>
      </c>
      <c r="B59" s="145">
        <v>141.4</v>
      </c>
      <c r="C59" s="145">
        <v>142</v>
      </c>
      <c r="D59" s="145">
        <v>141.30000000000001</v>
      </c>
      <c r="E59" s="145">
        <v>142.80000000000001</v>
      </c>
      <c r="F59" s="145">
        <v>148.4</v>
      </c>
      <c r="G59" s="145">
        <v>148.9</v>
      </c>
      <c r="H59" s="145">
        <v>155</v>
      </c>
      <c r="I59" s="145">
        <v>154.5</v>
      </c>
      <c r="J59" s="146">
        <v>153.4</v>
      </c>
      <c r="K59" s="145">
        <v>157.9</v>
      </c>
      <c r="L59" s="145">
        <v>155.4</v>
      </c>
      <c r="M59" s="146">
        <v>152.80000000000001</v>
      </c>
      <c r="N59" s="209">
        <f t="shared" si="3"/>
        <v>149.48333333333335</v>
      </c>
      <c r="O59" s="147">
        <f>SUM(N59/N58)*100</f>
        <v>105.74780404409599</v>
      </c>
      <c r="P59" s="17"/>
      <c r="Q59" s="17"/>
    </row>
    <row r="60" spans="1:17" ht="10.5" customHeight="1">
      <c r="A60" s="6" t="s">
        <v>196</v>
      </c>
      <c r="B60" s="147">
        <v>151</v>
      </c>
      <c r="C60" s="145">
        <v>149.6</v>
      </c>
      <c r="D60" s="145">
        <v>151.1</v>
      </c>
      <c r="E60" s="145">
        <v>149.80000000000001</v>
      </c>
      <c r="F60" s="145"/>
      <c r="G60" s="145"/>
      <c r="H60" s="145"/>
      <c r="I60" s="145"/>
      <c r="J60" s="146"/>
      <c r="K60" s="145"/>
      <c r="L60" s="145"/>
      <c r="M60" s="146"/>
      <c r="N60" s="209">
        <f t="shared" ref="N60" si="4">SUM(B60:M60)/12</f>
        <v>50.125</v>
      </c>
      <c r="O60" s="147">
        <f>SUM(N60/N59)*100</f>
        <v>33.532166350763738</v>
      </c>
    </row>
    <row r="62" spans="1:17" ht="9.9499999999999993" customHeight="1">
      <c r="O62" s="48"/>
    </row>
    <row r="63" spans="1:17" ht="9.9499999999999993" customHeight="1">
      <c r="O63" s="48"/>
    </row>
    <row r="67" spans="15:27" ht="9.9499999999999993" customHeight="1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>
      <c r="A85" s="145"/>
      <c r="B85" s="145" t="s">
        <v>76</v>
      </c>
      <c r="C85" s="145" t="s">
        <v>77</v>
      </c>
      <c r="D85" s="145" t="s">
        <v>78</v>
      </c>
      <c r="E85" s="145" t="s">
        <v>79</v>
      </c>
      <c r="F85" s="145" t="s">
        <v>80</v>
      </c>
      <c r="G85" s="145" t="s">
        <v>81</v>
      </c>
      <c r="H85" s="145" t="s">
        <v>82</v>
      </c>
      <c r="I85" s="145" t="s">
        <v>83</v>
      </c>
      <c r="J85" s="145" t="s">
        <v>84</v>
      </c>
      <c r="K85" s="145" t="s">
        <v>85</v>
      </c>
      <c r="L85" s="145" t="s">
        <v>86</v>
      </c>
      <c r="M85" s="146" t="s">
        <v>87</v>
      </c>
      <c r="N85" s="204" t="s">
        <v>126</v>
      </c>
      <c r="O85" s="148" t="s">
        <v>124</v>
      </c>
    </row>
    <row r="86" spans="1:25" ht="9.9499999999999993" customHeight="1">
      <c r="A86" s="6" t="s">
        <v>171</v>
      </c>
      <c r="B86" s="145">
        <v>56.2</v>
      </c>
      <c r="C86" s="145">
        <v>61.9</v>
      </c>
      <c r="D86" s="145">
        <v>67.900000000000006</v>
      </c>
      <c r="E86" s="145">
        <v>67</v>
      </c>
      <c r="F86" s="145">
        <v>55.4</v>
      </c>
      <c r="G86" s="145">
        <v>60.3</v>
      </c>
      <c r="H86" s="145">
        <v>65.5</v>
      </c>
      <c r="I86" s="145">
        <v>58.5</v>
      </c>
      <c r="J86" s="146">
        <v>63.9</v>
      </c>
      <c r="K86" s="145">
        <v>67.900000000000006</v>
      </c>
      <c r="L86" s="145">
        <v>61.4</v>
      </c>
      <c r="M86" s="146">
        <v>67</v>
      </c>
      <c r="N86" s="209">
        <f>SUM(B86:M86)/12</f>
        <v>62.741666666666667</v>
      </c>
      <c r="O86" s="147">
        <v>97.5</v>
      </c>
      <c r="P86" s="47"/>
      <c r="Q86" s="215"/>
      <c r="R86" s="47"/>
      <c r="S86" s="47"/>
      <c r="T86" s="47"/>
      <c r="U86" s="47"/>
      <c r="V86" s="47"/>
      <c r="W86" s="47"/>
      <c r="X86" s="47"/>
      <c r="Y86" s="150"/>
    </row>
    <row r="87" spans="1:25" ht="9.9499999999999993" customHeight="1">
      <c r="A87" s="6" t="s">
        <v>173</v>
      </c>
      <c r="B87" s="145">
        <v>57.4</v>
      </c>
      <c r="C87" s="145">
        <v>63.8</v>
      </c>
      <c r="D87" s="145">
        <v>73.5</v>
      </c>
      <c r="E87" s="145">
        <v>79</v>
      </c>
      <c r="F87" s="145">
        <v>70.3</v>
      </c>
      <c r="G87" s="145">
        <v>74.900000000000006</v>
      </c>
      <c r="H87" s="145">
        <v>70</v>
      </c>
      <c r="I87" s="145">
        <v>68</v>
      </c>
      <c r="J87" s="146">
        <v>72.400000000000006</v>
      </c>
      <c r="K87" s="145">
        <v>66</v>
      </c>
      <c r="L87" s="145">
        <v>67.7</v>
      </c>
      <c r="M87" s="146">
        <v>71.7</v>
      </c>
      <c r="N87" s="209">
        <f>SUM(B87:M87)/12</f>
        <v>69.558333333333337</v>
      </c>
      <c r="O87" s="408">
        <f>SUM(N87/N86)*100</f>
        <v>110.86465666091114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>
      <c r="A88" s="6" t="s">
        <v>179</v>
      </c>
      <c r="B88" s="145">
        <v>66.900000000000006</v>
      </c>
      <c r="C88" s="145">
        <v>64.099999999999994</v>
      </c>
      <c r="D88" s="145">
        <v>75.599999999999994</v>
      </c>
      <c r="E88" s="145">
        <v>76.2</v>
      </c>
      <c r="F88" s="145">
        <v>69.599999999999994</v>
      </c>
      <c r="G88" s="145">
        <v>77.2</v>
      </c>
      <c r="H88" s="145">
        <v>78.8</v>
      </c>
      <c r="I88" s="145">
        <v>71.3</v>
      </c>
      <c r="J88" s="146">
        <v>75.8</v>
      </c>
      <c r="K88" s="145">
        <v>74.5</v>
      </c>
      <c r="L88" s="145">
        <v>73.3</v>
      </c>
      <c r="M88" s="146">
        <v>73.400000000000006</v>
      </c>
      <c r="N88" s="209">
        <f>SUM(B88:M88)/12</f>
        <v>73.058333333333323</v>
      </c>
      <c r="O88" s="408">
        <f>SUM(N88/N87)*100</f>
        <v>105.03174793338923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>
      <c r="A89" s="6" t="s">
        <v>184</v>
      </c>
      <c r="B89" s="145">
        <v>64.8</v>
      </c>
      <c r="C89" s="145">
        <v>67.7</v>
      </c>
      <c r="D89" s="145">
        <v>73.400000000000006</v>
      </c>
      <c r="E89" s="145">
        <v>73.099999999999994</v>
      </c>
      <c r="F89" s="145">
        <v>70.900000000000006</v>
      </c>
      <c r="G89" s="145">
        <v>75.8</v>
      </c>
      <c r="H89" s="145">
        <v>73</v>
      </c>
      <c r="I89" s="145">
        <v>63.7</v>
      </c>
      <c r="J89" s="146">
        <v>69.5</v>
      </c>
      <c r="K89" s="145">
        <v>74.900000000000006</v>
      </c>
      <c r="L89" s="145">
        <v>66.5</v>
      </c>
      <c r="M89" s="146">
        <v>76.400000000000006</v>
      </c>
      <c r="N89" s="209">
        <f>SUM(B89:M89)/12</f>
        <v>70.808333333333323</v>
      </c>
      <c r="O89" s="408">
        <f>SUM(N89/N88)*100</f>
        <v>96.920269191285499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>
      <c r="A90" s="6" t="s">
        <v>184</v>
      </c>
      <c r="B90" s="145">
        <v>64.2</v>
      </c>
      <c r="C90" s="145">
        <v>72.5</v>
      </c>
      <c r="D90" s="145">
        <v>74.5</v>
      </c>
      <c r="E90" s="145">
        <v>68.7</v>
      </c>
      <c r="F90" s="145"/>
      <c r="G90" s="145"/>
      <c r="H90" s="145"/>
      <c r="I90" s="145"/>
      <c r="J90" s="146"/>
      <c r="K90" s="145"/>
      <c r="L90" s="145"/>
      <c r="M90" s="146"/>
      <c r="N90" s="209">
        <f>SUM(B90:M90)/12</f>
        <v>23.324999999999999</v>
      </c>
      <c r="O90" s="408">
        <f>SUM(N90/N89)*100</f>
        <v>32.941038013416502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45" sqref="N4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>
      <c r="A1" s="465" t="s">
        <v>212</v>
      </c>
      <c r="B1" s="466"/>
      <c r="C1" s="466"/>
      <c r="D1" s="466"/>
      <c r="E1" s="466"/>
      <c r="F1" s="466"/>
      <c r="G1" s="466"/>
      <c r="M1" s="16"/>
      <c r="N1" t="s">
        <v>196</v>
      </c>
      <c r="O1" s="110"/>
      <c r="Q1" s="280" t="s">
        <v>184</v>
      </c>
    </row>
    <row r="2" spans="1:18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>
      <c r="H3" s="3">
        <v>17</v>
      </c>
      <c r="I3" s="160" t="s">
        <v>21</v>
      </c>
      <c r="J3" s="13">
        <v>297235</v>
      </c>
      <c r="K3" s="196">
        <v>1</v>
      </c>
      <c r="L3" s="3">
        <f>SUM(H3)</f>
        <v>17</v>
      </c>
      <c r="M3" s="160" t="s">
        <v>21</v>
      </c>
      <c r="N3" s="13">
        <f>SUM(J3)</f>
        <v>297235</v>
      </c>
      <c r="O3" s="3">
        <f>SUM(H3)</f>
        <v>17</v>
      </c>
      <c r="P3" s="160" t="s">
        <v>21</v>
      </c>
      <c r="Q3" s="197">
        <v>263221</v>
      </c>
    </row>
    <row r="4" spans="1:18" ht="13.5" customHeight="1">
      <c r="H4" s="3">
        <v>33</v>
      </c>
      <c r="I4" s="160" t="s">
        <v>0</v>
      </c>
      <c r="J4" s="13">
        <v>109244</v>
      </c>
      <c r="K4" s="196">
        <v>2</v>
      </c>
      <c r="L4" s="3">
        <f t="shared" ref="L4:L12" si="0">SUM(H4)</f>
        <v>33</v>
      </c>
      <c r="M4" s="160" t="s">
        <v>0</v>
      </c>
      <c r="N4" s="13">
        <f t="shared" ref="N4:N12" si="1">SUM(J4)</f>
        <v>109244</v>
      </c>
      <c r="O4" s="3">
        <f t="shared" ref="O4:O12" si="2">SUM(H4)</f>
        <v>33</v>
      </c>
      <c r="P4" s="160" t="s">
        <v>0</v>
      </c>
      <c r="Q4" s="86">
        <v>129823</v>
      </c>
    </row>
    <row r="5" spans="1:18" ht="13.5" customHeight="1">
      <c r="H5" s="3">
        <v>26</v>
      </c>
      <c r="I5" s="160" t="s">
        <v>30</v>
      </c>
      <c r="J5" s="13">
        <v>108955</v>
      </c>
      <c r="K5" s="196">
        <v>3</v>
      </c>
      <c r="L5" s="3">
        <f t="shared" si="0"/>
        <v>26</v>
      </c>
      <c r="M5" s="160" t="s">
        <v>30</v>
      </c>
      <c r="N5" s="13">
        <f t="shared" si="1"/>
        <v>108955</v>
      </c>
      <c r="O5" s="3">
        <f t="shared" si="2"/>
        <v>26</v>
      </c>
      <c r="P5" s="160" t="s">
        <v>30</v>
      </c>
      <c r="Q5" s="86">
        <v>95633</v>
      </c>
    </row>
    <row r="6" spans="1:18" ht="13.5" customHeight="1">
      <c r="H6" s="3">
        <v>36</v>
      </c>
      <c r="I6" s="160" t="s">
        <v>5</v>
      </c>
      <c r="J6" s="13">
        <v>105791</v>
      </c>
      <c r="K6" s="196">
        <v>4</v>
      </c>
      <c r="L6" s="3">
        <f t="shared" si="0"/>
        <v>36</v>
      </c>
      <c r="M6" s="160" t="s">
        <v>5</v>
      </c>
      <c r="N6" s="13">
        <f t="shared" si="1"/>
        <v>105791</v>
      </c>
      <c r="O6" s="3">
        <f t="shared" si="2"/>
        <v>36</v>
      </c>
      <c r="P6" s="160" t="s">
        <v>5</v>
      </c>
      <c r="Q6" s="86">
        <v>96083</v>
      </c>
    </row>
    <row r="7" spans="1:18" ht="13.5" customHeight="1">
      <c r="H7" s="3">
        <v>16</v>
      </c>
      <c r="I7" s="160" t="s">
        <v>3</v>
      </c>
      <c r="J7" s="87">
        <v>65471</v>
      </c>
      <c r="K7" s="196">
        <v>5</v>
      </c>
      <c r="L7" s="3">
        <f t="shared" si="0"/>
        <v>16</v>
      </c>
      <c r="M7" s="160" t="s">
        <v>3</v>
      </c>
      <c r="N7" s="13">
        <f t="shared" si="1"/>
        <v>65471</v>
      </c>
      <c r="O7" s="3">
        <f t="shared" si="2"/>
        <v>16</v>
      </c>
      <c r="P7" s="160" t="s">
        <v>3</v>
      </c>
      <c r="Q7" s="86">
        <v>81566</v>
      </c>
    </row>
    <row r="8" spans="1:18" ht="13.5" customHeight="1">
      <c r="H8" s="3">
        <v>34</v>
      </c>
      <c r="I8" s="160" t="s">
        <v>1</v>
      </c>
      <c r="J8" s="218">
        <v>47451</v>
      </c>
      <c r="K8" s="196">
        <v>6</v>
      </c>
      <c r="L8" s="3">
        <f t="shared" si="0"/>
        <v>34</v>
      </c>
      <c r="M8" s="160" t="s">
        <v>1</v>
      </c>
      <c r="N8" s="13">
        <f t="shared" si="1"/>
        <v>47451</v>
      </c>
      <c r="O8" s="3">
        <f t="shared" si="2"/>
        <v>34</v>
      </c>
      <c r="P8" s="160" t="s">
        <v>1</v>
      </c>
      <c r="Q8" s="86">
        <v>45974</v>
      </c>
    </row>
    <row r="9" spans="1:18" ht="13.5" customHeight="1">
      <c r="H9" s="77">
        <v>40</v>
      </c>
      <c r="I9" s="162" t="s">
        <v>2</v>
      </c>
      <c r="J9" s="13">
        <v>44545</v>
      </c>
      <c r="K9" s="196">
        <v>7</v>
      </c>
      <c r="L9" s="3">
        <f t="shared" si="0"/>
        <v>40</v>
      </c>
      <c r="M9" s="162" t="s">
        <v>2</v>
      </c>
      <c r="N9" s="13">
        <f t="shared" si="1"/>
        <v>44545</v>
      </c>
      <c r="O9" s="3">
        <f t="shared" si="2"/>
        <v>40</v>
      </c>
      <c r="P9" s="162" t="s">
        <v>2</v>
      </c>
      <c r="Q9" s="86">
        <v>43291</v>
      </c>
    </row>
    <row r="10" spans="1:18" ht="13.5" customHeight="1">
      <c r="H10" s="3">
        <v>13</v>
      </c>
      <c r="I10" s="160" t="s">
        <v>7</v>
      </c>
      <c r="J10" s="136">
        <v>33887</v>
      </c>
      <c r="K10" s="196">
        <v>8</v>
      </c>
      <c r="L10" s="3">
        <f t="shared" si="0"/>
        <v>13</v>
      </c>
      <c r="M10" s="160" t="s">
        <v>7</v>
      </c>
      <c r="N10" s="13">
        <f t="shared" si="1"/>
        <v>33887</v>
      </c>
      <c r="O10" s="3">
        <f t="shared" si="2"/>
        <v>13</v>
      </c>
      <c r="P10" s="160" t="s">
        <v>29</v>
      </c>
      <c r="Q10" s="86">
        <v>32022</v>
      </c>
    </row>
    <row r="11" spans="1:18" ht="13.5" customHeight="1">
      <c r="H11" s="14">
        <v>25</v>
      </c>
      <c r="I11" s="162" t="s">
        <v>29</v>
      </c>
      <c r="J11" s="13">
        <v>32609</v>
      </c>
      <c r="K11" s="196">
        <v>9</v>
      </c>
      <c r="L11" s="3">
        <f t="shared" si="0"/>
        <v>25</v>
      </c>
      <c r="M11" s="162" t="s">
        <v>29</v>
      </c>
      <c r="N11" s="13">
        <f t="shared" si="1"/>
        <v>32609</v>
      </c>
      <c r="O11" s="3">
        <f t="shared" si="2"/>
        <v>25</v>
      </c>
      <c r="P11" s="162" t="s">
        <v>7</v>
      </c>
      <c r="Q11" s="86">
        <v>44937</v>
      </c>
    </row>
    <row r="12" spans="1:18" ht="13.5" customHeight="1" thickBot="1">
      <c r="H12" s="272">
        <v>24</v>
      </c>
      <c r="I12" s="378" t="s">
        <v>28</v>
      </c>
      <c r="J12" s="434">
        <v>27579</v>
      </c>
      <c r="K12" s="195">
        <v>10</v>
      </c>
      <c r="L12" s="3">
        <f t="shared" si="0"/>
        <v>24</v>
      </c>
      <c r="M12" s="378" t="s">
        <v>28</v>
      </c>
      <c r="N12" s="13">
        <f t="shared" si="1"/>
        <v>27579</v>
      </c>
      <c r="O12" s="14">
        <f t="shared" si="2"/>
        <v>24</v>
      </c>
      <c r="P12" s="378" t="s">
        <v>10</v>
      </c>
      <c r="Q12" s="198">
        <v>32105</v>
      </c>
    </row>
    <row r="13" spans="1:18" ht="13.5" customHeight="1" thickTop="1" thickBot="1">
      <c r="H13" s="121">
        <v>38</v>
      </c>
      <c r="I13" s="174" t="s">
        <v>38</v>
      </c>
      <c r="J13" s="420">
        <v>25113</v>
      </c>
      <c r="K13" s="103"/>
      <c r="L13" s="78"/>
      <c r="M13" s="163"/>
      <c r="N13" s="337">
        <v>916458</v>
      </c>
      <c r="O13" s="3"/>
      <c r="P13" s="271" t="s">
        <v>153</v>
      </c>
      <c r="Q13" s="199">
        <v>1045079</v>
      </c>
    </row>
    <row r="14" spans="1:18" ht="13.5" customHeight="1">
      <c r="B14" s="19"/>
      <c r="H14" s="3">
        <v>37</v>
      </c>
      <c r="I14" s="160" t="s">
        <v>37</v>
      </c>
      <c r="J14" s="13">
        <v>16738</v>
      </c>
      <c r="K14" s="103"/>
      <c r="L14" s="26"/>
      <c r="N14" t="s">
        <v>59</v>
      </c>
      <c r="O14"/>
    </row>
    <row r="15" spans="1:18" ht="13.5" customHeight="1">
      <c r="G15" s="17"/>
      <c r="H15" s="3">
        <v>3</v>
      </c>
      <c r="I15" s="160" t="s">
        <v>10</v>
      </c>
      <c r="J15" s="13">
        <v>16226</v>
      </c>
      <c r="K15" s="103"/>
      <c r="L15" s="26"/>
      <c r="M15" t="s">
        <v>198</v>
      </c>
      <c r="N15" s="15"/>
      <c r="O15"/>
      <c r="P15" t="s">
        <v>199</v>
      </c>
      <c r="Q15" s="85" t="s">
        <v>63</v>
      </c>
    </row>
    <row r="16" spans="1:18" ht="13.5" customHeight="1">
      <c r="C16" s="15"/>
      <c r="E16" s="17"/>
      <c r="H16" s="3">
        <v>2</v>
      </c>
      <c r="I16" s="160" t="s">
        <v>6</v>
      </c>
      <c r="J16" s="13">
        <v>14991</v>
      </c>
      <c r="K16" s="103"/>
      <c r="L16" s="3">
        <f>SUM(L3)</f>
        <v>17</v>
      </c>
      <c r="M16" s="13">
        <f>SUM(N3)</f>
        <v>297235</v>
      </c>
      <c r="N16" s="160" t="s">
        <v>21</v>
      </c>
      <c r="O16" s="3">
        <f>SUM(O3)</f>
        <v>17</v>
      </c>
      <c r="P16" s="13">
        <f>SUM(M16)</f>
        <v>297235</v>
      </c>
      <c r="Q16" s="276">
        <v>433198</v>
      </c>
      <c r="R16" s="79"/>
    </row>
    <row r="17" spans="2:20" ht="13.5" customHeight="1">
      <c r="C17" s="15"/>
      <c r="E17" s="17"/>
      <c r="H17" s="3">
        <v>31</v>
      </c>
      <c r="I17" s="160" t="s">
        <v>105</v>
      </c>
      <c r="J17" s="13">
        <v>14588</v>
      </c>
      <c r="K17" s="103"/>
      <c r="L17" s="3">
        <f t="shared" ref="L17:L25" si="3">SUM(L4)</f>
        <v>33</v>
      </c>
      <c r="M17" s="13">
        <f t="shared" ref="M17:M25" si="4">SUM(N4)</f>
        <v>109244</v>
      </c>
      <c r="N17" s="160" t="s">
        <v>0</v>
      </c>
      <c r="O17" s="3">
        <f t="shared" ref="O17:O25" si="5">SUM(O4)</f>
        <v>33</v>
      </c>
      <c r="P17" s="13">
        <f t="shared" ref="P17:P25" si="6">SUM(M17)</f>
        <v>109244</v>
      </c>
      <c r="Q17" s="277">
        <v>111493</v>
      </c>
      <c r="R17" s="79"/>
      <c r="S17" s="42"/>
    </row>
    <row r="18" spans="2:20" ht="13.5" customHeight="1">
      <c r="C18" s="15"/>
      <c r="E18" s="17"/>
      <c r="H18" s="3">
        <v>9</v>
      </c>
      <c r="I18" s="3" t="s">
        <v>164</v>
      </c>
      <c r="J18" s="218">
        <v>12000</v>
      </c>
      <c r="K18" s="103"/>
      <c r="L18" s="3">
        <f t="shared" si="3"/>
        <v>26</v>
      </c>
      <c r="M18" s="13">
        <f t="shared" si="4"/>
        <v>108955</v>
      </c>
      <c r="N18" s="160" t="s">
        <v>30</v>
      </c>
      <c r="O18" s="3">
        <f t="shared" si="5"/>
        <v>26</v>
      </c>
      <c r="P18" s="13">
        <f t="shared" si="6"/>
        <v>108955</v>
      </c>
      <c r="Q18" s="277">
        <v>107022</v>
      </c>
      <c r="R18" s="79"/>
      <c r="S18" s="111"/>
    </row>
    <row r="19" spans="2:20" ht="13.5" customHeight="1">
      <c r="C19" s="15"/>
      <c r="E19" s="17"/>
      <c r="H19" s="3">
        <v>14</v>
      </c>
      <c r="I19" s="160" t="s">
        <v>19</v>
      </c>
      <c r="J19" s="13">
        <v>10173</v>
      </c>
      <c r="L19" s="3">
        <f t="shared" si="3"/>
        <v>36</v>
      </c>
      <c r="M19" s="13">
        <f t="shared" si="4"/>
        <v>105791</v>
      </c>
      <c r="N19" s="160" t="s">
        <v>5</v>
      </c>
      <c r="O19" s="3">
        <f t="shared" si="5"/>
        <v>36</v>
      </c>
      <c r="P19" s="13">
        <f t="shared" si="6"/>
        <v>105791</v>
      </c>
      <c r="Q19" s="277">
        <v>104041</v>
      </c>
      <c r="R19" s="79"/>
      <c r="S19" s="124"/>
    </row>
    <row r="20" spans="2:20" ht="13.5" customHeight="1">
      <c r="B20" s="18"/>
      <c r="C20" s="15"/>
      <c r="E20" s="17"/>
      <c r="H20" s="3">
        <v>15</v>
      </c>
      <c r="I20" s="160" t="s">
        <v>20</v>
      </c>
      <c r="J20" s="13">
        <v>7512</v>
      </c>
      <c r="L20" s="3">
        <f t="shared" si="3"/>
        <v>16</v>
      </c>
      <c r="M20" s="13">
        <f t="shared" si="4"/>
        <v>65471</v>
      </c>
      <c r="N20" s="160" t="s">
        <v>3</v>
      </c>
      <c r="O20" s="3">
        <f t="shared" si="5"/>
        <v>16</v>
      </c>
      <c r="P20" s="13">
        <f t="shared" si="6"/>
        <v>65471</v>
      </c>
      <c r="Q20" s="277">
        <v>52564</v>
      </c>
      <c r="R20" s="79"/>
      <c r="S20" s="124"/>
    </row>
    <row r="21" spans="2:20" ht="13.5" customHeight="1">
      <c r="B21" s="18"/>
      <c r="C21" s="15"/>
      <c r="E21" s="17"/>
      <c r="H21" s="3">
        <v>11</v>
      </c>
      <c r="I21" s="160" t="s">
        <v>17</v>
      </c>
      <c r="J21" s="218">
        <v>7215</v>
      </c>
      <c r="L21" s="3">
        <f t="shared" si="3"/>
        <v>34</v>
      </c>
      <c r="M21" s="13">
        <f t="shared" si="4"/>
        <v>47451</v>
      </c>
      <c r="N21" s="160" t="s">
        <v>1</v>
      </c>
      <c r="O21" s="3">
        <f t="shared" si="5"/>
        <v>34</v>
      </c>
      <c r="P21" s="13">
        <f t="shared" si="6"/>
        <v>47451</v>
      </c>
      <c r="Q21" s="277">
        <v>43668</v>
      </c>
      <c r="R21" s="79"/>
      <c r="S21" s="28"/>
    </row>
    <row r="22" spans="2:20" ht="13.5" customHeight="1">
      <c r="C22" s="15"/>
      <c r="E22" s="17"/>
      <c r="H22" s="3">
        <v>21</v>
      </c>
      <c r="I22" s="3" t="s">
        <v>159</v>
      </c>
      <c r="J22" s="13">
        <v>7163</v>
      </c>
      <c r="K22" s="15"/>
      <c r="L22" s="3">
        <f t="shared" si="3"/>
        <v>40</v>
      </c>
      <c r="M22" s="13">
        <f t="shared" si="4"/>
        <v>44545</v>
      </c>
      <c r="N22" s="162" t="s">
        <v>2</v>
      </c>
      <c r="O22" s="3">
        <f t="shared" si="5"/>
        <v>40</v>
      </c>
      <c r="P22" s="13">
        <f t="shared" si="6"/>
        <v>44545</v>
      </c>
      <c r="Q22" s="277">
        <v>39452</v>
      </c>
      <c r="R22" s="79"/>
    </row>
    <row r="23" spans="2:20" ht="13.5" customHeight="1">
      <c r="B23" s="18"/>
      <c r="C23" s="15"/>
      <c r="E23" s="17"/>
      <c r="H23" s="3">
        <v>22</v>
      </c>
      <c r="I23" s="160" t="s">
        <v>26</v>
      </c>
      <c r="J23" s="218">
        <v>3587</v>
      </c>
      <c r="K23" s="15"/>
      <c r="L23" s="3">
        <f t="shared" si="3"/>
        <v>13</v>
      </c>
      <c r="M23" s="13">
        <f t="shared" si="4"/>
        <v>33887</v>
      </c>
      <c r="N23" s="160" t="s">
        <v>7</v>
      </c>
      <c r="O23" s="3">
        <f t="shared" si="5"/>
        <v>13</v>
      </c>
      <c r="P23" s="13">
        <f t="shared" si="6"/>
        <v>33887</v>
      </c>
      <c r="Q23" s="277">
        <v>31887</v>
      </c>
      <c r="R23" s="79"/>
      <c r="S23" s="42"/>
    </row>
    <row r="24" spans="2:20" ht="13.5" customHeight="1">
      <c r="C24" s="15"/>
      <c r="E24" s="17"/>
      <c r="H24" s="3">
        <v>1</v>
      </c>
      <c r="I24" s="160" t="s">
        <v>4</v>
      </c>
      <c r="J24" s="13">
        <v>3027</v>
      </c>
      <c r="K24" s="15"/>
      <c r="L24" s="3">
        <f t="shared" si="3"/>
        <v>25</v>
      </c>
      <c r="M24" s="13">
        <f t="shared" si="4"/>
        <v>32609</v>
      </c>
      <c r="N24" s="162" t="s">
        <v>29</v>
      </c>
      <c r="O24" s="3">
        <f t="shared" si="5"/>
        <v>25</v>
      </c>
      <c r="P24" s="13">
        <f t="shared" si="6"/>
        <v>32609</v>
      </c>
      <c r="Q24" s="277">
        <v>33994</v>
      </c>
      <c r="R24" s="79"/>
      <c r="S24" s="111"/>
    </row>
    <row r="25" spans="2:20" ht="13.5" customHeight="1" thickBot="1">
      <c r="C25" s="15"/>
      <c r="E25" s="17"/>
      <c r="H25" s="3">
        <v>27</v>
      </c>
      <c r="I25" s="160" t="s">
        <v>31</v>
      </c>
      <c r="J25" s="136">
        <v>2269</v>
      </c>
      <c r="K25" s="15"/>
      <c r="L25" s="14">
        <f t="shared" si="3"/>
        <v>24</v>
      </c>
      <c r="M25" s="113">
        <f t="shared" si="4"/>
        <v>27579</v>
      </c>
      <c r="N25" s="378" t="s">
        <v>28</v>
      </c>
      <c r="O25" s="14">
        <f t="shared" si="5"/>
        <v>24</v>
      </c>
      <c r="P25" s="113">
        <f t="shared" si="6"/>
        <v>27579</v>
      </c>
      <c r="Q25" s="278">
        <v>24848</v>
      </c>
      <c r="R25" s="126" t="s">
        <v>73</v>
      </c>
      <c r="S25" s="28"/>
      <c r="T25" s="28"/>
    </row>
    <row r="26" spans="2:20" ht="13.5" customHeight="1" thickTop="1">
      <c r="H26" s="3">
        <v>39</v>
      </c>
      <c r="I26" s="160" t="s">
        <v>39</v>
      </c>
      <c r="J26" s="13">
        <v>2264</v>
      </c>
      <c r="K26" s="15"/>
      <c r="L26" s="114"/>
      <c r="M26" s="161">
        <f>SUM(J43-(M16+M17+M18+M19+M20+M21+M22+M23+M24+M25))</f>
        <v>154292</v>
      </c>
      <c r="N26" s="219" t="s">
        <v>45</v>
      </c>
      <c r="O26" s="115"/>
      <c r="P26" s="161">
        <f>SUM(M26)</f>
        <v>154292</v>
      </c>
      <c r="Q26" s="161"/>
      <c r="R26" s="175">
        <v>1127722</v>
      </c>
      <c r="T26" s="28"/>
    </row>
    <row r="27" spans="2:20" ht="13.5" customHeight="1">
      <c r="H27" s="3">
        <v>12</v>
      </c>
      <c r="I27" s="160" t="s">
        <v>18</v>
      </c>
      <c r="J27" s="13">
        <v>2149</v>
      </c>
      <c r="K27" s="15"/>
      <c r="M27" t="s">
        <v>185</v>
      </c>
      <c r="O27" s="110"/>
      <c r="P27" s="28" t="s">
        <v>186</v>
      </c>
    </row>
    <row r="28" spans="2:20" ht="13.5" customHeight="1">
      <c r="H28" s="3">
        <v>30</v>
      </c>
      <c r="I28" s="160" t="s">
        <v>33</v>
      </c>
      <c r="J28" s="13">
        <v>1864</v>
      </c>
      <c r="K28" s="15"/>
      <c r="M28" s="86">
        <f t="shared" ref="M28:M37" si="7">SUM(Q3)</f>
        <v>263221</v>
      </c>
      <c r="N28" s="160" t="s">
        <v>21</v>
      </c>
      <c r="O28" s="3">
        <f>SUM(L3)</f>
        <v>17</v>
      </c>
      <c r="P28" s="86">
        <f t="shared" ref="P28:P37" si="8">SUM(Q3)</f>
        <v>263221</v>
      </c>
    </row>
    <row r="29" spans="2:20" ht="13.5" customHeight="1">
      <c r="H29" s="3">
        <v>35</v>
      </c>
      <c r="I29" s="160" t="s">
        <v>36</v>
      </c>
      <c r="J29" s="136">
        <v>1642</v>
      </c>
      <c r="K29" s="15"/>
      <c r="M29" s="86">
        <f t="shared" si="7"/>
        <v>129823</v>
      </c>
      <c r="N29" s="160" t="s">
        <v>0</v>
      </c>
      <c r="O29" s="3">
        <f t="shared" ref="O29:O37" si="9">SUM(L4)</f>
        <v>33</v>
      </c>
      <c r="P29" s="86">
        <f t="shared" si="8"/>
        <v>129823</v>
      </c>
    </row>
    <row r="30" spans="2:20" ht="13.5" customHeight="1">
      <c r="H30" s="3">
        <v>29</v>
      </c>
      <c r="I30" s="160" t="s">
        <v>95</v>
      </c>
      <c r="J30" s="13">
        <v>1090</v>
      </c>
      <c r="K30" s="15"/>
      <c r="M30" s="86">
        <f t="shared" si="7"/>
        <v>95633</v>
      </c>
      <c r="N30" s="160" t="s">
        <v>30</v>
      </c>
      <c r="O30" s="3">
        <f t="shared" si="9"/>
        <v>26</v>
      </c>
      <c r="P30" s="86">
        <f t="shared" si="8"/>
        <v>95633</v>
      </c>
    </row>
    <row r="31" spans="2:20" ht="13.5" customHeight="1">
      <c r="H31" s="3">
        <v>20</v>
      </c>
      <c r="I31" s="160" t="s">
        <v>24</v>
      </c>
      <c r="J31" s="87">
        <v>1013</v>
      </c>
      <c r="K31" s="15"/>
      <c r="M31" s="86">
        <f t="shared" si="7"/>
        <v>96083</v>
      </c>
      <c r="N31" s="160" t="s">
        <v>5</v>
      </c>
      <c r="O31" s="3">
        <f t="shared" si="9"/>
        <v>36</v>
      </c>
      <c r="P31" s="86">
        <f t="shared" si="8"/>
        <v>96083</v>
      </c>
    </row>
    <row r="32" spans="2:20" ht="13.5" customHeight="1">
      <c r="H32" s="3">
        <v>23</v>
      </c>
      <c r="I32" s="160" t="s">
        <v>27</v>
      </c>
      <c r="J32" s="13">
        <v>815</v>
      </c>
      <c r="K32" s="15"/>
      <c r="M32" s="86">
        <f t="shared" si="7"/>
        <v>81566</v>
      </c>
      <c r="N32" s="160" t="s">
        <v>3</v>
      </c>
      <c r="O32" s="3">
        <f t="shared" si="9"/>
        <v>16</v>
      </c>
      <c r="P32" s="86">
        <f t="shared" si="8"/>
        <v>81566</v>
      </c>
      <c r="S32" s="10"/>
    </row>
    <row r="33" spans="8:21" ht="13.5" customHeight="1">
      <c r="H33" s="3">
        <v>6</v>
      </c>
      <c r="I33" s="160" t="s">
        <v>13</v>
      </c>
      <c r="J33" s="218">
        <v>625</v>
      </c>
      <c r="K33" s="15"/>
      <c r="M33" s="86">
        <f t="shared" si="7"/>
        <v>45974</v>
      </c>
      <c r="N33" s="160" t="s">
        <v>1</v>
      </c>
      <c r="O33" s="3">
        <f t="shared" si="9"/>
        <v>34</v>
      </c>
      <c r="P33" s="86">
        <f t="shared" si="8"/>
        <v>45974</v>
      </c>
      <c r="S33" s="28"/>
      <c r="T33" s="28"/>
    </row>
    <row r="34" spans="8:21" ht="13.5" customHeight="1">
      <c r="H34" s="3">
        <v>32</v>
      </c>
      <c r="I34" s="160" t="s">
        <v>35</v>
      </c>
      <c r="J34" s="136">
        <v>524</v>
      </c>
      <c r="K34" s="15"/>
      <c r="M34" s="86">
        <f t="shared" si="7"/>
        <v>43291</v>
      </c>
      <c r="N34" s="162" t="s">
        <v>2</v>
      </c>
      <c r="O34" s="3">
        <f t="shared" si="9"/>
        <v>40</v>
      </c>
      <c r="P34" s="86">
        <f t="shared" si="8"/>
        <v>43291</v>
      </c>
      <c r="S34" s="28"/>
      <c r="T34" s="28"/>
    </row>
    <row r="35" spans="8:21" ht="13.5" customHeight="1">
      <c r="H35" s="3">
        <v>18</v>
      </c>
      <c r="I35" s="160" t="s">
        <v>22</v>
      </c>
      <c r="J35" s="13">
        <v>522</v>
      </c>
      <c r="K35" s="15"/>
      <c r="M35" s="86">
        <f t="shared" si="7"/>
        <v>32022</v>
      </c>
      <c r="N35" s="160" t="s">
        <v>7</v>
      </c>
      <c r="O35" s="3">
        <f t="shared" si="9"/>
        <v>13</v>
      </c>
      <c r="P35" s="86">
        <f t="shared" si="8"/>
        <v>32022</v>
      </c>
      <c r="S35" s="28"/>
    </row>
    <row r="36" spans="8:21" ht="13.5" customHeight="1">
      <c r="H36" s="3">
        <v>10</v>
      </c>
      <c r="I36" s="160" t="s">
        <v>16</v>
      </c>
      <c r="J36" s="13">
        <v>325</v>
      </c>
      <c r="K36" s="15"/>
      <c r="M36" s="86">
        <f t="shared" si="7"/>
        <v>44937</v>
      </c>
      <c r="N36" s="162" t="s">
        <v>29</v>
      </c>
      <c r="O36" s="3">
        <f t="shared" si="9"/>
        <v>25</v>
      </c>
      <c r="P36" s="86">
        <f t="shared" si="8"/>
        <v>44937</v>
      </c>
      <c r="S36" s="28"/>
    </row>
    <row r="37" spans="8:21" ht="13.5" customHeight="1" thickBot="1">
      <c r="H37" s="3">
        <v>4</v>
      </c>
      <c r="I37" s="160" t="s">
        <v>11</v>
      </c>
      <c r="J37" s="218">
        <v>278</v>
      </c>
      <c r="K37" s="15"/>
      <c r="M37" s="112">
        <f t="shared" si="7"/>
        <v>32105</v>
      </c>
      <c r="N37" s="378" t="s">
        <v>28</v>
      </c>
      <c r="O37" s="14">
        <f t="shared" si="9"/>
        <v>24</v>
      </c>
      <c r="P37" s="112">
        <f t="shared" si="8"/>
        <v>32105</v>
      </c>
      <c r="S37" s="28"/>
    </row>
    <row r="38" spans="8:21" ht="13.5" customHeight="1" thickTop="1">
      <c r="H38" s="3">
        <v>5</v>
      </c>
      <c r="I38" s="160" t="s">
        <v>12</v>
      </c>
      <c r="J38" s="218">
        <v>271</v>
      </c>
      <c r="K38" s="15"/>
      <c r="M38" s="343">
        <f>SUM(Q13-(Q3+Q4+Q5+Q6+Q7+Q8+Q9+Q10+Q11+Q12))</f>
        <v>180424</v>
      </c>
      <c r="N38" s="344" t="s">
        <v>161</v>
      </c>
      <c r="O38" s="345"/>
      <c r="P38" s="346">
        <f>SUM(M38)</f>
        <v>180424</v>
      </c>
      <c r="U38" s="28"/>
    </row>
    <row r="39" spans="8:21" ht="13.5" customHeight="1">
      <c r="H39" s="3">
        <v>7</v>
      </c>
      <c r="I39" s="160" t="s">
        <v>14</v>
      </c>
      <c r="J39" s="218">
        <v>180</v>
      </c>
      <c r="K39" s="15"/>
      <c r="P39" s="28"/>
    </row>
    <row r="40" spans="8:21" ht="13.5" customHeight="1">
      <c r="H40" s="3">
        <v>19</v>
      </c>
      <c r="I40" s="160" t="s">
        <v>23</v>
      </c>
      <c r="J40" s="13">
        <v>122</v>
      </c>
      <c r="K40" s="15"/>
    </row>
    <row r="41" spans="8:21" ht="13.5" customHeight="1">
      <c r="H41" s="3">
        <v>28</v>
      </c>
      <c r="I41" s="160" t="s">
        <v>32</v>
      </c>
      <c r="J41" s="13">
        <v>6</v>
      </c>
      <c r="K41" s="15"/>
    </row>
    <row r="42" spans="8:21" ht="13.5" customHeight="1" thickBot="1">
      <c r="H42" s="14">
        <v>8</v>
      </c>
      <c r="I42" s="162" t="s">
        <v>15</v>
      </c>
      <c r="J42" s="113">
        <v>0</v>
      </c>
      <c r="K42" s="15"/>
    </row>
    <row r="43" spans="8:21" ht="13.5" customHeight="1" thickTop="1">
      <c r="H43" s="114"/>
      <c r="I43" s="292" t="s">
        <v>93</v>
      </c>
      <c r="J43" s="293">
        <f>SUM(J3:J42)</f>
        <v>1027059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33" t="s">
        <v>46</v>
      </c>
      <c r="B52" s="22" t="s">
        <v>9</v>
      </c>
      <c r="C52" s="8" t="s">
        <v>196</v>
      </c>
      <c r="D52" s="8" t="s">
        <v>197</v>
      </c>
      <c r="E52" s="24" t="s">
        <v>43</v>
      </c>
      <c r="F52" s="23" t="s">
        <v>42</v>
      </c>
      <c r="G52" s="23" t="s">
        <v>40</v>
      </c>
      <c r="I52" s="159"/>
    </row>
    <row r="53" spans="1:16" ht="13.5" customHeight="1">
      <c r="A53" s="9">
        <v>1</v>
      </c>
      <c r="B53" s="160" t="s">
        <v>21</v>
      </c>
      <c r="C53" s="13">
        <f t="shared" ref="C53:C62" si="10">SUM(J3)</f>
        <v>297235</v>
      </c>
      <c r="D53" s="87">
        <f t="shared" ref="D53:D63" si="11">SUM(Q3)</f>
        <v>263221</v>
      </c>
      <c r="E53" s="80">
        <f t="shared" ref="E53:E62" si="12">SUM(P16/Q16*100)</f>
        <v>68.614121025489496</v>
      </c>
      <c r="F53" s="20">
        <f t="shared" ref="F53:F63" si="13">SUM(C53/D53*100)</f>
        <v>112.92222125134393</v>
      </c>
      <c r="G53" s="21"/>
      <c r="I53" s="159"/>
    </row>
    <row r="54" spans="1:16" ht="13.5" customHeight="1">
      <c r="A54" s="9">
        <v>2</v>
      </c>
      <c r="B54" s="160" t="s">
        <v>0</v>
      </c>
      <c r="C54" s="13">
        <f t="shared" si="10"/>
        <v>109244</v>
      </c>
      <c r="D54" s="87">
        <f t="shared" si="11"/>
        <v>129823</v>
      </c>
      <c r="E54" s="80">
        <f t="shared" si="12"/>
        <v>97.982833002968789</v>
      </c>
      <c r="F54" s="20">
        <f t="shared" si="13"/>
        <v>84.148417460696493</v>
      </c>
      <c r="G54" s="21"/>
      <c r="I54" s="159"/>
    </row>
    <row r="55" spans="1:16" ht="13.5" customHeight="1">
      <c r="A55" s="9">
        <v>3</v>
      </c>
      <c r="B55" s="160" t="s">
        <v>30</v>
      </c>
      <c r="C55" s="13">
        <f t="shared" si="10"/>
        <v>108955</v>
      </c>
      <c r="D55" s="87">
        <f t="shared" si="11"/>
        <v>95633</v>
      </c>
      <c r="E55" s="80">
        <f t="shared" si="12"/>
        <v>101.80617069387603</v>
      </c>
      <c r="F55" s="20">
        <f t="shared" si="13"/>
        <v>113.93033785408801</v>
      </c>
      <c r="G55" s="21"/>
      <c r="I55" s="159"/>
    </row>
    <row r="56" spans="1:16" ht="13.5" customHeight="1">
      <c r="A56" s="9">
        <v>4</v>
      </c>
      <c r="B56" s="160" t="s">
        <v>5</v>
      </c>
      <c r="C56" s="13">
        <f t="shared" si="10"/>
        <v>105791</v>
      </c>
      <c r="D56" s="87">
        <f t="shared" si="11"/>
        <v>96083</v>
      </c>
      <c r="E56" s="80">
        <f t="shared" si="12"/>
        <v>101.68202920002692</v>
      </c>
      <c r="F56" s="20">
        <f t="shared" si="13"/>
        <v>110.10376445364945</v>
      </c>
      <c r="G56" s="21"/>
      <c r="I56" s="159"/>
    </row>
    <row r="57" spans="1:16" ht="13.5" customHeight="1">
      <c r="A57" s="9">
        <v>5</v>
      </c>
      <c r="B57" s="160" t="s">
        <v>3</v>
      </c>
      <c r="C57" s="13">
        <f t="shared" si="10"/>
        <v>65471</v>
      </c>
      <c r="D57" s="87">
        <f t="shared" si="11"/>
        <v>81566</v>
      </c>
      <c r="E57" s="80">
        <f t="shared" si="12"/>
        <v>124.55482839966517</v>
      </c>
      <c r="F57" s="20">
        <f t="shared" si="13"/>
        <v>80.267513424711282</v>
      </c>
      <c r="G57" s="21"/>
      <c r="I57" s="159"/>
      <c r="P57" s="28"/>
    </row>
    <row r="58" spans="1:16" ht="13.5" customHeight="1">
      <c r="A58" s="9">
        <v>6</v>
      </c>
      <c r="B58" s="160" t="s">
        <v>1</v>
      </c>
      <c r="C58" s="13">
        <f t="shared" si="10"/>
        <v>47451</v>
      </c>
      <c r="D58" s="87">
        <f t="shared" si="11"/>
        <v>45974</v>
      </c>
      <c r="E58" s="80">
        <f t="shared" si="12"/>
        <v>108.66309425666391</v>
      </c>
      <c r="F58" s="20">
        <f t="shared" si="13"/>
        <v>103.21268543089572</v>
      </c>
      <c r="G58" s="21"/>
    </row>
    <row r="59" spans="1:16" ht="13.5" customHeight="1">
      <c r="A59" s="9">
        <v>7</v>
      </c>
      <c r="B59" s="162" t="s">
        <v>2</v>
      </c>
      <c r="C59" s="13">
        <f t="shared" si="10"/>
        <v>44545</v>
      </c>
      <c r="D59" s="87">
        <f t="shared" si="11"/>
        <v>43291</v>
      </c>
      <c r="E59" s="80">
        <f t="shared" si="12"/>
        <v>112.90935820744194</v>
      </c>
      <c r="F59" s="20">
        <f t="shared" si="13"/>
        <v>102.89667598346077</v>
      </c>
      <c r="G59" s="21"/>
    </row>
    <row r="60" spans="1:16" ht="13.5" customHeight="1">
      <c r="A60" s="9">
        <v>8</v>
      </c>
      <c r="B60" s="160" t="s">
        <v>7</v>
      </c>
      <c r="C60" s="13">
        <f t="shared" si="10"/>
        <v>33887</v>
      </c>
      <c r="D60" s="87">
        <f t="shared" si="11"/>
        <v>32022</v>
      </c>
      <c r="E60" s="80">
        <f t="shared" si="12"/>
        <v>106.27214852447706</v>
      </c>
      <c r="F60" s="20">
        <f t="shared" si="13"/>
        <v>105.82412091686966</v>
      </c>
      <c r="G60" s="21"/>
    </row>
    <row r="61" spans="1:16" ht="13.5" customHeight="1">
      <c r="A61" s="9">
        <v>9</v>
      </c>
      <c r="B61" s="162" t="s">
        <v>29</v>
      </c>
      <c r="C61" s="13">
        <f t="shared" si="10"/>
        <v>32609</v>
      </c>
      <c r="D61" s="87">
        <f t="shared" si="11"/>
        <v>44937</v>
      </c>
      <c r="E61" s="80">
        <f t="shared" si="12"/>
        <v>95.9257516032241</v>
      </c>
      <c r="F61" s="20">
        <f t="shared" si="13"/>
        <v>72.566036896098979</v>
      </c>
      <c r="G61" s="21"/>
    </row>
    <row r="62" spans="1:16" ht="13.5" customHeight="1" thickBot="1">
      <c r="A62" s="127">
        <v>10</v>
      </c>
      <c r="B62" s="378" t="s">
        <v>28</v>
      </c>
      <c r="C62" s="113">
        <f t="shared" si="10"/>
        <v>27579</v>
      </c>
      <c r="D62" s="128">
        <f t="shared" si="11"/>
        <v>32105</v>
      </c>
      <c r="E62" s="129">
        <f t="shared" si="12"/>
        <v>110.99082421120411</v>
      </c>
      <c r="F62" s="130">
        <f t="shared" si="13"/>
        <v>85.902507397601624</v>
      </c>
      <c r="G62" s="131"/>
    </row>
    <row r="63" spans="1:16" ht="13.5" customHeight="1" thickTop="1">
      <c r="A63" s="114"/>
      <c r="B63" s="132" t="s">
        <v>74</v>
      </c>
      <c r="C63" s="133">
        <f>SUM(J43)</f>
        <v>1027059</v>
      </c>
      <c r="D63" s="133">
        <f t="shared" si="11"/>
        <v>1045079</v>
      </c>
      <c r="E63" s="134">
        <f>SUM(C63/R26*100)</f>
        <v>91.073775274402735</v>
      </c>
      <c r="F63" s="135">
        <f t="shared" si="13"/>
        <v>98.275728437754466</v>
      </c>
      <c r="G63" s="114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G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62" sqref="M62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66</v>
      </c>
      <c r="R1" s="104"/>
    </row>
    <row r="2" spans="8:30">
      <c r="H2" s="183" t="s">
        <v>196</v>
      </c>
      <c r="I2" s="3"/>
      <c r="J2" s="184" t="s">
        <v>102</v>
      </c>
      <c r="K2" s="3"/>
      <c r="L2" s="294" t="s">
        <v>188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100</v>
      </c>
      <c r="K3" s="3"/>
      <c r="L3" s="294" t="s">
        <v>99</v>
      </c>
      <c r="N3" s="427"/>
      <c r="S3" s="26"/>
      <c r="T3" s="26"/>
      <c r="U3" s="26"/>
    </row>
    <row r="4" spans="8:30" ht="13.5" customHeight="1">
      <c r="H4" s="89">
        <v>17113</v>
      </c>
      <c r="I4" s="3">
        <v>33</v>
      </c>
      <c r="J4" s="160" t="s">
        <v>0</v>
      </c>
      <c r="K4" s="116">
        <f>SUM(I4)</f>
        <v>33</v>
      </c>
      <c r="L4" s="310">
        <v>15759</v>
      </c>
      <c r="M4" s="45"/>
      <c r="N4" s="427"/>
      <c r="O4" s="90"/>
      <c r="S4" s="26"/>
      <c r="T4" s="26"/>
      <c r="U4" s="26"/>
    </row>
    <row r="5" spans="8:30" ht="13.5" customHeight="1">
      <c r="H5" s="193">
        <v>13137</v>
      </c>
      <c r="I5" s="3">
        <v>26</v>
      </c>
      <c r="J5" s="160" t="s">
        <v>30</v>
      </c>
      <c r="K5" s="116">
        <f t="shared" ref="K5:K13" si="0">SUM(I5)</f>
        <v>26</v>
      </c>
      <c r="L5" s="311">
        <v>18247</v>
      </c>
      <c r="M5" s="45"/>
      <c r="N5" s="427"/>
      <c r="O5" s="90"/>
      <c r="S5" s="26"/>
      <c r="T5" s="26"/>
      <c r="U5" s="26"/>
    </row>
    <row r="6" spans="8:30" ht="13.5" customHeight="1">
      <c r="H6" s="44">
        <v>7309</v>
      </c>
      <c r="I6" s="3">
        <v>14</v>
      </c>
      <c r="J6" s="160" t="s">
        <v>19</v>
      </c>
      <c r="K6" s="116">
        <f t="shared" si="0"/>
        <v>14</v>
      </c>
      <c r="L6" s="311">
        <v>5907</v>
      </c>
      <c r="M6" s="45"/>
      <c r="N6" s="427"/>
      <c r="O6" s="90"/>
      <c r="S6" s="26"/>
      <c r="T6" s="26"/>
      <c r="U6" s="26"/>
    </row>
    <row r="7" spans="8:30" ht="13.5" customHeight="1">
      <c r="H7" s="334">
        <v>3995</v>
      </c>
      <c r="I7" s="3">
        <v>15</v>
      </c>
      <c r="J7" s="160" t="s">
        <v>20</v>
      </c>
      <c r="K7" s="116">
        <f t="shared" si="0"/>
        <v>15</v>
      </c>
      <c r="L7" s="311">
        <v>3868</v>
      </c>
      <c r="M7" s="45"/>
      <c r="N7" s="427"/>
      <c r="O7" s="90"/>
      <c r="S7" s="26"/>
      <c r="T7" s="26"/>
      <c r="U7" s="26"/>
    </row>
    <row r="8" spans="8:30">
      <c r="H8" s="44">
        <v>3817</v>
      </c>
      <c r="I8" s="3">
        <v>38</v>
      </c>
      <c r="J8" s="160" t="s">
        <v>38</v>
      </c>
      <c r="K8" s="116">
        <f t="shared" si="0"/>
        <v>38</v>
      </c>
      <c r="L8" s="311">
        <v>4418</v>
      </c>
      <c r="M8" s="45"/>
      <c r="N8" s="90"/>
      <c r="O8" s="90"/>
      <c r="S8" s="26"/>
      <c r="T8" s="26"/>
      <c r="U8" s="26"/>
    </row>
    <row r="9" spans="8:30">
      <c r="H9" s="44">
        <v>3693</v>
      </c>
      <c r="I9" s="3">
        <v>37</v>
      </c>
      <c r="J9" s="160" t="s">
        <v>37</v>
      </c>
      <c r="K9" s="116">
        <f t="shared" si="0"/>
        <v>37</v>
      </c>
      <c r="L9" s="311">
        <v>1427</v>
      </c>
      <c r="M9" s="45"/>
      <c r="N9" s="90"/>
      <c r="O9" s="90"/>
      <c r="S9" s="26"/>
      <c r="T9" s="26"/>
      <c r="U9" s="26"/>
    </row>
    <row r="10" spans="8:30">
      <c r="H10" s="88">
        <v>1647</v>
      </c>
      <c r="I10" s="14">
        <v>27</v>
      </c>
      <c r="J10" s="162" t="s">
        <v>31</v>
      </c>
      <c r="K10" s="116">
        <f t="shared" si="0"/>
        <v>27</v>
      </c>
      <c r="L10" s="311">
        <v>2019</v>
      </c>
      <c r="S10" s="26"/>
      <c r="T10" s="26"/>
      <c r="U10" s="26"/>
    </row>
    <row r="11" spans="8:30">
      <c r="H11" s="89">
        <v>1563</v>
      </c>
      <c r="I11" s="3">
        <v>24</v>
      </c>
      <c r="J11" s="160" t="s">
        <v>28</v>
      </c>
      <c r="K11" s="116">
        <f t="shared" si="0"/>
        <v>24</v>
      </c>
      <c r="L11" s="311">
        <v>4403</v>
      </c>
      <c r="M11" s="45"/>
      <c r="N11" s="90"/>
      <c r="O11" s="90"/>
      <c r="S11" s="26"/>
      <c r="T11" s="26"/>
      <c r="U11" s="26"/>
    </row>
    <row r="12" spans="8:30">
      <c r="H12" s="331">
        <v>1384</v>
      </c>
      <c r="I12" s="14">
        <v>34</v>
      </c>
      <c r="J12" s="162" t="s">
        <v>1</v>
      </c>
      <c r="K12" s="116">
        <f t="shared" si="0"/>
        <v>34</v>
      </c>
      <c r="L12" s="311">
        <v>5657</v>
      </c>
      <c r="M12" s="45"/>
      <c r="N12" s="90"/>
      <c r="O12" s="90"/>
      <c r="S12" s="26"/>
      <c r="T12" s="26"/>
      <c r="U12" s="26"/>
    </row>
    <row r="13" spans="8:30" ht="14.25" thickBot="1">
      <c r="H13" s="431">
        <v>1334</v>
      </c>
      <c r="I13" s="381">
        <v>36</v>
      </c>
      <c r="J13" s="382" t="s">
        <v>5</v>
      </c>
      <c r="K13" s="116">
        <f t="shared" si="0"/>
        <v>36</v>
      </c>
      <c r="L13" s="311">
        <v>918</v>
      </c>
      <c r="M13" s="45"/>
      <c r="N13" s="90"/>
      <c r="O13" s="90"/>
      <c r="S13" s="26"/>
      <c r="T13" s="26"/>
      <c r="U13" s="26"/>
    </row>
    <row r="14" spans="8:30" ht="14.25" thickTop="1">
      <c r="H14" s="44">
        <v>894</v>
      </c>
      <c r="I14" s="121">
        <v>17</v>
      </c>
      <c r="J14" s="174" t="s">
        <v>21</v>
      </c>
      <c r="K14" s="107" t="s">
        <v>8</v>
      </c>
      <c r="L14" s="312">
        <v>67282</v>
      </c>
      <c r="S14" s="26"/>
      <c r="T14" s="26"/>
      <c r="U14" s="26"/>
    </row>
    <row r="15" spans="8:30">
      <c r="H15" s="44">
        <v>861</v>
      </c>
      <c r="I15" s="3">
        <v>16</v>
      </c>
      <c r="J15" s="160" t="s">
        <v>3</v>
      </c>
      <c r="K15" s="50"/>
      <c r="M15" s="42" t="s">
        <v>94</v>
      </c>
      <c r="N15" s="42" t="s">
        <v>75</v>
      </c>
      <c r="S15" s="26"/>
      <c r="T15" s="26"/>
      <c r="U15" s="26"/>
    </row>
    <row r="16" spans="8:30">
      <c r="H16" s="88">
        <v>673</v>
      </c>
      <c r="I16" s="3">
        <v>25</v>
      </c>
      <c r="J16" s="160" t="s">
        <v>29</v>
      </c>
      <c r="K16" s="116">
        <f>SUM(I4)</f>
        <v>33</v>
      </c>
      <c r="L16" s="160" t="s">
        <v>0</v>
      </c>
      <c r="M16" s="313">
        <v>16045</v>
      </c>
      <c r="N16" s="89">
        <f>SUM(H4)</f>
        <v>17113</v>
      </c>
      <c r="O16" s="45"/>
      <c r="P16" s="17"/>
      <c r="S16" s="26"/>
      <c r="T16" s="26"/>
      <c r="U16" s="26"/>
    </row>
    <row r="17" spans="1:21">
      <c r="H17" s="88">
        <v>563</v>
      </c>
      <c r="I17" s="33">
        <v>40</v>
      </c>
      <c r="J17" s="160" t="s">
        <v>2</v>
      </c>
      <c r="K17" s="116">
        <f t="shared" ref="K17:K25" si="1">SUM(I5)</f>
        <v>26</v>
      </c>
      <c r="L17" s="160" t="s">
        <v>30</v>
      </c>
      <c r="M17" s="314">
        <v>13705</v>
      </c>
      <c r="N17" s="89">
        <f t="shared" ref="N17:N25" si="2">SUM(H5)</f>
        <v>13137</v>
      </c>
      <c r="O17" s="45"/>
      <c r="P17" s="17"/>
      <c r="S17" s="26"/>
      <c r="T17" s="26"/>
      <c r="U17" s="26"/>
    </row>
    <row r="18" spans="1:21">
      <c r="H18" s="122">
        <v>391</v>
      </c>
      <c r="I18" s="3">
        <v>1</v>
      </c>
      <c r="J18" s="160" t="s">
        <v>4</v>
      </c>
      <c r="K18" s="116">
        <f t="shared" si="1"/>
        <v>14</v>
      </c>
      <c r="L18" s="160" t="s">
        <v>19</v>
      </c>
      <c r="M18" s="314">
        <v>6064</v>
      </c>
      <c r="N18" s="89">
        <f t="shared" si="2"/>
        <v>7309</v>
      </c>
      <c r="O18" s="45"/>
      <c r="P18" s="17"/>
      <c r="S18" s="26"/>
      <c r="T18" s="26"/>
      <c r="U18" s="26"/>
    </row>
    <row r="19" spans="1:21">
      <c r="H19" s="407">
        <v>244</v>
      </c>
      <c r="I19" s="3">
        <v>32</v>
      </c>
      <c r="J19" s="160" t="s">
        <v>35</v>
      </c>
      <c r="K19" s="116">
        <f t="shared" si="1"/>
        <v>15</v>
      </c>
      <c r="L19" s="160" t="s">
        <v>20</v>
      </c>
      <c r="M19" s="314">
        <v>3383</v>
      </c>
      <c r="N19" s="89">
        <f t="shared" si="2"/>
        <v>3995</v>
      </c>
      <c r="O19" s="45"/>
      <c r="P19" s="17"/>
      <c r="S19" s="26"/>
      <c r="T19" s="26"/>
      <c r="U19" s="26"/>
    </row>
    <row r="20" spans="1:21" ht="14.25" thickBot="1">
      <c r="H20" s="44">
        <v>196</v>
      </c>
      <c r="I20" s="3">
        <v>23</v>
      </c>
      <c r="J20" s="160" t="s">
        <v>27</v>
      </c>
      <c r="K20" s="116">
        <f t="shared" si="1"/>
        <v>38</v>
      </c>
      <c r="L20" s="160" t="s">
        <v>38</v>
      </c>
      <c r="M20" s="314">
        <v>3629</v>
      </c>
      <c r="N20" s="89">
        <f t="shared" si="2"/>
        <v>3817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53</v>
      </c>
      <c r="C21" s="59" t="s">
        <v>196</v>
      </c>
      <c r="D21" s="59" t="s">
        <v>184</v>
      </c>
      <c r="E21" s="59" t="s">
        <v>51</v>
      </c>
      <c r="F21" s="59" t="s">
        <v>50</v>
      </c>
      <c r="G21" s="59" t="s">
        <v>52</v>
      </c>
      <c r="H21" s="44">
        <v>103</v>
      </c>
      <c r="I21" s="3">
        <v>21</v>
      </c>
      <c r="J21" s="160" t="s">
        <v>25</v>
      </c>
      <c r="K21" s="116">
        <f t="shared" si="1"/>
        <v>37</v>
      </c>
      <c r="L21" s="160" t="s">
        <v>37</v>
      </c>
      <c r="M21" s="314">
        <v>2048</v>
      </c>
      <c r="N21" s="89">
        <f t="shared" si="2"/>
        <v>3693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17113</v>
      </c>
      <c r="D22" s="89">
        <f>SUM(L4)</f>
        <v>15759</v>
      </c>
      <c r="E22" s="52">
        <f t="shared" ref="E22:E32" si="4">SUM(N16/M16*100)</f>
        <v>106.65627921470863</v>
      </c>
      <c r="F22" s="55">
        <f>SUM(C22/D22*100)</f>
        <v>108.59191573069357</v>
      </c>
      <c r="G22" s="3"/>
      <c r="H22" s="91">
        <v>96</v>
      </c>
      <c r="I22" s="3">
        <v>9</v>
      </c>
      <c r="J22" s="3" t="s">
        <v>165</v>
      </c>
      <c r="K22" s="116">
        <f t="shared" si="1"/>
        <v>27</v>
      </c>
      <c r="L22" s="162" t="s">
        <v>31</v>
      </c>
      <c r="M22" s="314">
        <v>1488</v>
      </c>
      <c r="N22" s="89">
        <f t="shared" si="2"/>
        <v>1647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30</v>
      </c>
      <c r="C23" s="43">
        <f t="shared" si="3"/>
        <v>13137</v>
      </c>
      <c r="D23" s="89">
        <f>SUM(L5)</f>
        <v>18247</v>
      </c>
      <c r="E23" s="52">
        <f t="shared" si="4"/>
        <v>95.855527179861369</v>
      </c>
      <c r="F23" s="55">
        <f t="shared" ref="F23:F32" si="5">SUM(C23/D23*100)</f>
        <v>71.99539650353482</v>
      </c>
      <c r="G23" s="3"/>
      <c r="H23" s="375">
        <v>53</v>
      </c>
      <c r="I23" s="3">
        <v>22</v>
      </c>
      <c r="J23" s="160" t="s">
        <v>26</v>
      </c>
      <c r="K23" s="116">
        <f t="shared" si="1"/>
        <v>24</v>
      </c>
      <c r="L23" s="160" t="s">
        <v>28</v>
      </c>
      <c r="M23" s="314">
        <v>1523</v>
      </c>
      <c r="N23" s="89">
        <f t="shared" si="2"/>
        <v>1563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19</v>
      </c>
      <c r="C24" s="43">
        <f t="shared" si="3"/>
        <v>7309</v>
      </c>
      <c r="D24" s="89">
        <f t="shared" ref="D24:D31" si="6">SUM(L6)</f>
        <v>5907</v>
      </c>
      <c r="E24" s="52">
        <f t="shared" si="4"/>
        <v>120.53100263852244</v>
      </c>
      <c r="F24" s="55">
        <f t="shared" si="5"/>
        <v>123.73455222617234</v>
      </c>
      <c r="G24" s="3"/>
      <c r="H24" s="125">
        <v>28</v>
      </c>
      <c r="I24" s="3">
        <v>6</v>
      </c>
      <c r="J24" s="160" t="s">
        <v>13</v>
      </c>
      <c r="K24" s="116">
        <f t="shared" si="1"/>
        <v>34</v>
      </c>
      <c r="L24" s="162" t="s">
        <v>1</v>
      </c>
      <c r="M24" s="314">
        <v>2357</v>
      </c>
      <c r="N24" s="89">
        <f t="shared" si="2"/>
        <v>1384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20</v>
      </c>
      <c r="C25" s="43">
        <f t="shared" si="3"/>
        <v>3995</v>
      </c>
      <c r="D25" s="89">
        <f t="shared" si="6"/>
        <v>3868</v>
      </c>
      <c r="E25" s="52">
        <f t="shared" si="4"/>
        <v>118.09045226130652</v>
      </c>
      <c r="F25" s="55">
        <f t="shared" si="5"/>
        <v>103.28335056876938</v>
      </c>
      <c r="G25" s="3"/>
      <c r="H25" s="125">
        <v>14</v>
      </c>
      <c r="I25" s="3">
        <v>4</v>
      </c>
      <c r="J25" s="160" t="s">
        <v>11</v>
      </c>
      <c r="K25" s="180">
        <f t="shared" si="1"/>
        <v>36</v>
      </c>
      <c r="L25" s="382" t="s">
        <v>5</v>
      </c>
      <c r="M25" s="315">
        <v>1448</v>
      </c>
      <c r="N25" s="166">
        <f t="shared" si="2"/>
        <v>1334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38</v>
      </c>
      <c r="C26" s="89">
        <f t="shared" si="3"/>
        <v>3817</v>
      </c>
      <c r="D26" s="89">
        <f t="shared" si="6"/>
        <v>4418</v>
      </c>
      <c r="E26" s="52">
        <f t="shared" si="4"/>
        <v>105.18049049324883</v>
      </c>
      <c r="F26" s="55">
        <f t="shared" si="5"/>
        <v>86.39655952919874</v>
      </c>
      <c r="G26" s="12"/>
      <c r="H26" s="125">
        <v>5</v>
      </c>
      <c r="I26" s="3">
        <v>19</v>
      </c>
      <c r="J26" s="160" t="s">
        <v>23</v>
      </c>
      <c r="K26" s="3"/>
      <c r="L26" s="364" t="s">
        <v>158</v>
      </c>
      <c r="M26" s="316">
        <v>56319</v>
      </c>
      <c r="N26" s="191">
        <f>SUM(H44)</f>
        <v>59114</v>
      </c>
      <c r="S26" s="26"/>
      <c r="T26" s="26"/>
      <c r="U26" s="26"/>
    </row>
    <row r="27" spans="1:21">
      <c r="A27" s="61">
        <v>6</v>
      </c>
      <c r="B27" s="160" t="s">
        <v>37</v>
      </c>
      <c r="C27" s="43">
        <f t="shared" si="3"/>
        <v>3693</v>
      </c>
      <c r="D27" s="89">
        <f t="shared" si="6"/>
        <v>1427</v>
      </c>
      <c r="E27" s="52">
        <f t="shared" si="4"/>
        <v>180.322265625</v>
      </c>
      <c r="F27" s="55">
        <f t="shared" si="5"/>
        <v>258.79467414155567</v>
      </c>
      <c r="G27" s="3"/>
      <c r="H27" s="125">
        <v>1</v>
      </c>
      <c r="I27" s="3">
        <v>12</v>
      </c>
      <c r="J27" s="160" t="s">
        <v>18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31</v>
      </c>
      <c r="C28" s="43">
        <f t="shared" si="3"/>
        <v>1647</v>
      </c>
      <c r="D28" s="89">
        <f t="shared" si="6"/>
        <v>2019</v>
      </c>
      <c r="E28" s="52">
        <f t="shared" si="4"/>
        <v>110.68548387096774</v>
      </c>
      <c r="F28" s="55">
        <f t="shared" si="5"/>
        <v>81.57503714710252</v>
      </c>
      <c r="G28" s="3"/>
      <c r="H28" s="375">
        <v>0</v>
      </c>
      <c r="I28" s="3">
        <v>2</v>
      </c>
      <c r="J28" s="160" t="s">
        <v>6</v>
      </c>
      <c r="L28" s="29"/>
      <c r="S28" s="26"/>
      <c r="T28" s="26"/>
      <c r="U28" s="26"/>
    </row>
    <row r="29" spans="1:21">
      <c r="A29" s="61">
        <v>8</v>
      </c>
      <c r="B29" s="160" t="s">
        <v>28</v>
      </c>
      <c r="C29" s="43">
        <f t="shared" si="3"/>
        <v>1563</v>
      </c>
      <c r="D29" s="89">
        <f t="shared" si="6"/>
        <v>4403</v>
      </c>
      <c r="E29" s="52">
        <f t="shared" si="4"/>
        <v>102.62639527248851</v>
      </c>
      <c r="F29" s="55">
        <f t="shared" si="5"/>
        <v>35.498523733817848</v>
      </c>
      <c r="G29" s="11"/>
      <c r="H29" s="125">
        <v>0</v>
      </c>
      <c r="I29" s="3">
        <v>3</v>
      </c>
      <c r="J29" s="160" t="s">
        <v>10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1</v>
      </c>
      <c r="C30" s="43">
        <f t="shared" si="3"/>
        <v>1384</v>
      </c>
      <c r="D30" s="89">
        <f t="shared" si="6"/>
        <v>5657</v>
      </c>
      <c r="E30" s="52">
        <f t="shared" si="4"/>
        <v>58.718710224862114</v>
      </c>
      <c r="F30" s="55">
        <f t="shared" si="5"/>
        <v>24.465264274350361</v>
      </c>
      <c r="G30" s="12"/>
      <c r="H30" s="375">
        <v>0</v>
      </c>
      <c r="I30" s="3">
        <v>5</v>
      </c>
      <c r="J30" s="160" t="s">
        <v>12</v>
      </c>
      <c r="L30" s="29"/>
      <c r="M30" s="26"/>
      <c r="S30" s="26"/>
      <c r="T30" s="26"/>
      <c r="U30" s="26"/>
    </row>
    <row r="31" spans="1:21" ht="14.25" thickBot="1">
      <c r="A31" s="64">
        <v>10</v>
      </c>
      <c r="B31" s="382" t="s">
        <v>5</v>
      </c>
      <c r="C31" s="43">
        <f t="shared" si="3"/>
        <v>1334</v>
      </c>
      <c r="D31" s="89">
        <f t="shared" si="6"/>
        <v>918</v>
      </c>
      <c r="E31" s="52">
        <f t="shared" si="4"/>
        <v>92.127071823204417</v>
      </c>
      <c r="F31" s="55">
        <f t="shared" si="5"/>
        <v>145.31590413943357</v>
      </c>
      <c r="G31" s="92"/>
      <c r="H31" s="91">
        <v>0</v>
      </c>
      <c r="I31" s="3">
        <v>7</v>
      </c>
      <c r="J31" s="160" t="s">
        <v>14</v>
      </c>
      <c r="L31" s="29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59114</v>
      </c>
      <c r="D32" s="67">
        <f>SUM(L14)</f>
        <v>67282</v>
      </c>
      <c r="E32" s="70">
        <f t="shared" si="4"/>
        <v>104.96280118610059</v>
      </c>
      <c r="F32" s="68">
        <f t="shared" si="5"/>
        <v>87.860051722600403</v>
      </c>
      <c r="G32" s="69"/>
      <c r="H32" s="435">
        <v>0</v>
      </c>
      <c r="I32" s="3">
        <v>8</v>
      </c>
      <c r="J32" s="160" t="s">
        <v>15</v>
      </c>
      <c r="L32" s="29"/>
      <c r="M32" s="26"/>
      <c r="S32" s="26"/>
      <c r="T32" s="26"/>
      <c r="U32" s="26"/>
    </row>
    <row r="33" spans="2:30">
      <c r="H33" s="43">
        <v>0</v>
      </c>
      <c r="I33" s="3">
        <v>10</v>
      </c>
      <c r="J33" s="160" t="s">
        <v>16</v>
      </c>
      <c r="L33" s="29"/>
      <c r="M33" s="26"/>
      <c r="S33" s="26"/>
      <c r="T33" s="26"/>
      <c r="U33" s="26"/>
    </row>
    <row r="34" spans="2:30">
      <c r="H34" s="43">
        <v>0</v>
      </c>
      <c r="I34" s="3">
        <v>11</v>
      </c>
      <c r="J34" s="160" t="s">
        <v>17</v>
      </c>
      <c r="L34" s="29"/>
      <c r="M34" s="26"/>
      <c r="S34" s="26"/>
      <c r="T34" s="26"/>
      <c r="U34" s="26"/>
    </row>
    <row r="35" spans="2:30">
      <c r="H35" s="122">
        <v>0</v>
      </c>
      <c r="I35" s="3">
        <v>13</v>
      </c>
      <c r="J35" s="160" t="s">
        <v>7</v>
      </c>
      <c r="L35" s="29"/>
      <c r="M35" s="26"/>
      <c r="S35" s="26"/>
      <c r="T35" s="26"/>
      <c r="U35" s="26"/>
    </row>
    <row r="36" spans="2:30">
      <c r="B36" s="48"/>
      <c r="C36" s="26"/>
      <c r="E36" s="17"/>
      <c r="H36" s="97">
        <v>0</v>
      </c>
      <c r="I36" s="3">
        <v>18</v>
      </c>
      <c r="J36" s="160" t="s">
        <v>22</v>
      </c>
      <c r="L36" s="48"/>
      <c r="M36" s="26"/>
      <c r="S36" s="26"/>
      <c r="T36" s="26"/>
      <c r="U36" s="26"/>
    </row>
    <row r="37" spans="2:30">
      <c r="B37" s="18"/>
      <c r="C37" s="26"/>
      <c r="F37" s="26"/>
      <c r="G37" s="48"/>
      <c r="H37" s="193">
        <v>0</v>
      </c>
      <c r="I37" s="3">
        <v>20</v>
      </c>
      <c r="J37" s="160" t="s">
        <v>24</v>
      </c>
      <c r="L37" s="48"/>
      <c r="M37" s="26"/>
      <c r="S37" s="26"/>
      <c r="T37" s="26"/>
      <c r="U37" s="26"/>
    </row>
    <row r="38" spans="2:30">
      <c r="C38" s="26"/>
      <c r="F38" s="26"/>
      <c r="H38" s="44">
        <v>0</v>
      </c>
      <c r="I38" s="3">
        <v>28</v>
      </c>
      <c r="J38" s="160" t="s">
        <v>32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193">
        <v>0</v>
      </c>
      <c r="I39" s="3">
        <v>29</v>
      </c>
      <c r="J39" s="160" t="s">
        <v>95</v>
      </c>
      <c r="L39" s="48"/>
      <c r="M39" s="26"/>
      <c r="S39" s="26"/>
      <c r="T39" s="26"/>
      <c r="U39" s="26"/>
    </row>
    <row r="40" spans="2:30">
      <c r="C40" s="26"/>
      <c r="H40" s="44">
        <v>0</v>
      </c>
      <c r="I40" s="3">
        <v>30</v>
      </c>
      <c r="J40" s="160" t="s">
        <v>33</v>
      </c>
      <c r="L40" s="48"/>
      <c r="M40" s="26"/>
      <c r="S40" s="26"/>
      <c r="T40" s="26"/>
      <c r="U40" s="26"/>
    </row>
    <row r="41" spans="2:30">
      <c r="H41" s="44">
        <v>0</v>
      </c>
      <c r="I41" s="3">
        <v>31</v>
      </c>
      <c r="J41" s="160" t="s">
        <v>105</v>
      </c>
      <c r="L41" s="48"/>
      <c r="M41" s="26"/>
      <c r="S41" s="26"/>
      <c r="T41" s="26"/>
      <c r="U41" s="26"/>
    </row>
    <row r="42" spans="2:30">
      <c r="H42" s="193">
        <v>0</v>
      </c>
      <c r="I42" s="3">
        <v>35</v>
      </c>
      <c r="J42" s="160" t="s">
        <v>36</v>
      </c>
      <c r="L42" s="48"/>
      <c r="M42" s="26"/>
      <c r="S42" s="26"/>
      <c r="T42" s="26"/>
      <c r="U42" s="26"/>
    </row>
    <row r="43" spans="2:30">
      <c r="H43" s="88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59114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196</v>
      </c>
      <c r="I47" s="3"/>
      <c r="J47" s="178" t="s">
        <v>71</v>
      </c>
      <c r="K47" s="3"/>
      <c r="L47" s="299" t="s">
        <v>184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53</v>
      </c>
      <c r="K48" s="121"/>
      <c r="L48" s="303" t="s">
        <v>99</v>
      </c>
      <c r="S48" s="26"/>
      <c r="T48" s="26"/>
      <c r="U48" s="26"/>
      <c r="V48" s="26"/>
    </row>
    <row r="49" spans="1:22">
      <c r="H49" s="421">
        <v>54437</v>
      </c>
      <c r="I49" s="3">
        <v>26</v>
      </c>
      <c r="J49" s="160" t="s">
        <v>30</v>
      </c>
      <c r="K49" s="3">
        <f>SUM(I49)</f>
        <v>26</v>
      </c>
      <c r="L49" s="304">
        <v>48559</v>
      </c>
      <c r="S49" s="26"/>
      <c r="T49" s="26"/>
      <c r="U49" s="26"/>
      <c r="V49" s="26"/>
    </row>
    <row r="50" spans="1:22">
      <c r="H50" s="43">
        <v>13130</v>
      </c>
      <c r="I50" s="3">
        <v>33</v>
      </c>
      <c r="J50" s="160" t="s">
        <v>0</v>
      </c>
      <c r="K50" s="3">
        <f t="shared" ref="K50:K58" si="7">SUM(I50)</f>
        <v>33</v>
      </c>
      <c r="L50" s="304">
        <v>15825</v>
      </c>
      <c r="M50" s="26"/>
      <c r="N50" s="90"/>
      <c r="O50" s="90"/>
      <c r="S50" s="26"/>
      <c r="T50" s="26"/>
      <c r="U50" s="26"/>
      <c r="V50" s="26"/>
    </row>
    <row r="51" spans="1:22">
      <c r="H51" s="334">
        <v>11784</v>
      </c>
      <c r="I51" s="3">
        <v>13</v>
      </c>
      <c r="J51" s="160" t="s">
        <v>7</v>
      </c>
      <c r="K51" s="3">
        <f t="shared" si="7"/>
        <v>13</v>
      </c>
      <c r="L51" s="304">
        <v>11735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88">
        <v>11695</v>
      </c>
      <c r="I52" s="3">
        <v>40</v>
      </c>
      <c r="J52" s="160" t="s">
        <v>2</v>
      </c>
      <c r="K52" s="3">
        <f t="shared" si="7"/>
        <v>40</v>
      </c>
      <c r="L52" s="304">
        <v>12084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196</v>
      </c>
      <c r="D53" s="59" t="s">
        <v>184</v>
      </c>
      <c r="E53" s="59" t="s">
        <v>51</v>
      </c>
      <c r="F53" s="59" t="s">
        <v>50</v>
      </c>
      <c r="G53" s="59" t="s">
        <v>52</v>
      </c>
      <c r="H53" s="334">
        <v>6290</v>
      </c>
      <c r="I53" s="3">
        <v>34</v>
      </c>
      <c r="J53" s="160" t="s">
        <v>1</v>
      </c>
      <c r="K53" s="3">
        <f t="shared" si="7"/>
        <v>34</v>
      </c>
      <c r="L53" s="304">
        <v>5907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54437</v>
      </c>
      <c r="D54" s="97">
        <f>SUM(L49)</f>
        <v>48559</v>
      </c>
      <c r="E54" s="52">
        <f t="shared" ref="E54:E64" si="9">SUM(N63/M63*100)</f>
        <v>100.48732763553801</v>
      </c>
      <c r="F54" s="52">
        <f>SUM(C54/D54*100)</f>
        <v>112.10486212648532</v>
      </c>
      <c r="G54" s="3"/>
      <c r="H54" s="88">
        <v>4319</v>
      </c>
      <c r="I54" s="3">
        <v>24</v>
      </c>
      <c r="J54" s="160" t="s">
        <v>28</v>
      </c>
      <c r="K54" s="3">
        <f t="shared" si="7"/>
        <v>24</v>
      </c>
      <c r="L54" s="304">
        <v>2879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0</v>
      </c>
      <c r="C55" s="43">
        <f t="shared" si="8"/>
        <v>13130</v>
      </c>
      <c r="D55" s="97">
        <f t="shared" ref="D55:D64" si="10">SUM(L50)</f>
        <v>15825</v>
      </c>
      <c r="E55" s="52">
        <f t="shared" si="9"/>
        <v>99.341756828327149</v>
      </c>
      <c r="F55" s="52">
        <f t="shared" ref="F55:F64" si="11">SUM(C55/D55*100)</f>
        <v>82.969984202211691</v>
      </c>
      <c r="G55" s="3"/>
      <c r="H55" s="290">
        <v>3842</v>
      </c>
      <c r="I55" s="3">
        <v>25</v>
      </c>
      <c r="J55" s="160" t="s">
        <v>29</v>
      </c>
      <c r="K55" s="3">
        <f t="shared" si="7"/>
        <v>25</v>
      </c>
      <c r="L55" s="304">
        <v>16996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7</v>
      </c>
      <c r="C56" s="43">
        <f t="shared" si="8"/>
        <v>11784</v>
      </c>
      <c r="D56" s="97">
        <f t="shared" si="10"/>
        <v>11735</v>
      </c>
      <c r="E56" s="52">
        <f t="shared" si="9"/>
        <v>112.13245789323436</v>
      </c>
      <c r="F56" s="52">
        <f t="shared" si="11"/>
        <v>100.41755432466979</v>
      </c>
      <c r="G56" s="3"/>
      <c r="H56" s="44">
        <v>2418</v>
      </c>
      <c r="I56" s="3">
        <v>22</v>
      </c>
      <c r="J56" s="160" t="s">
        <v>26</v>
      </c>
      <c r="K56" s="3">
        <f t="shared" si="7"/>
        <v>22</v>
      </c>
      <c r="L56" s="304">
        <v>1853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2</v>
      </c>
      <c r="C57" s="43">
        <f t="shared" si="8"/>
        <v>11695</v>
      </c>
      <c r="D57" s="97">
        <f t="shared" si="10"/>
        <v>12084</v>
      </c>
      <c r="E57" s="52">
        <f t="shared" si="9"/>
        <v>152.00155965687549</v>
      </c>
      <c r="F57" s="52">
        <f t="shared" si="11"/>
        <v>96.78086726249586</v>
      </c>
      <c r="G57" s="3"/>
      <c r="H57" s="91">
        <v>2141</v>
      </c>
      <c r="I57" s="3">
        <v>36</v>
      </c>
      <c r="J57" s="160" t="s">
        <v>5</v>
      </c>
      <c r="K57" s="3">
        <f t="shared" si="7"/>
        <v>36</v>
      </c>
      <c r="L57" s="304">
        <v>3508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1</v>
      </c>
      <c r="C58" s="43">
        <f t="shared" si="8"/>
        <v>6290</v>
      </c>
      <c r="D58" s="97">
        <f t="shared" si="10"/>
        <v>5907</v>
      </c>
      <c r="E58" s="52">
        <f t="shared" si="9"/>
        <v>112.76443169594836</v>
      </c>
      <c r="F58" s="52">
        <f t="shared" si="11"/>
        <v>106.48383274081598</v>
      </c>
      <c r="G58" s="12"/>
      <c r="H58" s="166">
        <v>2044</v>
      </c>
      <c r="I58" s="14">
        <v>38</v>
      </c>
      <c r="J58" s="162" t="s">
        <v>38</v>
      </c>
      <c r="K58" s="14">
        <f t="shared" si="7"/>
        <v>38</v>
      </c>
      <c r="L58" s="305">
        <v>1229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28</v>
      </c>
      <c r="C59" s="43">
        <f t="shared" si="8"/>
        <v>4319</v>
      </c>
      <c r="D59" s="97">
        <f t="shared" si="10"/>
        <v>2879</v>
      </c>
      <c r="E59" s="52">
        <f t="shared" si="9"/>
        <v>130.79951544518474</v>
      </c>
      <c r="F59" s="52">
        <f t="shared" si="11"/>
        <v>150.01736714136854</v>
      </c>
      <c r="G59" s="3"/>
      <c r="H59" s="425">
        <v>1228</v>
      </c>
      <c r="I59" s="336">
        <v>16</v>
      </c>
      <c r="J59" s="221" t="s">
        <v>3</v>
      </c>
      <c r="K59" s="8" t="s">
        <v>67</v>
      </c>
      <c r="L59" s="306">
        <v>125133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29</v>
      </c>
      <c r="C60" s="43">
        <f t="shared" si="8"/>
        <v>3842</v>
      </c>
      <c r="D60" s="97">
        <f t="shared" si="10"/>
        <v>16996</v>
      </c>
      <c r="E60" s="52">
        <f t="shared" si="9"/>
        <v>29.889528551423684</v>
      </c>
      <c r="F60" s="52">
        <f t="shared" si="11"/>
        <v>22.60531889856437</v>
      </c>
      <c r="G60" s="3"/>
      <c r="H60" s="125">
        <v>722</v>
      </c>
      <c r="I60" s="139">
        <v>17</v>
      </c>
      <c r="J60" s="160" t="s">
        <v>21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26</v>
      </c>
      <c r="C61" s="43">
        <f t="shared" si="8"/>
        <v>2418</v>
      </c>
      <c r="D61" s="97">
        <f t="shared" si="10"/>
        <v>1853</v>
      </c>
      <c r="E61" s="52">
        <f t="shared" si="9"/>
        <v>90.527892175215271</v>
      </c>
      <c r="F61" s="52">
        <f t="shared" si="11"/>
        <v>130.49109552077712</v>
      </c>
      <c r="G61" s="11"/>
      <c r="H61" s="91">
        <v>631</v>
      </c>
      <c r="I61" s="139">
        <v>21</v>
      </c>
      <c r="J61" s="3" t="s">
        <v>156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5</v>
      </c>
      <c r="C62" s="43">
        <f t="shared" si="8"/>
        <v>2141</v>
      </c>
      <c r="D62" s="97">
        <f t="shared" si="10"/>
        <v>3508</v>
      </c>
      <c r="E62" s="52">
        <f t="shared" si="9"/>
        <v>110.87519419989643</v>
      </c>
      <c r="F62" s="52">
        <f t="shared" si="11"/>
        <v>61.031927023945265</v>
      </c>
      <c r="G62" s="12"/>
      <c r="H62" s="91">
        <v>360</v>
      </c>
      <c r="I62" s="173">
        <v>23</v>
      </c>
      <c r="J62" s="160" t="s">
        <v>27</v>
      </c>
      <c r="K62" s="50"/>
      <c r="L62" t="s">
        <v>61</v>
      </c>
      <c r="M62" s="439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38</v>
      </c>
      <c r="C63" s="331">
        <f t="shared" si="8"/>
        <v>2044</v>
      </c>
      <c r="D63" s="137">
        <f t="shared" si="10"/>
        <v>1229</v>
      </c>
      <c r="E63" s="57">
        <f t="shared" si="9"/>
        <v>123.80375529981829</v>
      </c>
      <c r="F63" s="57">
        <f t="shared" si="11"/>
        <v>166.31407648494712</v>
      </c>
      <c r="G63" s="92"/>
      <c r="H63" s="91">
        <v>346</v>
      </c>
      <c r="I63" s="3">
        <v>12</v>
      </c>
      <c r="J63" s="160" t="s">
        <v>18</v>
      </c>
      <c r="K63" s="3">
        <f>SUM(K49)</f>
        <v>26</v>
      </c>
      <c r="L63" s="160" t="s">
        <v>30</v>
      </c>
      <c r="M63" s="169">
        <v>54173</v>
      </c>
      <c r="N63" s="89">
        <f>SUM(H49)</f>
        <v>54437</v>
      </c>
      <c r="O63" s="45"/>
      <c r="S63" s="26"/>
      <c r="T63" s="26"/>
      <c r="U63" s="26"/>
      <c r="V63" s="26"/>
    </row>
    <row r="64" spans="1:22" ht="14.25" thickBot="1">
      <c r="A64" s="65"/>
      <c r="B64" s="66"/>
      <c r="C64" s="100">
        <f>SUM(H89)</f>
        <v>115661</v>
      </c>
      <c r="D64" s="138">
        <f t="shared" si="10"/>
        <v>125133</v>
      </c>
      <c r="E64" s="70">
        <f t="shared" si="9"/>
        <v>99.036699604404632</v>
      </c>
      <c r="F64" s="70">
        <f t="shared" si="11"/>
        <v>92.43045399694725</v>
      </c>
      <c r="G64" s="69"/>
      <c r="H64" s="91">
        <v>135</v>
      </c>
      <c r="I64" s="3">
        <v>11</v>
      </c>
      <c r="J64" s="160" t="s">
        <v>17</v>
      </c>
      <c r="K64" s="3">
        <f t="shared" ref="K64:K72" si="12">SUM(K50)</f>
        <v>33</v>
      </c>
      <c r="L64" s="160" t="s">
        <v>0</v>
      </c>
      <c r="M64" s="169">
        <v>13217</v>
      </c>
      <c r="N64" s="89">
        <f t="shared" ref="N64:N72" si="13">SUM(H50)</f>
        <v>13130</v>
      </c>
      <c r="O64" s="45"/>
      <c r="S64" s="26"/>
      <c r="T64" s="26"/>
      <c r="U64" s="26"/>
      <c r="V64" s="26"/>
    </row>
    <row r="65" spans="2:22">
      <c r="H65" s="43">
        <v>54</v>
      </c>
      <c r="I65" s="3">
        <v>15</v>
      </c>
      <c r="J65" s="160" t="s">
        <v>20</v>
      </c>
      <c r="K65" s="3">
        <f t="shared" si="12"/>
        <v>13</v>
      </c>
      <c r="L65" s="160" t="s">
        <v>7</v>
      </c>
      <c r="M65" s="169">
        <v>10509</v>
      </c>
      <c r="N65" s="89">
        <f t="shared" si="13"/>
        <v>11784</v>
      </c>
      <c r="O65" s="45"/>
      <c r="S65" s="26"/>
      <c r="T65" s="26"/>
      <c r="U65" s="26"/>
      <c r="V65" s="26"/>
    </row>
    <row r="66" spans="2:22">
      <c r="H66" s="421">
        <v>50</v>
      </c>
      <c r="I66" s="3">
        <v>9</v>
      </c>
      <c r="J66" s="3" t="s">
        <v>163</v>
      </c>
      <c r="K66" s="3">
        <f t="shared" si="12"/>
        <v>40</v>
      </c>
      <c r="L66" s="160" t="s">
        <v>2</v>
      </c>
      <c r="M66" s="169">
        <v>7694</v>
      </c>
      <c r="N66" s="89">
        <f t="shared" si="13"/>
        <v>11695</v>
      </c>
      <c r="O66" s="45"/>
      <c r="S66" s="26"/>
      <c r="T66" s="26"/>
      <c r="U66" s="26"/>
      <c r="V66" s="26"/>
    </row>
    <row r="67" spans="2:22">
      <c r="H67" s="89">
        <v>25</v>
      </c>
      <c r="I67" s="3">
        <v>29</v>
      </c>
      <c r="J67" s="160" t="s">
        <v>95</v>
      </c>
      <c r="K67" s="3">
        <f t="shared" si="12"/>
        <v>34</v>
      </c>
      <c r="L67" s="160" t="s">
        <v>1</v>
      </c>
      <c r="M67" s="169">
        <v>5578</v>
      </c>
      <c r="N67" s="89">
        <f t="shared" si="13"/>
        <v>6290</v>
      </c>
      <c r="O67" s="45"/>
      <c r="S67" s="26"/>
      <c r="T67" s="26"/>
      <c r="U67" s="26"/>
      <c r="V67" s="26"/>
    </row>
    <row r="68" spans="2:22">
      <c r="B68" s="51"/>
      <c r="C68" s="26"/>
      <c r="H68" s="44">
        <v>8</v>
      </c>
      <c r="I68" s="3">
        <v>27</v>
      </c>
      <c r="J68" s="160" t="s">
        <v>31</v>
      </c>
      <c r="K68" s="3">
        <f t="shared" si="12"/>
        <v>24</v>
      </c>
      <c r="L68" s="160" t="s">
        <v>28</v>
      </c>
      <c r="M68" s="169">
        <v>3302</v>
      </c>
      <c r="N68" s="89">
        <f t="shared" si="13"/>
        <v>4319</v>
      </c>
      <c r="O68" s="45"/>
      <c r="S68" s="26"/>
      <c r="T68" s="26"/>
      <c r="U68" s="26"/>
      <c r="V68" s="26"/>
    </row>
    <row r="69" spans="2:22">
      <c r="B69" s="51"/>
      <c r="C69" s="26"/>
      <c r="H69" s="88">
        <v>2</v>
      </c>
      <c r="I69" s="3">
        <v>20</v>
      </c>
      <c r="J69" s="160" t="s">
        <v>24</v>
      </c>
      <c r="K69" s="3">
        <f t="shared" si="12"/>
        <v>25</v>
      </c>
      <c r="L69" s="160" t="s">
        <v>29</v>
      </c>
      <c r="M69" s="169">
        <v>12854</v>
      </c>
      <c r="N69" s="89">
        <f t="shared" si="13"/>
        <v>3842</v>
      </c>
      <c r="O69" s="45"/>
      <c r="S69" s="26"/>
      <c r="T69" s="26"/>
      <c r="U69" s="26"/>
      <c r="V69" s="26"/>
    </row>
    <row r="70" spans="2:22">
      <c r="B70" s="50"/>
      <c r="H70" s="88">
        <v>0</v>
      </c>
      <c r="I70" s="3">
        <v>1</v>
      </c>
      <c r="J70" s="160" t="s">
        <v>4</v>
      </c>
      <c r="K70" s="3">
        <f t="shared" si="12"/>
        <v>22</v>
      </c>
      <c r="L70" s="160" t="s">
        <v>26</v>
      </c>
      <c r="M70" s="169">
        <v>2671</v>
      </c>
      <c r="N70" s="89">
        <f t="shared" si="13"/>
        <v>2418</v>
      </c>
      <c r="O70" s="45"/>
      <c r="S70" s="26"/>
      <c r="T70" s="26"/>
      <c r="U70" s="26"/>
      <c r="V70" s="26"/>
    </row>
    <row r="71" spans="2:22">
      <c r="B71" s="50"/>
      <c r="H71" s="44">
        <v>0</v>
      </c>
      <c r="I71" s="3">
        <v>2</v>
      </c>
      <c r="J71" s="160" t="s">
        <v>6</v>
      </c>
      <c r="K71" s="3">
        <f t="shared" si="12"/>
        <v>36</v>
      </c>
      <c r="L71" s="160" t="s">
        <v>5</v>
      </c>
      <c r="M71" s="169">
        <v>1931</v>
      </c>
      <c r="N71" s="89">
        <f t="shared" si="13"/>
        <v>2141</v>
      </c>
      <c r="O71" s="45"/>
      <c r="S71" s="26"/>
      <c r="T71" s="26"/>
      <c r="U71" s="26"/>
      <c r="V71" s="26"/>
    </row>
    <row r="72" spans="2:22" ht="14.25" thickBot="1">
      <c r="B72" s="50"/>
      <c r="H72" s="44">
        <v>0</v>
      </c>
      <c r="I72" s="3">
        <v>3</v>
      </c>
      <c r="J72" s="160" t="s">
        <v>10</v>
      </c>
      <c r="K72" s="3">
        <f t="shared" si="12"/>
        <v>38</v>
      </c>
      <c r="L72" s="162" t="s">
        <v>38</v>
      </c>
      <c r="M72" s="170">
        <v>1651</v>
      </c>
      <c r="N72" s="89">
        <f t="shared" si="13"/>
        <v>2044</v>
      </c>
      <c r="O72" s="45"/>
      <c r="S72" s="26"/>
      <c r="T72" s="26"/>
      <c r="U72" s="26"/>
      <c r="V72" s="26"/>
    </row>
    <row r="73" spans="2:22" ht="14.25" thickTop="1">
      <c r="B73" s="50"/>
      <c r="H73" s="88">
        <v>0</v>
      </c>
      <c r="I73" s="3">
        <v>4</v>
      </c>
      <c r="J73" s="160" t="s">
        <v>11</v>
      </c>
      <c r="K73" s="43"/>
      <c r="L73" s="3" t="s">
        <v>176</v>
      </c>
      <c r="M73" s="168">
        <v>116786</v>
      </c>
      <c r="N73" s="167">
        <f>SUM(H89)</f>
        <v>115661</v>
      </c>
      <c r="O73" s="45"/>
      <c r="S73" s="26"/>
      <c r="T73" s="26"/>
      <c r="U73" s="26"/>
      <c r="V73" s="26"/>
    </row>
    <row r="74" spans="2:22">
      <c r="B74" s="50"/>
      <c r="H74" s="88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88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44">
        <v>0</v>
      </c>
      <c r="I76" s="3">
        <v>7</v>
      </c>
      <c r="J76" s="160" t="s">
        <v>14</v>
      </c>
      <c r="L76" s="48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8</v>
      </c>
      <c r="J77" s="160" t="s">
        <v>15</v>
      </c>
      <c r="L77" s="48"/>
      <c r="M77" s="26"/>
      <c r="N77" s="26"/>
      <c r="O77" s="26"/>
      <c r="S77" s="26"/>
      <c r="T77" s="26"/>
      <c r="U77" s="26"/>
      <c r="V77" s="26"/>
    </row>
    <row r="78" spans="2:22">
      <c r="H78" s="44">
        <v>0</v>
      </c>
      <c r="I78" s="3">
        <v>10</v>
      </c>
      <c r="J78" s="160" t="s">
        <v>16</v>
      </c>
      <c r="L78" s="48"/>
      <c r="M78" s="26"/>
      <c r="N78" s="26"/>
      <c r="O78" s="26"/>
      <c r="S78" s="26"/>
      <c r="T78" s="26"/>
      <c r="U78" s="26"/>
      <c r="V78" s="26"/>
    </row>
    <row r="79" spans="2:22">
      <c r="H79" s="89">
        <v>0</v>
      </c>
      <c r="I79" s="3">
        <v>14</v>
      </c>
      <c r="J79" s="160" t="s">
        <v>19</v>
      </c>
      <c r="L79" s="48"/>
      <c r="M79" s="26"/>
      <c r="N79" s="26"/>
      <c r="O79" s="26"/>
      <c r="S79" s="26"/>
      <c r="T79" s="26"/>
      <c r="U79" s="26"/>
      <c r="V79" s="26"/>
    </row>
    <row r="80" spans="2:22">
      <c r="H80" s="44">
        <v>0</v>
      </c>
      <c r="I80" s="3">
        <v>18</v>
      </c>
      <c r="J80" s="160" t="s">
        <v>22</v>
      </c>
      <c r="L80" s="48"/>
      <c r="M80" s="26"/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19</v>
      </c>
      <c r="J81" s="160" t="s">
        <v>23</v>
      </c>
      <c r="L81" s="48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28</v>
      </c>
      <c r="J82" s="160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30</v>
      </c>
      <c r="J83" s="160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290">
        <v>0</v>
      </c>
      <c r="I84" s="3">
        <v>31</v>
      </c>
      <c r="J84" s="160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32</v>
      </c>
      <c r="J85" s="160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44">
        <v>0</v>
      </c>
      <c r="I86" s="3">
        <v>35</v>
      </c>
      <c r="J86" s="160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44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88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115661</v>
      </c>
      <c r="I89" s="3"/>
      <c r="J89" s="3" t="s">
        <v>93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45" sqref="M4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16" t="s">
        <v>65</v>
      </c>
      <c r="J1" s="101"/>
      <c r="Q1" s="26"/>
      <c r="R1" s="108"/>
    </row>
    <row r="2" spans="5:30">
      <c r="H2" s="281" t="s">
        <v>201</v>
      </c>
      <c r="I2" s="3"/>
      <c r="J2" s="185" t="s">
        <v>103</v>
      </c>
      <c r="K2" s="3"/>
      <c r="L2" s="179" t="s">
        <v>187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100</v>
      </c>
      <c r="K3" s="3"/>
      <c r="L3" s="42" t="s">
        <v>99</v>
      </c>
      <c r="M3" s="82"/>
      <c r="N3" s="427"/>
      <c r="R3" s="48"/>
      <c r="S3" s="26"/>
      <c r="T3" s="26"/>
      <c r="U3" s="26"/>
      <c r="V3" s="26"/>
    </row>
    <row r="4" spans="5:30" ht="13.5" customHeight="1">
      <c r="H4" s="89">
        <v>22049</v>
      </c>
      <c r="I4" s="3">
        <v>17</v>
      </c>
      <c r="J4" s="33" t="s">
        <v>21</v>
      </c>
      <c r="K4" s="201">
        <f>SUM(I4)</f>
        <v>17</v>
      </c>
      <c r="L4" s="273">
        <v>25562</v>
      </c>
      <c r="M4" s="45"/>
      <c r="N4" s="427"/>
      <c r="R4" s="48"/>
      <c r="S4" s="26"/>
      <c r="T4" s="26"/>
      <c r="U4" s="26"/>
      <c r="V4" s="26"/>
    </row>
    <row r="5" spans="5:30" ht="13.5" customHeight="1">
      <c r="H5" s="88">
        <v>20300</v>
      </c>
      <c r="I5" s="3">
        <v>33</v>
      </c>
      <c r="J5" s="33" t="s">
        <v>0</v>
      </c>
      <c r="K5" s="201">
        <f t="shared" ref="K5:K13" si="0">SUM(I5)</f>
        <v>33</v>
      </c>
      <c r="L5" s="273">
        <v>24073</v>
      </c>
      <c r="M5" s="45"/>
      <c r="N5" s="427"/>
      <c r="R5" s="48"/>
      <c r="S5" s="26"/>
      <c r="T5" s="26"/>
      <c r="U5" s="26"/>
      <c r="V5" s="26"/>
    </row>
    <row r="6" spans="5:30" ht="13.5" customHeight="1">
      <c r="H6" s="88">
        <v>18080</v>
      </c>
      <c r="I6" s="3">
        <v>34</v>
      </c>
      <c r="J6" s="33" t="s">
        <v>1</v>
      </c>
      <c r="K6" s="201">
        <f t="shared" si="0"/>
        <v>34</v>
      </c>
      <c r="L6" s="273">
        <v>15177</v>
      </c>
      <c r="M6" s="45"/>
      <c r="N6" s="427"/>
      <c r="R6" s="48"/>
      <c r="S6" s="26"/>
      <c r="T6" s="26"/>
      <c r="U6" s="26"/>
      <c r="V6" s="26"/>
    </row>
    <row r="7" spans="5:30" ht="13.5" customHeight="1">
      <c r="H7" s="88">
        <v>16226</v>
      </c>
      <c r="I7" s="3">
        <v>3</v>
      </c>
      <c r="J7" s="33" t="s">
        <v>10</v>
      </c>
      <c r="K7" s="201">
        <f t="shared" si="0"/>
        <v>3</v>
      </c>
      <c r="L7" s="273">
        <v>10290</v>
      </c>
      <c r="M7" s="45"/>
      <c r="N7" s="427"/>
      <c r="R7" s="48"/>
      <c r="S7" s="26"/>
      <c r="T7" s="26"/>
      <c r="U7" s="26"/>
      <c r="V7" s="26"/>
    </row>
    <row r="8" spans="5:30">
      <c r="H8" s="334">
        <v>14991</v>
      </c>
      <c r="I8" s="3">
        <v>2</v>
      </c>
      <c r="J8" s="33" t="s">
        <v>6</v>
      </c>
      <c r="K8" s="201">
        <f t="shared" si="0"/>
        <v>2</v>
      </c>
      <c r="L8" s="273">
        <v>19133</v>
      </c>
      <c r="M8" s="45"/>
      <c r="R8" s="48"/>
      <c r="S8" s="26"/>
      <c r="T8" s="26"/>
      <c r="U8" s="26"/>
      <c r="V8" s="26"/>
    </row>
    <row r="9" spans="5:30">
      <c r="H9" s="88">
        <v>13432</v>
      </c>
      <c r="I9" s="3">
        <v>31</v>
      </c>
      <c r="J9" s="33" t="s">
        <v>64</v>
      </c>
      <c r="K9" s="201">
        <f t="shared" si="0"/>
        <v>31</v>
      </c>
      <c r="L9" s="273">
        <v>42183</v>
      </c>
      <c r="M9" s="45"/>
      <c r="R9" s="48"/>
      <c r="S9" s="26"/>
      <c r="T9" s="26"/>
      <c r="U9" s="26"/>
      <c r="V9" s="26"/>
    </row>
    <row r="10" spans="5:30">
      <c r="H10" s="88">
        <v>11708</v>
      </c>
      <c r="I10" s="3">
        <v>25</v>
      </c>
      <c r="J10" s="33" t="s">
        <v>29</v>
      </c>
      <c r="K10" s="201">
        <f t="shared" si="0"/>
        <v>25</v>
      </c>
      <c r="L10" s="273">
        <v>10672</v>
      </c>
      <c r="M10" s="45"/>
      <c r="R10" s="48"/>
      <c r="S10" s="26"/>
      <c r="T10" s="26"/>
      <c r="U10" s="26"/>
      <c r="V10" s="26"/>
    </row>
    <row r="11" spans="5:30">
      <c r="H11" s="88">
        <v>11322</v>
      </c>
      <c r="I11" s="3">
        <v>40</v>
      </c>
      <c r="J11" s="33" t="s">
        <v>2</v>
      </c>
      <c r="K11" s="201">
        <f t="shared" si="0"/>
        <v>40</v>
      </c>
      <c r="L11" s="274">
        <v>10259</v>
      </c>
      <c r="M11" s="45"/>
      <c r="N11" s="29"/>
      <c r="R11" s="48"/>
      <c r="S11" s="26"/>
      <c r="T11" s="26"/>
      <c r="U11" s="26"/>
      <c r="V11" s="26"/>
    </row>
    <row r="12" spans="5:30">
      <c r="H12" s="422">
        <v>11075</v>
      </c>
      <c r="I12" s="3">
        <v>13</v>
      </c>
      <c r="J12" s="33" t="s">
        <v>7</v>
      </c>
      <c r="K12" s="201">
        <f t="shared" si="0"/>
        <v>13</v>
      </c>
      <c r="L12" s="274">
        <v>9349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5">
        <v>8099</v>
      </c>
      <c r="I13" s="14">
        <v>16</v>
      </c>
      <c r="J13" s="77" t="s">
        <v>3</v>
      </c>
      <c r="K13" s="201">
        <f t="shared" si="0"/>
        <v>16</v>
      </c>
      <c r="L13" s="274">
        <v>12041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6334</v>
      </c>
      <c r="I14" s="220">
        <v>26</v>
      </c>
      <c r="J14" s="380" t="s">
        <v>30</v>
      </c>
      <c r="K14" s="107" t="s">
        <v>8</v>
      </c>
      <c r="L14" s="275">
        <v>214276</v>
      </c>
      <c r="N14" s="32"/>
      <c r="R14" s="48"/>
      <c r="S14" s="26"/>
      <c r="T14" s="26"/>
      <c r="U14" s="26"/>
      <c r="V14" s="26"/>
    </row>
    <row r="15" spans="5:30">
      <c r="H15" s="88">
        <v>6314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5088</v>
      </c>
      <c r="I16" s="3">
        <v>21</v>
      </c>
      <c r="J16" s="3" t="s">
        <v>159</v>
      </c>
      <c r="K16" s="50"/>
      <c r="L16" s="32"/>
      <c r="R16" s="48"/>
      <c r="S16" s="26"/>
      <c r="T16" s="26"/>
      <c r="U16" s="26"/>
      <c r="V16" s="26"/>
    </row>
    <row r="17" spans="1:22">
      <c r="H17" s="88">
        <v>4020</v>
      </c>
      <c r="I17" s="3">
        <v>38</v>
      </c>
      <c r="J17" s="33" t="s">
        <v>38</v>
      </c>
      <c r="L17" s="32"/>
      <c r="R17" s="48"/>
      <c r="S17" s="26"/>
      <c r="T17" s="26"/>
      <c r="U17" s="26"/>
      <c r="V17" s="26"/>
    </row>
    <row r="18" spans="1:22">
      <c r="H18" s="122">
        <v>2029</v>
      </c>
      <c r="I18" s="3">
        <v>36</v>
      </c>
      <c r="J18" s="33" t="s">
        <v>5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1346</v>
      </c>
      <c r="I19" s="3">
        <v>24</v>
      </c>
      <c r="J19" s="33" t="s">
        <v>28</v>
      </c>
      <c r="K19" s="116">
        <f>SUM(I4)</f>
        <v>17</v>
      </c>
      <c r="L19" s="33" t="s">
        <v>21</v>
      </c>
      <c r="M19" s="368">
        <v>18623</v>
      </c>
      <c r="N19" s="89">
        <f>SUM(H4)</f>
        <v>22049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53</v>
      </c>
      <c r="C20" s="59" t="s">
        <v>200</v>
      </c>
      <c r="D20" s="59" t="s">
        <v>188</v>
      </c>
      <c r="E20" s="59" t="s">
        <v>51</v>
      </c>
      <c r="F20" s="59" t="s">
        <v>50</v>
      </c>
      <c r="G20" s="60" t="s">
        <v>52</v>
      </c>
      <c r="H20" s="88">
        <v>1197</v>
      </c>
      <c r="I20" s="3">
        <v>1</v>
      </c>
      <c r="J20" s="33" t="s">
        <v>4</v>
      </c>
      <c r="K20" s="116">
        <f t="shared" ref="K20:K28" si="1">SUM(I5)</f>
        <v>33</v>
      </c>
      <c r="L20" s="33" t="s">
        <v>0</v>
      </c>
      <c r="M20" s="369">
        <v>19068</v>
      </c>
      <c r="N20" s="89">
        <f t="shared" ref="N20:N28" si="2">SUM(H5)</f>
        <v>20300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21</v>
      </c>
      <c r="C21" s="200">
        <f>SUM(H4)</f>
        <v>22049</v>
      </c>
      <c r="D21" s="89">
        <f>SUM(L4)</f>
        <v>25562</v>
      </c>
      <c r="E21" s="52">
        <f t="shared" ref="E21:E30" si="3">SUM(N19/M19*100)</f>
        <v>118.39660634699027</v>
      </c>
      <c r="F21" s="52">
        <f t="shared" ref="F21:F31" si="4">SUM(C21/D21*100)</f>
        <v>86.256943901103199</v>
      </c>
      <c r="G21" s="62"/>
      <c r="H21" s="88">
        <v>969</v>
      </c>
      <c r="I21" s="3">
        <v>9</v>
      </c>
      <c r="J21" s="3" t="s">
        <v>164</v>
      </c>
      <c r="K21" s="116">
        <f t="shared" si="1"/>
        <v>34</v>
      </c>
      <c r="L21" s="33" t="s">
        <v>1</v>
      </c>
      <c r="M21" s="369">
        <v>16910</v>
      </c>
      <c r="N21" s="89">
        <f t="shared" si="2"/>
        <v>18080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0</v>
      </c>
      <c r="C22" s="200">
        <f t="shared" ref="C22:C30" si="5">SUM(H5)</f>
        <v>20300</v>
      </c>
      <c r="D22" s="89">
        <f t="shared" ref="D22:D29" si="6">SUM(L5)</f>
        <v>24073</v>
      </c>
      <c r="E22" s="52">
        <f t="shared" si="3"/>
        <v>106.4610866372981</v>
      </c>
      <c r="F22" s="52">
        <f t="shared" si="4"/>
        <v>84.326839197441117</v>
      </c>
      <c r="G22" s="62"/>
      <c r="H22" s="44">
        <v>818</v>
      </c>
      <c r="I22" s="3">
        <v>14</v>
      </c>
      <c r="J22" s="33" t="s">
        <v>19</v>
      </c>
      <c r="K22" s="116">
        <f t="shared" si="1"/>
        <v>3</v>
      </c>
      <c r="L22" s="33" t="s">
        <v>10</v>
      </c>
      <c r="M22" s="369">
        <v>29679</v>
      </c>
      <c r="N22" s="89">
        <f t="shared" si="2"/>
        <v>16226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1</v>
      </c>
      <c r="C23" s="200">
        <f t="shared" si="5"/>
        <v>18080</v>
      </c>
      <c r="D23" s="89">
        <f t="shared" si="6"/>
        <v>15177</v>
      </c>
      <c r="E23" s="52">
        <f t="shared" si="3"/>
        <v>106.9189828503844</v>
      </c>
      <c r="F23" s="52">
        <f t="shared" si="4"/>
        <v>119.12762733082955</v>
      </c>
      <c r="G23" s="62"/>
      <c r="H23" s="290">
        <v>632</v>
      </c>
      <c r="I23" s="3">
        <v>37</v>
      </c>
      <c r="J23" s="33" t="s">
        <v>37</v>
      </c>
      <c r="K23" s="116">
        <f t="shared" si="1"/>
        <v>2</v>
      </c>
      <c r="L23" s="33" t="s">
        <v>6</v>
      </c>
      <c r="M23" s="369">
        <v>4596</v>
      </c>
      <c r="N23" s="89">
        <f t="shared" si="2"/>
        <v>14991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10</v>
      </c>
      <c r="C24" s="200">
        <f t="shared" si="5"/>
        <v>16226</v>
      </c>
      <c r="D24" s="89">
        <f t="shared" si="6"/>
        <v>10290</v>
      </c>
      <c r="E24" s="52">
        <f t="shared" si="3"/>
        <v>54.671653357592909</v>
      </c>
      <c r="F24" s="52">
        <f t="shared" si="4"/>
        <v>157.68707482993199</v>
      </c>
      <c r="G24" s="62"/>
      <c r="H24" s="88">
        <v>563</v>
      </c>
      <c r="I24" s="3">
        <v>27</v>
      </c>
      <c r="J24" s="33" t="s">
        <v>31</v>
      </c>
      <c r="K24" s="116">
        <f t="shared" si="1"/>
        <v>31</v>
      </c>
      <c r="L24" s="33" t="s">
        <v>64</v>
      </c>
      <c r="M24" s="369">
        <v>10319</v>
      </c>
      <c r="N24" s="89">
        <f t="shared" si="2"/>
        <v>13432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6</v>
      </c>
      <c r="C25" s="200">
        <f t="shared" si="5"/>
        <v>14991</v>
      </c>
      <c r="D25" s="89">
        <f t="shared" si="6"/>
        <v>19133</v>
      </c>
      <c r="E25" s="52">
        <f t="shared" si="3"/>
        <v>326.17493472584857</v>
      </c>
      <c r="F25" s="52">
        <f t="shared" si="4"/>
        <v>78.351539225422044</v>
      </c>
      <c r="G25" s="72"/>
      <c r="H25" s="290">
        <v>397</v>
      </c>
      <c r="I25" s="3">
        <v>12</v>
      </c>
      <c r="J25" s="33" t="s">
        <v>18</v>
      </c>
      <c r="K25" s="116">
        <f t="shared" si="1"/>
        <v>25</v>
      </c>
      <c r="L25" s="33" t="s">
        <v>29</v>
      </c>
      <c r="M25" s="369">
        <v>7680</v>
      </c>
      <c r="N25" s="89">
        <f t="shared" si="2"/>
        <v>11708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64</v>
      </c>
      <c r="C26" s="200">
        <f t="shared" si="5"/>
        <v>13432</v>
      </c>
      <c r="D26" s="89">
        <f t="shared" si="6"/>
        <v>42183</v>
      </c>
      <c r="E26" s="52">
        <f t="shared" si="3"/>
        <v>130.16765190425429</v>
      </c>
      <c r="F26" s="52">
        <f t="shared" si="4"/>
        <v>31.842211317355336</v>
      </c>
      <c r="G26" s="62"/>
      <c r="H26" s="88">
        <v>325</v>
      </c>
      <c r="I26" s="3">
        <v>10</v>
      </c>
      <c r="J26" s="33" t="s">
        <v>16</v>
      </c>
      <c r="K26" s="116">
        <f t="shared" si="1"/>
        <v>40</v>
      </c>
      <c r="L26" s="33" t="s">
        <v>2</v>
      </c>
      <c r="M26" s="370">
        <v>10055</v>
      </c>
      <c r="N26" s="89">
        <f t="shared" si="2"/>
        <v>11322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29</v>
      </c>
      <c r="C27" s="200">
        <f t="shared" si="5"/>
        <v>11708</v>
      </c>
      <c r="D27" s="89">
        <f t="shared" si="6"/>
        <v>10672</v>
      </c>
      <c r="E27" s="52">
        <f t="shared" si="3"/>
        <v>152.44791666666666</v>
      </c>
      <c r="F27" s="52">
        <f t="shared" si="4"/>
        <v>109.70764617691155</v>
      </c>
      <c r="G27" s="62"/>
      <c r="H27" s="88">
        <v>270</v>
      </c>
      <c r="I27" s="3">
        <v>32</v>
      </c>
      <c r="J27" s="33" t="s">
        <v>35</v>
      </c>
      <c r="K27" s="116">
        <f t="shared" si="1"/>
        <v>13</v>
      </c>
      <c r="L27" s="33" t="s">
        <v>7</v>
      </c>
      <c r="M27" s="371">
        <v>8981</v>
      </c>
      <c r="N27" s="89">
        <f t="shared" si="2"/>
        <v>11075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2</v>
      </c>
      <c r="C28" s="200">
        <f t="shared" si="5"/>
        <v>11322</v>
      </c>
      <c r="D28" s="89">
        <f t="shared" si="6"/>
        <v>10259</v>
      </c>
      <c r="E28" s="52">
        <f t="shared" si="3"/>
        <v>112.60069617105917</v>
      </c>
      <c r="F28" s="52">
        <f t="shared" si="4"/>
        <v>110.36163368749389</v>
      </c>
      <c r="G28" s="73"/>
      <c r="H28" s="88">
        <v>241</v>
      </c>
      <c r="I28" s="3">
        <v>39</v>
      </c>
      <c r="J28" s="33" t="s">
        <v>39</v>
      </c>
      <c r="K28" s="180">
        <f t="shared" si="1"/>
        <v>16</v>
      </c>
      <c r="L28" s="77" t="s">
        <v>3</v>
      </c>
      <c r="M28" s="371">
        <v>5108</v>
      </c>
      <c r="N28" s="166">
        <f t="shared" si="2"/>
        <v>8099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7</v>
      </c>
      <c r="C29" s="200">
        <f t="shared" si="5"/>
        <v>11075</v>
      </c>
      <c r="D29" s="89">
        <f t="shared" si="6"/>
        <v>9349</v>
      </c>
      <c r="E29" s="52">
        <f t="shared" si="3"/>
        <v>123.31588909920946</v>
      </c>
      <c r="F29" s="52">
        <f t="shared" si="4"/>
        <v>118.46186757942026</v>
      </c>
      <c r="G29" s="72"/>
      <c r="H29" s="88">
        <v>219</v>
      </c>
      <c r="I29" s="3">
        <v>4</v>
      </c>
      <c r="J29" s="33" t="s">
        <v>11</v>
      </c>
      <c r="K29" s="114"/>
      <c r="L29" s="114" t="s">
        <v>168</v>
      </c>
      <c r="M29" s="372">
        <v>157780</v>
      </c>
      <c r="N29" s="171">
        <f>SUM(H44)</f>
        <v>178491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8099</v>
      </c>
      <c r="D30" s="89">
        <f>SUM(L13)</f>
        <v>12041</v>
      </c>
      <c r="E30" s="57">
        <f t="shared" si="3"/>
        <v>158.55520751761944</v>
      </c>
      <c r="F30" s="63">
        <f t="shared" si="4"/>
        <v>67.261855327630599</v>
      </c>
      <c r="G30" s="75"/>
      <c r="H30" s="88">
        <v>180</v>
      </c>
      <c r="I30" s="3">
        <v>7</v>
      </c>
      <c r="J30" s="33" t="s">
        <v>14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178491</v>
      </c>
      <c r="D31" s="67">
        <f>SUM(L14)</f>
        <v>214276</v>
      </c>
      <c r="E31" s="70">
        <f>SUM(N29/M29*100)</f>
        <v>113.12650526048928</v>
      </c>
      <c r="F31" s="63">
        <f t="shared" si="4"/>
        <v>83.299576247456557</v>
      </c>
      <c r="G31" s="71"/>
      <c r="H31" s="88">
        <v>107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71</v>
      </c>
      <c r="I32" s="3">
        <v>5</v>
      </c>
      <c r="J32" s="33" t="s">
        <v>12</v>
      </c>
      <c r="L32" s="3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44">
        <v>58</v>
      </c>
      <c r="I33" s="3">
        <v>15</v>
      </c>
      <c r="J33" s="33" t="s">
        <v>20</v>
      </c>
      <c r="L33" s="32"/>
      <c r="M33" s="26"/>
      <c r="N33" s="26"/>
      <c r="R33" s="48"/>
      <c r="S33" s="26"/>
      <c r="T33" s="26"/>
      <c r="U33" s="26"/>
      <c r="V33" s="26"/>
    </row>
    <row r="34" spans="3:30">
      <c r="H34" s="44">
        <v>24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6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>
      <c r="H36" s="89">
        <v>1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>
      <c r="H43" s="290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>
      <c r="H44" s="119">
        <f>SUM(H4:H43)</f>
        <v>178491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201</v>
      </c>
      <c r="I48" s="3"/>
      <c r="J48" s="188" t="s">
        <v>91</v>
      </c>
      <c r="K48" s="3"/>
      <c r="L48" s="327" t="s">
        <v>187</v>
      </c>
      <c r="M48" s="48"/>
      <c r="N48" s="26"/>
      <c r="R48" s="48"/>
      <c r="S48" s="26"/>
      <c r="T48" s="26"/>
      <c r="U48" s="26"/>
      <c r="V48" s="26"/>
    </row>
    <row r="49" spans="1:22">
      <c r="H49" s="94" t="s">
        <v>99</v>
      </c>
      <c r="I49" s="3"/>
      <c r="J49" s="144" t="s">
        <v>9</v>
      </c>
      <c r="K49" s="3"/>
      <c r="L49" s="327" t="s">
        <v>172</v>
      </c>
      <c r="M49" s="82"/>
      <c r="R49" s="48"/>
      <c r="S49" s="26"/>
      <c r="T49" s="26"/>
      <c r="U49" s="26"/>
      <c r="V49" s="26"/>
    </row>
    <row r="50" spans="1:22">
      <c r="H50" s="43">
        <v>33027</v>
      </c>
      <c r="I50" s="3">
        <v>16</v>
      </c>
      <c r="J50" s="33" t="s">
        <v>3</v>
      </c>
      <c r="K50" s="325">
        <f>SUM(I50)</f>
        <v>16</v>
      </c>
      <c r="L50" s="328">
        <v>42739</v>
      </c>
      <c r="M50" s="45"/>
      <c r="R50" s="48"/>
      <c r="S50" s="26"/>
      <c r="T50" s="26"/>
      <c r="U50" s="26"/>
      <c r="V50" s="26"/>
    </row>
    <row r="51" spans="1:22">
      <c r="H51" s="44">
        <v>13847</v>
      </c>
      <c r="I51" s="3">
        <v>26</v>
      </c>
      <c r="J51" s="33" t="s">
        <v>30</v>
      </c>
      <c r="K51" s="325">
        <f t="shared" ref="K51:K59" si="7">SUM(I51)</f>
        <v>26</v>
      </c>
      <c r="L51" s="329">
        <v>8912</v>
      </c>
      <c r="M51" s="45"/>
      <c r="R51" s="48"/>
      <c r="S51" s="26"/>
      <c r="T51" s="26"/>
      <c r="U51" s="26"/>
      <c r="V51" s="26"/>
    </row>
    <row r="52" spans="1:22" ht="14.25" thickBot="1">
      <c r="H52" s="44">
        <v>9977</v>
      </c>
      <c r="I52" s="3">
        <v>33</v>
      </c>
      <c r="J52" s="33" t="s">
        <v>0</v>
      </c>
      <c r="K52" s="325">
        <f t="shared" si="7"/>
        <v>33</v>
      </c>
      <c r="L52" s="329">
        <v>8850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200</v>
      </c>
      <c r="D53" s="59" t="s">
        <v>188</v>
      </c>
      <c r="E53" s="59" t="s">
        <v>51</v>
      </c>
      <c r="F53" s="59" t="s">
        <v>50</v>
      </c>
      <c r="G53" s="60" t="s">
        <v>52</v>
      </c>
      <c r="H53" s="44">
        <v>6418</v>
      </c>
      <c r="I53" s="3">
        <v>38</v>
      </c>
      <c r="J53" s="33" t="s">
        <v>38</v>
      </c>
      <c r="K53" s="325">
        <f t="shared" si="7"/>
        <v>38</v>
      </c>
      <c r="L53" s="329">
        <v>6493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33027</v>
      </c>
      <c r="D54" s="97">
        <f>SUM(L50)</f>
        <v>42739</v>
      </c>
      <c r="E54" s="52">
        <f t="shared" ref="E54:E63" si="8">SUM(N67/M67*100)</f>
        <v>147.27759197324414</v>
      </c>
      <c r="F54" s="52">
        <f t="shared" ref="F54:F62" si="9">SUM(C54/D54*100)</f>
        <v>77.276024240155365</v>
      </c>
      <c r="G54" s="62"/>
      <c r="H54" s="290">
        <v>6245</v>
      </c>
      <c r="I54" s="3">
        <v>34</v>
      </c>
      <c r="J54" s="33" t="s">
        <v>1</v>
      </c>
      <c r="K54" s="325">
        <f t="shared" si="7"/>
        <v>34</v>
      </c>
      <c r="L54" s="329">
        <v>3206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13847</v>
      </c>
      <c r="D55" s="97">
        <f t="shared" ref="D55:D63" si="11">SUM(L51)</f>
        <v>8912</v>
      </c>
      <c r="E55" s="52">
        <f t="shared" si="8"/>
        <v>131.562945368171</v>
      </c>
      <c r="F55" s="52">
        <f t="shared" si="9"/>
        <v>155.37477558348294</v>
      </c>
      <c r="G55" s="62"/>
      <c r="H55" s="88">
        <v>4844</v>
      </c>
      <c r="I55" s="3">
        <v>25</v>
      </c>
      <c r="J55" s="33" t="s">
        <v>29</v>
      </c>
      <c r="K55" s="325">
        <f t="shared" si="7"/>
        <v>25</v>
      </c>
      <c r="L55" s="329">
        <v>1364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0</v>
      </c>
      <c r="C56" s="43">
        <f t="shared" si="10"/>
        <v>9977</v>
      </c>
      <c r="D56" s="97">
        <f t="shared" si="11"/>
        <v>8850</v>
      </c>
      <c r="E56" s="52">
        <f t="shared" si="8"/>
        <v>186.62551440329219</v>
      </c>
      <c r="F56" s="52">
        <f t="shared" si="9"/>
        <v>112.73446327683617</v>
      </c>
      <c r="G56" s="62"/>
      <c r="H56" s="88">
        <v>2074</v>
      </c>
      <c r="I56" s="3">
        <v>24</v>
      </c>
      <c r="J56" s="33" t="s">
        <v>28</v>
      </c>
      <c r="K56" s="325">
        <f t="shared" si="7"/>
        <v>24</v>
      </c>
      <c r="L56" s="329">
        <v>701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38</v>
      </c>
      <c r="C57" s="43">
        <f t="shared" si="10"/>
        <v>6418</v>
      </c>
      <c r="D57" s="97">
        <f t="shared" si="11"/>
        <v>6493</v>
      </c>
      <c r="E57" s="52">
        <f t="shared" si="8"/>
        <v>153.68773946360153</v>
      </c>
      <c r="F57" s="52">
        <f t="shared" si="9"/>
        <v>98.844909902972432</v>
      </c>
      <c r="G57" s="62"/>
      <c r="H57" s="334">
        <v>1806</v>
      </c>
      <c r="I57" s="3">
        <v>39</v>
      </c>
      <c r="J57" s="33" t="s">
        <v>39</v>
      </c>
      <c r="K57" s="325">
        <f t="shared" si="7"/>
        <v>39</v>
      </c>
      <c r="L57" s="329">
        <v>0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1</v>
      </c>
      <c r="C58" s="43">
        <f t="shared" si="10"/>
        <v>6245</v>
      </c>
      <c r="D58" s="97">
        <f t="shared" si="11"/>
        <v>3206</v>
      </c>
      <c r="E58" s="52">
        <f t="shared" si="8"/>
        <v>107.65385278400277</v>
      </c>
      <c r="F58" s="52">
        <f t="shared" si="9"/>
        <v>194.79101684341859</v>
      </c>
      <c r="G58" s="72"/>
      <c r="H58" s="88">
        <v>1318</v>
      </c>
      <c r="I58" s="3">
        <v>17</v>
      </c>
      <c r="J58" s="33" t="s">
        <v>21</v>
      </c>
      <c r="K58" s="325">
        <f t="shared" si="7"/>
        <v>17</v>
      </c>
      <c r="L58" s="329">
        <v>124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29</v>
      </c>
      <c r="C59" s="43">
        <f t="shared" si="10"/>
        <v>4844</v>
      </c>
      <c r="D59" s="97">
        <f t="shared" si="11"/>
        <v>1364</v>
      </c>
      <c r="E59" s="52">
        <f t="shared" si="8"/>
        <v>702.02898550724638</v>
      </c>
      <c r="F59" s="52">
        <f t="shared" si="9"/>
        <v>355.13196480938416</v>
      </c>
      <c r="G59" s="62"/>
      <c r="H59" s="423">
        <v>830</v>
      </c>
      <c r="I59" s="14">
        <v>14</v>
      </c>
      <c r="J59" s="77" t="s">
        <v>19</v>
      </c>
      <c r="K59" s="326">
        <f t="shared" si="7"/>
        <v>14</v>
      </c>
      <c r="L59" s="330">
        <v>965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28</v>
      </c>
      <c r="C60" s="89">
        <f t="shared" si="10"/>
        <v>2074</v>
      </c>
      <c r="D60" s="97">
        <f t="shared" si="11"/>
        <v>701</v>
      </c>
      <c r="E60" s="52">
        <f t="shared" si="8"/>
        <v>135.64421190320471</v>
      </c>
      <c r="F60" s="52">
        <f t="shared" si="9"/>
        <v>295.86305278174041</v>
      </c>
      <c r="G60" s="62"/>
      <c r="H60" s="429">
        <v>780</v>
      </c>
      <c r="I60" s="220">
        <v>31</v>
      </c>
      <c r="J60" s="380" t="s">
        <v>106</v>
      </c>
      <c r="K60" s="365" t="s">
        <v>8</v>
      </c>
      <c r="L60" s="374">
        <v>78382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39</v>
      </c>
      <c r="C61" s="43">
        <f t="shared" si="10"/>
        <v>1806</v>
      </c>
      <c r="D61" s="97">
        <f t="shared" si="11"/>
        <v>0</v>
      </c>
      <c r="E61" s="52">
        <f t="shared" si="8"/>
        <v>97.780184082295619</v>
      </c>
      <c r="F61" s="430" t="s">
        <v>213</v>
      </c>
      <c r="G61" s="73"/>
      <c r="H61" s="88">
        <v>769</v>
      </c>
      <c r="I61" s="3">
        <v>40</v>
      </c>
      <c r="J61" s="33" t="s">
        <v>2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21</v>
      </c>
      <c r="C62" s="43">
        <f t="shared" si="10"/>
        <v>1318</v>
      </c>
      <c r="D62" s="97">
        <f t="shared" si="11"/>
        <v>124</v>
      </c>
      <c r="E62" s="52">
        <f t="shared" si="8"/>
        <v>138.44537815126051</v>
      </c>
      <c r="F62" s="52">
        <f t="shared" si="9"/>
        <v>1062.9032258064517</v>
      </c>
      <c r="G62" s="72"/>
      <c r="H62" s="44">
        <v>380</v>
      </c>
      <c r="I62" s="3">
        <v>36</v>
      </c>
      <c r="J62" s="33" t="s">
        <v>5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19</v>
      </c>
      <c r="C63" s="43">
        <f t="shared" si="10"/>
        <v>830</v>
      </c>
      <c r="D63" s="97">
        <f t="shared" si="11"/>
        <v>965</v>
      </c>
      <c r="E63" s="57">
        <f t="shared" si="8"/>
        <v>68.369028006589787</v>
      </c>
      <c r="F63" s="52">
        <f>SUM(C63/D63*100)</f>
        <v>86.010362694300511</v>
      </c>
      <c r="G63" s="75"/>
      <c r="H63" s="88">
        <v>159</v>
      </c>
      <c r="I63" s="3">
        <v>1</v>
      </c>
      <c r="J63" s="33" t="s">
        <v>4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58</v>
      </c>
      <c r="C64" s="67">
        <f>SUM(H90)</f>
        <v>83119</v>
      </c>
      <c r="D64" s="67">
        <f>SUM(L60)</f>
        <v>78382</v>
      </c>
      <c r="E64" s="70">
        <f>SUM(N77/M77*100)</f>
        <v>146.55041698256255</v>
      </c>
      <c r="F64" s="70">
        <f>SUM(C64/D64*100)</f>
        <v>106.04347937026357</v>
      </c>
      <c r="G64" s="71"/>
      <c r="H64" s="348">
        <v>140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123</v>
      </c>
      <c r="I65" s="3">
        <v>11</v>
      </c>
      <c r="J65" s="33" t="s">
        <v>17</v>
      </c>
      <c r="M65" s="48"/>
      <c r="N65" s="26"/>
      <c r="R65" s="48"/>
      <c r="S65" s="26"/>
      <c r="T65" s="26"/>
      <c r="U65" s="26"/>
      <c r="V65" s="26"/>
    </row>
    <row r="66" spans="3:22">
      <c r="H66" s="44">
        <v>118</v>
      </c>
      <c r="I66" s="3">
        <v>15</v>
      </c>
      <c r="J66" s="33" t="s">
        <v>20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117</v>
      </c>
      <c r="I67" s="3">
        <v>19</v>
      </c>
      <c r="J67" s="33" t="s">
        <v>23</v>
      </c>
      <c r="K67" s="3">
        <f>SUM(I50)</f>
        <v>16</v>
      </c>
      <c r="L67" s="33" t="s">
        <v>3</v>
      </c>
      <c r="M67" s="391">
        <v>22425</v>
      </c>
      <c r="N67" s="89">
        <f>SUM(H50)</f>
        <v>33027</v>
      </c>
      <c r="R67" s="48"/>
      <c r="S67" s="26"/>
      <c r="T67" s="26"/>
      <c r="U67" s="26"/>
      <c r="V67" s="26"/>
    </row>
    <row r="68" spans="3:22">
      <c r="C68" s="26"/>
      <c r="H68" s="44">
        <v>90</v>
      </c>
      <c r="I68" s="3">
        <v>9</v>
      </c>
      <c r="J68" s="3" t="s">
        <v>164</v>
      </c>
      <c r="K68" s="3">
        <f t="shared" ref="K68:K76" si="12">SUM(I51)</f>
        <v>26</v>
      </c>
      <c r="L68" s="33" t="s">
        <v>30</v>
      </c>
      <c r="M68" s="392">
        <v>10525</v>
      </c>
      <c r="N68" s="89">
        <f t="shared" ref="N68:N76" si="13">SUM(H51)</f>
        <v>13847</v>
      </c>
      <c r="R68" s="48"/>
      <c r="S68" s="26"/>
      <c r="T68" s="26"/>
      <c r="U68" s="26"/>
      <c r="V68" s="26"/>
    </row>
    <row r="69" spans="3:22">
      <c r="H69" s="88">
        <v>54</v>
      </c>
      <c r="I69" s="3">
        <v>13</v>
      </c>
      <c r="J69" s="33" t="s">
        <v>7</v>
      </c>
      <c r="K69" s="3">
        <f t="shared" si="12"/>
        <v>33</v>
      </c>
      <c r="L69" s="33" t="s">
        <v>0</v>
      </c>
      <c r="M69" s="392">
        <v>5346</v>
      </c>
      <c r="N69" s="89">
        <f t="shared" si="13"/>
        <v>9977</v>
      </c>
      <c r="R69" s="48"/>
      <c r="S69" s="26"/>
      <c r="T69" s="26"/>
      <c r="U69" s="26"/>
      <c r="V69" s="26"/>
    </row>
    <row r="70" spans="3:22">
      <c r="H70" s="44">
        <v>3</v>
      </c>
      <c r="I70" s="3">
        <v>23</v>
      </c>
      <c r="J70" s="33" t="s">
        <v>27</v>
      </c>
      <c r="K70" s="3">
        <f t="shared" si="12"/>
        <v>38</v>
      </c>
      <c r="L70" s="33" t="s">
        <v>38</v>
      </c>
      <c r="M70" s="392">
        <v>4176</v>
      </c>
      <c r="N70" s="89">
        <f t="shared" si="13"/>
        <v>6418</v>
      </c>
      <c r="R70" s="48"/>
      <c r="S70" s="26"/>
      <c r="T70" s="26"/>
      <c r="U70" s="26"/>
      <c r="V70" s="26"/>
    </row>
    <row r="71" spans="3:22">
      <c r="H71" s="44">
        <v>0</v>
      </c>
      <c r="I71" s="3">
        <v>2</v>
      </c>
      <c r="J71" s="33" t="s">
        <v>6</v>
      </c>
      <c r="K71" s="3">
        <f t="shared" si="12"/>
        <v>34</v>
      </c>
      <c r="L71" s="33" t="s">
        <v>1</v>
      </c>
      <c r="M71" s="392">
        <v>5801</v>
      </c>
      <c r="N71" s="89">
        <f t="shared" si="13"/>
        <v>6245</v>
      </c>
      <c r="R71" s="48"/>
      <c r="S71" s="26"/>
      <c r="T71" s="26"/>
      <c r="U71" s="26"/>
      <c r="V71" s="26"/>
    </row>
    <row r="72" spans="3:22">
      <c r="H72" s="44">
        <v>0</v>
      </c>
      <c r="I72" s="3">
        <v>3</v>
      </c>
      <c r="J72" s="33" t="s">
        <v>10</v>
      </c>
      <c r="K72" s="3">
        <f t="shared" si="12"/>
        <v>25</v>
      </c>
      <c r="L72" s="33" t="s">
        <v>29</v>
      </c>
      <c r="M72" s="392">
        <v>690</v>
      </c>
      <c r="N72" s="89">
        <f t="shared" si="13"/>
        <v>4844</v>
      </c>
      <c r="R72" s="48"/>
      <c r="S72" s="26"/>
      <c r="T72" s="26"/>
      <c r="U72" s="26"/>
      <c r="V72" s="26"/>
    </row>
    <row r="73" spans="3:22">
      <c r="H73" s="44">
        <v>0</v>
      </c>
      <c r="I73" s="3">
        <v>4</v>
      </c>
      <c r="J73" s="33" t="s">
        <v>11</v>
      </c>
      <c r="K73" s="3">
        <f t="shared" si="12"/>
        <v>24</v>
      </c>
      <c r="L73" s="33" t="s">
        <v>28</v>
      </c>
      <c r="M73" s="392">
        <v>1529</v>
      </c>
      <c r="N73" s="89">
        <f t="shared" si="13"/>
        <v>2074</v>
      </c>
      <c r="R73" s="48"/>
      <c r="S73" s="26"/>
      <c r="T73" s="26"/>
      <c r="U73" s="26"/>
      <c r="V73" s="26"/>
    </row>
    <row r="74" spans="3:22">
      <c r="H74" s="44">
        <v>0</v>
      </c>
      <c r="I74" s="3">
        <v>5</v>
      </c>
      <c r="J74" s="33" t="s">
        <v>12</v>
      </c>
      <c r="K74" s="3">
        <f t="shared" si="12"/>
        <v>39</v>
      </c>
      <c r="L74" s="33" t="s">
        <v>39</v>
      </c>
      <c r="M74" s="392">
        <v>1847</v>
      </c>
      <c r="N74" s="89">
        <f t="shared" si="13"/>
        <v>1806</v>
      </c>
      <c r="R74" s="48"/>
      <c r="S74" s="26"/>
      <c r="T74" s="26"/>
      <c r="U74" s="26"/>
      <c r="V74" s="26"/>
    </row>
    <row r="75" spans="3:22">
      <c r="H75" s="44">
        <v>0</v>
      </c>
      <c r="I75" s="3">
        <v>6</v>
      </c>
      <c r="J75" s="33" t="s">
        <v>13</v>
      </c>
      <c r="K75" s="3">
        <f t="shared" si="12"/>
        <v>17</v>
      </c>
      <c r="L75" s="33" t="s">
        <v>21</v>
      </c>
      <c r="M75" s="392">
        <v>952</v>
      </c>
      <c r="N75" s="89">
        <f t="shared" si="13"/>
        <v>1318</v>
      </c>
      <c r="R75" s="48"/>
      <c r="S75" s="26"/>
      <c r="T75" s="26"/>
      <c r="U75" s="26"/>
      <c r="V75" s="26"/>
    </row>
    <row r="76" spans="3:22" ht="14.25" thickBot="1">
      <c r="H76" s="88">
        <v>0</v>
      </c>
      <c r="I76" s="3">
        <v>7</v>
      </c>
      <c r="J76" s="33" t="s">
        <v>14</v>
      </c>
      <c r="K76" s="14">
        <f t="shared" si="12"/>
        <v>14</v>
      </c>
      <c r="L76" s="77" t="s">
        <v>19</v>
      </c>
      <c r="M76" s="393">
        <v>1214</v>
      </c>
      <c r="N76" s="166">
        <f t="shared" si="13"/>
        <v>830</v>
      </c>
      <c r="R76" s="48"/>
      <c r="S76" s="26"/>
      <c r="T76" s="26"/>
      <c r="U76" s="26"/>
      <c r="V76" s="26"/>
    </row>
    <row r="77" spans="3:22" ht="14.25" thickTop="1">
      <c r="H77" s="290">
        <v>0</v>
      </c>
      <c r="I77" s="3">
        <v>8</v>
      </c>
      <c r="J77" s="33" t="s">
        <v>15</v>
      </c>
      <c r="K77" s="3"/>
      <c r="L77" s="114" t="s">
        <v>62</v>
      </c>
      <c r="M77" s="295">
        <v>56717</v>
      </c>
      <c r="N77" s="171">
        <f>SUM(H90)</f>
        <v>83119</v>
      </c>
      <c r="R77" s="48"/>
      <c r="S77" s="26"/>
      <c r="T77" s="26"/>
      <c r="U77" s="26"/>
      <c r="V77" s="26"/>
    </row>
    <row r="78" spans="3:22">
      <c r="H78" s="43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>
      <c r="H79" s="88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>
      <c r="H80" s="122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>
      <c r="H85" s="44">
        <v>0</v>
      </c>
      <c r="I85" s="3">
        <v>28</v>
      </c>
      <c r="J85" s="33" t="s">
        <v>32</v>
      </c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R87" s="48"/>
      <c r="S87" s="26"/>
      <c r="T87" s="26"/>
      <c r="U87" s="26"/>
      <c r="V87" s="26"/>
    </row>
    <row r="88" spans="8:22">
      <c r="H88" s="4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88">
        <v>0</v>
      </c>
      <c r="I89" s="3">
        <v>35</v>
      </c>
      <c r="J89" s="33" t="s">
        <v>36</v>
      </c>
      <c r="R89" s="48"/>
    </row>
    <row r="90" spans="8:22">
      <c r="H90" s="117">
        <f>SUM(H50:H89)</f>
        <v>83119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44" sqref="N44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>
      <c r="H2" s="291" t="s">
        <v>202</v>
      </c>
      <c r="I2" s="3"/>
      <c r="J2" s="182" t="s">
        <v>70</v>
      </c>
      <c r="K2" s="81"/>
      <c r="L2" s="317" t="s">
        <v>189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>
      <c r="H4" s="89">
        <v>44816</v>
      </c>
      <c r="I4" s="3">
        <v>33</v>
      </c>
      <c r="J4" s="160" t="s">
        <v>0</v>
      </c>
      <c r="K4" s="120">
        <f>SUM(I4)</f>
        <v>33</v>
      </c>
      <c r="L4" s="310">
        <v>50943</v>
      </c>
      <c r="M4" s="95"/>
      <c r="N4" s="428"/>
      <c r="O4" s="1"/>
      <c r="R4" s="48"/>
      <c r="S4" s="26"/>
      <c r="T4" s="26"/>
      <c r="U4" s="26"/>
      <c r="V4" s="26"/>
    </row>
    <row r="5" spans="8:30" ht="13.5" customHeight="1">
      <c r="H5" s="290">
        <v>10734</v>
      </c>
      <c r="I5" s="3">
        <v>9</v>
      </c>
      <c r="J5" s="3" t="s">
        <v>163</v>
      </c>
      <c r="K5" s="120">
        <f t="shared" ref="K5:K13" si="0">SUM(I5)</f>
        <v>9</v>
      </c>
      <c r="L5" s="311">
        <v>10001</v>
      </c>
      <c r="M5" s="95"/>
      <c r="N5" s="428"/>
      <c r="O5" s="1"/>
      <c r="R5" s="48"/>
      <c r="S5" s="26"/>
      <c r="T5" s="26"/>
      <c r="U5" s="26"/>
      <c r="V5" s="26"/>
    </row>
    <row r="6" spans="8:30" ht="13.5" customHeight="1">
      <c r="H6" s="88">
        <v>10681</v>
      </c>
      <c r="I6" s="3">
        <v>13</v>
      </c>
      <c r="J6" s="160" t="s">
        <v>7</v>
      </c>
      <c r="K6" s="120">
        <f t="shared" si="0"/>
        <v>13</v>
      </c>
      <c r="L6" s="311">
        <v>10346</v>
      </c>
      <c r="M6" s="95"/>
      <c r="N6" s="428"/>
      <c r="O6" s="1"/>
      <c r="R6" s="48"/>
      <c r="S6" s="26"/>
      <c r="T6" s="26"/>
      <c r="U6" s="26"/>
      <c r="V6" s="26"/>
    </row>
    <row r="7" spans="8:30" ht="13.5" customHeight="1">
      <c r="H7" s="88">
        <v>9777</v>
      </c>
      <c r="I7" s="3">
        <v>34</v>
      </c>
      <c r="J7" s="160" t="s">
        <v>1</v>
      </c>
      <c r="K7" s="120">
        <f t="shared" si="0"/>
        <v>34</v>
      </c>
      <c r="L7" s="311">
        <v>10363</v>
      </c>
      <c r="M7" s="95"/>
      <c r="N7" s="428"/>
      <c r="O7" s="1"/>
      <c r="R7" s="48"/>
      <c r="S7" s="26"/>
      <c r="T7" s="26"/>
      <c r="U7" s="26"/>
      <c r="V7" s="26"/>
    </row>
    <row r="8" spans="8:30" ht="13.5" customHeight="1">
      <c r="H8" s="88">
        <v>5304</v>
      </c>
      <c r="I8" s="3">
        <v>24</v>
      </c>
      <c r="J8" s="160" t="s">
        <v>28</v>
      </c>
      <c r="K8" s="120">
        <f t="shared" si="0"/>
        <v>24</v>
      </c>
      <c r="L8" s="311">
        <v>6228</v>
      </c>
      <c r="M8" s="95"/>
      <c r="N8" s="428"/>
      <c r="O8" s="1"/>
      <c r="R8" s="48"/>
      <c r="S8" s="26"/>
      <c r="T8" s="26"/>
      <c r="U8" s="26"/>
      <c r="V8" s="26"/>
    </row>
    <row r="9" spans="8:30" ht="13.5" customHeight="1">
      <c r="H9" s="88">
        <v>4361</v>
      </c>
      <c r="I9" s="3">
        <v>25</v>
      </c>
      <c r="J9" s="160" t="s">
        <v>29</v>
      </c>
      <c r="K9" s="120">
        <f t="shared" si="0"/>
        <v>25</v>
      </c>
      <c r="L9" s="311">
        <v>3945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1451</v>
      </c>
      <c r="I10" s="3">
        <v>40</v>
      </c>
      <c r="J10" s="160" t="s">
        <v>2</v>
      </c>
      <c r="K10" s="120">
        <f t="shared" si="0"/>
        <v>40</v>
      </c>
      <c r="L10" s="311">
        <v>1424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1405</v>
      </c>
      <c r="I11" s="3">
        <v>12</v>
      </c>
      <c r="J11" s="160" t="s">
        <v>18</v>
      </c>
      <c r="K11" s="120">
        <f t="shared" si="0"/>
        <v>12</v>
      </c>
      <c r="L11" s="311">
        <v>1419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1080</v>
      </c>
      <c r="I12" s="3">
        <v>17</v>
      </c>
      <c r="J12" s="160" t="s">
        <v>21</v>
      </c>
      <c r="K12" s="120">
        <f t="shared" si="0"/>
        <v>17</v>
      </c>
      <c r="L12" s="311">
        <v>1085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1021</v>
      </c>
      <c r="I13" s="14">
        <v>36</v>
      </c>
      <c r="J13" s="162" t="s">
        <v>5</v>
      </c>
      <c r="K13" s="181">
        <f t="shared" si="0"/>
        <v>36</v>
      </c>
      <c r="L13" s="319">
        <v>1397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1020</v>
      </c>
      <c r="I14" s="220">
        <v>22</v>
      </c>
      <c r="J14" s="221" t="s">
        <v>26</v>
      </c>
      <c r="K14" s="81" t="s">
        <v>8</v>
      </c>
      <c r="L14" s="320">
        <v>103839</v>
      </c>
      <c r="N14" s="48"/>
      <c r="R14" s="48"/>
      <c r="S14" s="26"/>
      <c r="T14" s="26"/>
      <c r="U14" s="26"/>
      <c r="V14" s="26"/>
    </row>
    <row r="15" spans="8:30" ht="13.5" customHeight="1">
      <c r="H15" s="88">
        <v>904</v>
      </c>
      <c r="I15" s="3">
        <v>20</v>
      </c>
      <c r="J15" s="160" t="s">
        <v>24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740</v>
      </c>
      <c r="I16" s="3">
        <v>16</v>
      </c>
      <c r="J16" s="160" t="s">
        <v>3</v>
      </c>
      <c r="K16" s="50"/>
      <c r="R16" s="48"/>
      <c r="S16" s="26"/>
      <c r="T16" s="26"/>
      <c r="U16" s="26"/>
      <c r="V16" s="26"/>
    </row>
    <row r="17" spans="1:22" ht="13.5" customHeight="1">
      <c r="H17" s="88">
        <v>597</v>
      </c>
      <c r="I17" s="3">
        <v>6</v>
      </c>
      <c r="J17" s="160" t="s">
        <v>13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562</v>
      </c>
      <c r="I18" s="3">
        <v>21</v>
      </c>
      <c r="J18" s="160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497</v>
      </c>
      <c r="I19" s="3">
        <v>1</v>
      </c>
      <c r="J19" s="160" t="s">
        <v>4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482</v>
      </c>
      <c r="I20" s="3">
        <v>18</v>
      </c>
      <c r="J20" s="160" t="s">
        <v>22</v>
      </c>
      <c r="K20" s="120">
        <f>SUM(I4)</f>
        <v>33</v>
      </c>
      <c r="L20" s="160" t="s">
        <v>0</v>
      </c>
      <c r="M20" s="321">
        <v>44123</v>
      </c>
      <c r="N20" s="89">
        <f>SUM(H4)</f>
        <v>44816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196</v>
      </c>
      <c r="D21" s="59" t="s">
        <v>184</v>
      </c>
      <c r="E21" s="59" t="s">
        <v>41</v>
      </c>
      <c r="F21" s="59" t="s">
        <v>50</v>
      </c>
      <c r="G21" s="60" t="s">
        <v>52</v>
      </c>
      <c r="H21" s="290">
        <v>405</v>
      </c>
      <c r="I21" s="3">
        <v>26</v>
      </c>
      <c r="J21" s="160" t="s">
        <v>30</v>
      </c>
      <c r="K21" s="120">
        <f t="shared" ref="K21:K29" si="1">SUM(I5)</f>
        <v>9</v>
      </c>
      <c r="L21" s="3" t="s">
        <v>163</v>
      </c>
      <c r="M21" s="322">
        <v>11136</v>
      </c>
      <c r="N21" s="89">
        <f t="shared" ref="N21:N29" si="2">SUM(H5)</f>
        <v>10734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44816</v>
      </c>
      <c r="D22" s="97">
        <f>SUM(L4)</f>
        <v>50943</v>
      </c>
      <c r="E22" s="55">
        <f t="shared" ref="E22:E31" si="3">SUM(N20/M20*100)</f>
        <v>101.57060943272216</v>
      </c>
      <c r="F22" s="52">
        <f t="shared" ref="F22:F32" si="4">SUM(C22/D22*100)</f>
        <v>87.972832381288896</v>
      </c>
      <c r="G22" s="62"/>
      <c r="H22" s="88">
        <v>376</v>
      </c>
      <c r="I22" s="3">
        <v>31</v>
      </c>
      <c r="J22" s="3" t="s">
        <v>64</v>
      </c>
      <c r="K22" s="120">
        <f t="shared" si="1"/>
        <v>13</v>
      </c>
      <c r="L22" s="160" t="s">
        <v>7</v>
      </c>
      <c r="M22" s="322">
        <v>12085</v>
      </c>
      <c r="N22" s="89">
        <f t="shared" si="2"/>
        <v>10681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3" t="s">
        <v>163</v>
      </c>
      <c r="C23" s="43">
        <f t="shared" ref="C23:C31" si="5">SUM(H5)</f>
        <v>10734</v>
      </c>
      <c r="D23" s="97">
        <f t="shared" ref="D23:D31" si="6">SUM(L5)</f>
        <v>10001</v>
      </c>
      <c r="E23" s="55">
        <f t="shared" si="3"/>
        <v>96.390086206896555</v>
      </c>
      <c r="F23" s="52">
        <f t="shared" si="4"/>
        <v>107.32926707329267</v>
      </c>
      <c r="G23" s="62"/>
      <c r="H23" s="290">
        <v>244</v>
      </c>
      <c r="I23" s="3">
        <v>14</v>
      </c>
      <c r="J23" s="160" t="s">
        <v>19</v>
      </c>
      <c r="K23" s="120">
        <f t="shared" si="1"/>
        <v>34</v>
      </c>
      <c r="L23" s="160" t="s">
        <v>1</v>
      </c>
      <c r="M23" s="322">
        <v>8257</v>
      </c>
      <c r="N23" s="89">
        <f t="shared" si="2"/>
        <v>9777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160" t="s">
        <v>7</v>
      </c>
      <c r="C24" s="43">
        <f t="shared" si="5"/>
        <v>10681</v>
      </c>
      <c r="D24" s="97">
        <f t="shared" si="6"/>
        <v>10346</v>
      </c>
      <c r="E24" s="55">
        <f t="shared" si="3"/>
        <v>88.382292097641695</v>
      </c>
      <c r="F24" s="52">
        <f t="shared" si="4"/>
        <v>103.23796636381211</v>
      </c>
      <c r="G24" s="62"/>
      <c r="H24" s="88">
        <v>200</v>
      </c>
      <c r="I24" s="3">
        <v>5</v>
      </c>
      <c r="J24" s="160" t="s">
        <v>12</v>
      </c>
      <c r="K24" s="120">
        <f t="shared" si="1"/>
        <v>24</v>
      </c>
      <c r="L24" s="160" t="s">
        <v>28</v>
      </c>
      <c r="M24" s="322">
        <v>5138</v>
      </c>
      <c r="N24" s="89">
        <f t="shared" si="2"/>
        <v>5304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9777</v>
      </c>
      <c r="D25" s="97">
        <f t="shared" si="6"/>
        <v>10363</v>
      </c>
      <c r="E25" s="55">
        <f t="shared" si="3"/>
        <v>118.40862298655685</v>
      </c>
      <c r="F25" s="52">
        <f t="shared" si="4"/>
        <v>94.345266814628971</v>
      </c>
      <c r="G25" s="62"/>
      <c r="H25" s="290">
        <v>172</v>
      </c>
      <c r="I25" s="3">
        <v>39</v>
      </c>
      <c r="J25" s="160" t="s">
        <v>39</v>
      </c>
      <c r="K25" s="120">
        <f t="shared" si="1"/>
        <v>25</v>
      </c>
      <c r="L25" s="160" t="s">
        <v>29</v>
      </c>
      <c r="M25" s="322">
        <v>4233</v>
      </c>
      <c r="N25" s="89">
        <f t="shared" si="2"/>
        <v>4361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5304</v>
      </c>
      <c r="D26" s="97">
        <f t="shared" si="6"/>
        <v>6228</v>
      </c>
      <c r="E26" s="55">
        <f t="shared" si="3"/>
        <v>103.2308291163877</v>
      </c>
      <c r="F26" s="52">
        <f t="shared" si="4"/>
        <v>85.163776493256265</v>
      </c>
      <c r="G26" s="72"/>
      <c r="H26" s="88">
        <v>160</v>
      </c>
      <c r="I26" s="3">
        <v>38</v>
      </c>
      <c r="J26" s="160" t="s">
        <v>38</v>
      </c>
      <c r="K26" s="120">
        <f t="shared" si="1"/>
        <v>40</v>
      </c>
      <c r="L26" s="160" t="s">
        <v>2</v>
      </c>
      <c r="M26" s="322">
        <v>1748</v>
      </c>
      <c r="N26" s="89">
        <f t="shared" si="2"/>
        <v>1451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4361</v>
      </c>
      <c r="D27" s="97">
        <f t="shared" si="6"/>
        <v>3945</v>
      </c>
      <c r="E27" s="55">
        <f t="shared" si="3"/>
        <v>103.02386014646822</v>
      </c>
      <c r="F27" s="52">
        <f t="shared" si="4"/>
        <v>110.54499366286439</v>
      </c>
      <c r="G27" s="76"/>
      <c r="H27" s="88">
        <v>66</v>
      </c>
      <c r="I27" s="3">
        <v>11</v>
      </c>
      <c r="J27" s="160" t="s">
        <v>17</v>
      </c>
      <c r="K27" s="120">
        <f t="shared" si="1"/>
        <v>12</v>
      </c>
      <c r="L27" s="160" t="s">
        <v>18</v>
      </c>
      <c r="M27" s="322">
        <v>1038</v>
      </c>
      <c r="N27" s="89">
        <f t="shared" si="2"/>
        <v>1405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</v>
      </c>
      <c r="C28" s="43">
        <f t="shared" si="5"/>
        <v>1451</v>
      </c>
      <c r="D28" s="97">
        <f t="shared" si="6"/>
        <v>1424</v>
      </c>
      <c r="E28" s="55">
        <f t="shared" si="3"/>
        <v>83.009153318077793</v>
      </c>
      <c r="F28" s="52">
        <f t="shared" si="4"/>
        <v>101.89606741573034</v>
      </c>
      <c r="G28" s="62"/>
      <c r="H28" s="88">
        <v>48</v>
      </c>
      <c r="I28" s="3">
        <v>15</v>
      </c>
      <c r="J28" s="160" t="s">
        <v>20</v>
      </c>
      <c r="K28" s="120">
        <f t="shared" si="1"/>
        <v>17</v>
      </c>
      <c r="L28" s="160" t="s">
        <v>21</v>
      </c>
      <c r="M28" s="322">
        <v>1097</v>
      </c>
      <c r="N28" s="89">
        <f t="shared" si="2"/>
        <v>1080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18</v>
      </c>
      <c r="C29" s="43">
        <f t="shared" si="5"/>
        <v>1405</v>
      </c>
      <c r="D29" s="97">
        <f t="shared" si="6"/>
        <v>1419</v>
      </c>
      <c r="E29" s="55">
        <f t="shared" si="3"/>
        <v>135.35645472061657</v>
      </c>
      <c r="F29" s="52">
        <f t="shared" si="4"/>
        <v>99.013389711064121</v>
      </c>
      <c r="G29" s="73"/>
      <c r="H29" s="88">
        <v>15</v>
      </c>
      <c r="I29" s="3">
        <v>27</v>
      </c>
      <c r="J29" s="160" t="s">
        <v>31</v>
      </c>
      <c r="K29" s="181">
        <f t="shared" si="1"/>
        <v>36</v>
      </c>
      <c r="L29" s="162" t="s">
        <v>5</v>
      </c>
      <c r="M29" s="323">
        <v>940</v>
      </c>
      <c r="N29" s="89">
        <f t="shared" si="2"/>
        <v>1021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21</v>
      </c>
      <c r="C30" s="43">
        <f t="shared" si="5"/>
        <v>1080</v>
      </c>
      <c r="D30" s="97">
        <f t="shared" si="6"/>
        <v>1085</v>
      </c>
      <c r="E30" s="55">
        <f t="shared" si="3"/>
        <v>98.450319051959895</v>
      </c>
      <c r="F30" s="52">
        <f t="shared" si="4"/>
        <v>99.539170506912441</v>
      </c>
      <c r="G30" s="72"/>
      <c r="H30" s="88">
        <v>10</v>
      </c>
      <c r="I30" s="3">
        <v>32</v>
      </c>
      <c r="J30" s="160" t="s">
        <v>35</v>
      </c>
      <c r="K30" s="114"/>
      <c r="L30" s="333" t="s">
        <v>107</v>
      </c>
      <c r="M30" s="324">
        <v>95488</v>
      </c>
      <c r="N30" s="89">
        <f>SUM(H44)</f>
        <v>97137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5</v>
      </c>
      <c r="C31" s="43">
        <f t="shared" si="5"/>
        <v>1021</v>
      </c>
      <c r="D31" s="97">
        <f t="shared" si="6"/>
        <v>1397</v>
      </c>
      <c r="E31" s="56">
        <f t="shared" si="3"/>
        <v>108.61702127659574</v>
      </c>
      <c r="F31" s="63">
        <f t="shared" si="4"/>
        <v>73.085182534001433</v>
      </c>
      <c r="G31" s="75"/>
      <c r="H31" s="88">
        <v>8</v>
      </c>
      <c r="I31" s="3">
        <v>29</v>
      </c>
      <c r="J31" s="160" t="s">
        <v>54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97137</v>
      </c>
      <c r="D32" s="67">
        <f>SUM(L14)</f>
        <v>103839</v>
      </c>
      <c r="E32" s="68">
        <f>SUM(N30/M30*100)</f>
        <v>101.72691856568366</v>
      </c>
      <c r="F32" s="63">
        <f t="shared" si="4"/>
        <v>93.545777598012307</v>
      </c>
      <c r="G32" s="71"/>
      <c r="H32" s="407">
        <v>1</v>
      </c>
      <c r="I32" s="3">
        <v>4</v>
      </c>
      <c r="J32" s="160" t="s">
        <v>11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0</v>
      </c>
      <c r="I33" s="3">
        <v>2</v>
      </c>
      <c r="J33" s="160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3</v>
      </c>
      <c r="J34" s="160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7</v>
      </c>
      <c r="J35" s="160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8</v>
      </c>
      <c r="J36" s="160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10</v>
      </c>
      <c r="J37" s="160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>
      <c r="H40" s="290">
        <v>0</v>
      </c>
      <c r="I40" s="3">
        <v>28</v>
      </c>
      <c r="J40" s="160" t="s">
        <v>32</v>
      </c>
      <c r="K40" s="45"/>
      <c r="L40" s="2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30</v>
      </c>
      <c r="J41" s="160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35</v>
      </c>
      <c r="J42" s="160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37</v>
      </c>
      <c r="J43" s="160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97137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>
      <c r="H48" s="183" t="s">
        <v>201</v>
      </c>
      <c r="I48" s="3"/>
      <c r="J48" s="178" t="s">
        <v>104</v>
      </c>
      <c r="K48" s="81"/>
      <c r="L48" s="297" t="s">
        <v>189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>
      <c r="H50" s="89">
        <v>271172</v>
      </c>
      <c r="I50" s="160">
        <v>17</v>
      </c>
      <c r="J50" s="160" t="s">
        <v>21</v>
      </c>
      <c r="K50" s="123">
        <f>SUM(I50)</f>
        <v>17</v>
      </c>
      <c r="L50" s="298">
        <v>233725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>
      <c r="H51" s="88">
        <v>98886</v>
      </c>
      <c r="I51" s="160">
        <v>36</v>
      </c>
      <c r="J51" s="160" t="s">
        <v>5</v>
      </c>
      <c r="K51" s="123">
        <f t="shared" ref="K51:K59" si="7">SUM(I51)</f>
        <v>36</v>
      </c>
      <c r="L51" s="298">
        <v>85421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>
      <c r="H52" s="88">
        <v>21516</v>
      </c>
      <c r="I52" s="160">
        <v>16</v>
      </c>
      <c r="J52" s="160" t="s">
        <v>3</v>
      </c>
      <c r="K52" s="123">
        <f t="shared" si="7"/>
        <v>16</v>
      </c>
      <c r="L52" s="298">
        <v>23694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20795</v>
      </c>
      <c r="I53" s="160">
        <v>26</v>
      </c>
      <c r="J53" s="160" t="s">
        <v>30</v>
      </c>
      <c r="K53" s="123">
        <f t="shared" si="7"/>
        <v>26</v>
      </c>
      <c r="L53" s="298">
        <v>14826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196</v>
      </c>
      <c r="D54" s="59" t="s">
        <v>184</v>
      </c>
      <c r="E54" s="59" t="s">
        <v>41</v>
      </c>
      <c r="F54" s="59" t="s">
        <v>50</v>
      </c>
      <c r="G54" s="60" t="s">
        <v>52</v>
      </c>
      <c r="H54" s="88">
        <v>18745</v>
      </c>
      <c r="I54" s="160">
        <v>40</v>
      </c>
      <c r="J54" s="160" t="s">
        <v>2</v>
      </c>
      <c r="K54" s="123">
        <f t="shared" si="7"/>
        <v>40</v>
      </c>
      <c r="L54" s="298">
        <v>17314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271172</v>
      </c>
      <c r="D55" s="5">
        <f t="shared" ref="D55:D64" si="8">SUM(L50)</f>
        <v>233725</v>
      </c>
      <c r="E55" s="52">
        <f>SUM(N66/M66*100)</f>
        <v>65.947139563614428</v>
      </c>
      <c r="F55" s="52">
        <f t="shared" ref="F55:F65" si="9">SUM(C55/D55*100)</f>
        <v>116.02182051556315</v>
      </c>
      <c r="G55" s="62"/>
      <c r="H55" s="88">
        <v>12973</v>
      </c>
      <c r="I55" s="160">
        <v>24</v>
      </c>
      <c r="J55" s="160" t="s">
        <v>28</v>
      </c>
      <c r="K55" s="123">
        <f t="shared" si="7"/>
        <v>24</v>
      </c>
      <c r="L55" s="298">
        <v>16008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98886</v>
      </c>
      <c r="D56" s="5">
        <f t="shared" si="8"/>
        <v>85421</v>
      </c>
      <c r="E56" s="52">
        <f t="shared" ref="E56:E65" si="11">SUM(N67/M67*100)</f>
        <v>100.61353438539726</v>
      </c>
      <c r="F56" s="52">
        <f t="shared" si="9"/>
        <v>115.76310274990927</v>
      </c>
      <c r="G56" s="62"/>
      <c r="H56" s="88">
        <v>12273</v>
      </c>
      <c r="I56" s="160">
        <v>37</v>
      </c>
      <c r="J56" s="160" t="s">
        <v>37</v>
      </c>
      <c r="K56" s="123">
        <f t="shared" si="7"/>
        <v>37</v>
      </c>
      <c r="L56" s="298">
        <v>8297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3</v>
      </c>
      <c r="C57" s="43">
        <f t="shared" si="10"/>
        <v>21516</v>
      </c>
      <c r="D57" s="5">
        <f t="shared" si="8"/>
        <v>23694</v>
      </c>
      <c r="E57" s="52">
        <f t="shared" si="11"/>
        <v>95.427329578214398</v>
      </c>
      <c r="F57" s="52">
        <f t="shared" si="9"/>
        <v>90.807799442896936</v>
      </c>
      <c r="G57" s="62"/>
      <c r="H57" s="88">
        <v>8654</v>
      </c>
      <c r="I57" s="160">
        <v>38</v>
      </c>
      <c r="J57" s="160" t="s">
        <v>38</v>
      </c>
      <c r="K57" s="123">
        <f t="shared" si="7"/>
        <v>38</v>
      </c>
      <c r="L57" s="298">
        <v>10874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30</v>
      </c>
      <c r="C58" s="43">
        <f t="shared" si="10"/>
        <v>20795</v>
      </c>
      <c r="D58" s="5">
        <f t="shared" si="8"/>
        <v>14826</v>
      </c>
      <c r="E58" s="52">
        <f t="shared" si="11"/>
        <v>87.037502092750714</v>
      </c>
      <c r="F58" s="52">
        <f t="shared" si="9"/>
        <v>140.26035343315797</v>
      </c>
      <c r="G58" s="62"/>
      <c r="H58" s="432">
        <v>7181</v>
      </c>
      <c r="I58" s="162">
        <v>25</v>
      </c>
      <c r="J58" s="162" t="s">
        <v>29</v>
      </c>
      <c r="K58" s="123">
        <f t="shared" si="7"/>
        <v>25</v>
      </c>
      <c r="L58" s="296">
        <v>11229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2</v>
      </c>
      <c r="C59" s="43">
        <f t="shared" si="10"/>
        <v>18745</v>
      </c>
      <c r="D59" s="5">
        <f t="shared" si="8"/>
        <v>17314</v>
      </c>
      <c r="E59" s="52">
        <f t="shared" si="11"/>
        <v>99.808316916032155</v>
      </c>
      <c r="F59" s="52">
        <f t="shared" si="9"/>
        <v>108.26498787108699</v>
      </c>
      <c r="G59" s="72"/>
      <c r="H59" s="377">
        <v>5675</v>
      </c>
      <c r="I59" s="162">
        <v>34</v>
      </c>
      <c r="J59" s="162" t="s">
        <v>1</v>
      </c>
      <c r="K59" s="123">
        <f t="shared" si="7"/>
        <v>34</v>
      </c>
      <c r="L59" s="296">
        <v>5664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12973</v>
      </c>
      <c r="D60" s="5">
        <f t="shared" si="8"/>
        <v>16008</v>
      </c>
      <c r="E60" s="52">
        <f t="shared" si="11"/>
        <v>106.00588331426704</v>
      </c>
      <c r="F60" s="52">
        <f t="shared" si="9"/>
        <v>81.040729635182402</v>
      </c>
      <c r="G60" s="62"/>
      <c r="H60" s="433">
        <v>3908</v>
      </c>
      <c r="I60" s="221">
        <v>33</v>
      </c>
      <c r="J60" s="221" t="s">
        <v>0</v>
      </c>
      <c r="K60" s="81" t="s">
        <v>8</v>
      </c>
      <c r="L60" s="410">
        <v>456167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12273</v>
      </c>
      <c r="D61" s="5">
        <f t="shared" si="8"/>
        <v>8297</v>
      </c>
      <c r="E61" s="52">
        <f t="shared" si="11"/>
        <v>90.468819106590004</v>
      </c>
      <c r="F61" s="52">
        <f t="shared" si="9"/>
        <v>147.92093527781125</v>
      </c>
      <c r="G61" s="62"/>
      <c r="H61" s="88">
        <v>3239</v>
      </c>
      <c r="I61" s="160">
        <v>15</v>
      </c>
      <c r="J61" s="160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38</v>
      </c>
      <c r="C62" s="43">
        <f t="shared" si="10"/>
        <v>8654</v>
      </c>
      <c r="D62" s="5">
        <f t="shared" si="8"/>
        <v>10874</v>
      </c>
      <c r="E62" s="52">
        <f t="shared" si="11"/>
        <v>104.7953499636716</v>
      </c>
      <c r="F62" s="52">
        <f t="shared" si="9"/>
        <v>79.584329593525837</v>
      </c>
      <c r="G62" s="73"/>
      <c r="H62" s="88">
        <v>1864</v>
      </c>
      <c r="I62" s="160">
        <v>30</v>
      </c>
      <c r="J62" s="160" t="s">
        <v>98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29</v>
      </c>
      <c r="C63" s="43">
        <f t="shared" si="10"/>
        <v>7181</v>
      </c>
      <c r="D63" s="5">
        <f t="shared" si="8"/>
        <v>11229</v>
      </c>
      <c r="E63" s="52">
        <f t="shared" si="11"/>
        <v>95.441254651780966</v>
      </c>
      <c r="F63" s="52">
        <f t="shared" si="9"/>
        <v>63.950485350431919</v>
      </c>
      <c r="G63" s="72"/>
      <c r="H63" s="290">
        <v>1642</v>
      </c>
      <c r="I63" s="160">
        <v>35</v>
      </c>
      <c r="J63" s="160" t="s">
        <v>36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1</v>
      </c>
      <c r="C64" s="43">
        <f t="shared" si="10"/>
        <v>5675</v>
      </c>
      <c r="D64" s="5">
        <f t="shared" si="8"/>
        <v>5664</v>
      </c>
      <c r="E64" s="57">
        <f t="shared" si="11"/>
        <v>119.09758656873034</v>
      </c>
      <c r="F64" s="52">
        <f t="shared" si="9"/>
        <v>100.19420903954803</v>
      </c>
      <c r="G64" s="75"/>
      <c r="H64" s="122">
        <v>1056</v>
      </c>
      <c r="I64" s="160">
        <v>29</v>
      </c>
      <c r="J64" s="160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493537</v>
      </c>
      <c r="D65" s="67">
        <f>SUM(L60)</f>
        <v>456167</v>
      </c>
      <c r="E65" s="70">
        <f t="shared" si="11"/>
        <v>76.561045681877417</v>
      </c>
      <c r="F65" s="70">
        <f t="shared" si="9"/>
        <v>108.19217523406999</v>
      </c>
      <c r="G65" s="71"/>
      <c r="H65" s="89">
        <v>972</v>
      </c>
      <c r="I65" s="160">
        <v>14</v>
      </c>
      <c r="J65" s="160" t="s">
        <v>19</v>
      </c>
      <c r="L65" s="190" t="s">
        <v>104</v>
      </c>
      <c r="M65" s="141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783</v>
      </c>
      <c r="I66" s="160">
        <v>1</v>
      </c>
      <c r="J66" s="160" t="s">
        <v>4</v>
      </c>
      <c r="K66" s="116">
        <f>SUM(I50)</f>
        <v>17</v>
      </c>
      <c r="L66" s="160" t="s">
        <v>21</v>
      </c>
      <c r="M66" s="309">
        <v>411196</v>
      </c>
      <c r="N66" s="89">
        <f>SUM(H50)</f>
        <v>271172</v>
      </c>
      <c r="R66" s="48"/>
      <c r="S66" s="26"/>
      <c r="T66" s="26"/>
      <c r="U66" s="26"/>
      <c r="V66" s="26"/>
    </row>
    <row r="67" spans="1:22" ht="13.5" customHeight="1">
      <c r="H67" s="88">
        <v>779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98283</v>
      </c>
      <c r="N67" s="89">
        <f t="shared" ref="N67:N75" si="13">SUM(H51)</f>
        <v>98886</v>
      </c>
      <c r="R67" s="48"/>
      <c r="S67" s="26"/>
      <c r="T67" s="26"/>
      <c r="U67" s="26"/>
      <c r="V67" s="26"/>
    </row>
    <row r="68" spans="1:22" ht="13.5" customHeight="1">
      <c r="C68" s="26"/>
      <c r="H68" s="290">
        <v>577</v>
      </c>
      <c r="I68" s="160">
        <v>11</v>
      </c>
      <c r="J68" s="160" t="s">
        <v>17</v>
      </c>
      <c r="K68" s="116">
        <f t="shared" si="12"/>
        <v>16</v>
      </c>
      <c r="L68" s="160" t="s">
        <v>3</v>
      </c>
      <c r="M68" s="307">
        <v>22547</v>
      </c>
      <c r="N68" s="89">
        <f t="shared" si="13"/>
        <v>21516</v>
      </c>
      <c r="R68" s="48"/>
      <c r="S68" s="26"/>
      <c r="T68" s="26"/>
      <c r="U68" s="26"/>
      <c r="V68" s="26"/>
    </row>
    <row r="69" spans="1:22" ht="13.5" customHeight="1">
      <c r="H69" s="88">
        <v>293</v>
      </c>
      <c r="I69" s="160">
        <v>13</v>
      </c>
      <c r="J69" s="160" t="s">
        <v>7</v>
      </c>
      <c r="K69" s="116">
        <f t="shared" si="12"/>
        <v>26</v>
      </c>
      <c r="L69" s="160" t="s">
        <v>30</v>
      </c>
      <c r="M69" s="307">
        <v>23892</v>
      </c>
      <c r="N69" s="89">
        <f t="shared" si="13"/>
        <v>20795</v>
      </c>
      <c r="R69" s="48"/>
      <c r="S69" s="26"/>
      <c r="T69" s="26"/>
      <c r="U69" s="26"/>
      <c r="V69" s="26"/>
    </row>
    <row r="70" spans="1:22" ht="13.5" customHeight="1">
      <c r="H70" s="88">
        <v>250</v>
      </c>
      <c r="I70" s="160">
        <v>23</v>
      </c>
      <c r="J70" s="160" t="s">
        <v>27</v>
      </c>
      <c r="K70" s="116">
        <f t="shared" si="12"/>
        <v>40</v>
      </c>
      <c r="L70" s="160" t="s">
        <v>2</v>
      </c>
      <c r="M70" s="307">
        <v>18781</v>
      </c>
      <c r="N70" s="89">
        <f t="shared" si="13"/>
        <v>18745</v>
      </c>
      <c r="R70" s="48"/>
      <c r="S70" s="26"/>
      <c r="T70" s="26"/>
      <c r="U70" s="26"/>
      <c r="V70" s="26"/>
    </row>
    <row r="71" spans="1:22" ht="13.5" customHeight="1">
      <c r="H71" s="88">
        <v>96</v>
      </c>
      <c r="I71" s="160">
        <v>22</v>
      </c>
      <c r="J71" s="160" t="s">
        <v>26</v>
      </c>
      <c r="K71" s="116">
        <f t="shared" si="12"/>
        <v>24</v>
      </c>
      <c r="L71" s="160" t="s">
        <v>28</v>
      </c>
      <c r="M71" s="307">
        <v>12238</v>
      </c>
      <c r="N71" s="89">
        <f t="shared" si="13"/>
        <v>12973</v>
      </c>
      <c r="R71" s="48"/>
      <c r="S71" s="26"/>
      <c r="T71" s="26"/>
      <c r="U71" s="26"/>
      <c r="V71" s="26"/>
    </row>
    <row r="72" spans="1:22" ht="13.5" customHeight="1">
      <c r="H72" s="88">
        <v>61</v>
      </c>
      <c r="I72" s="160">
        <v>9</v>
      </c>
      <c r="J72" s="3" t="s">
        <v>163</v>
      </c>
      <c r="K72" s="116">
        <f t="shared" si="12"/>
        <v>37</v>
      </c>
      <c r="L72" s="160" t="s">
        <v>37</v>
      </c>
      <c r="M72" s="307">
        <v>13566</v>
      </c>
      <c r="N72" s="89">
        <f t="shared" si="13"/>
        <v>12273</v>
      </c>
      <c r="R72" s="48"/>
      <c r="S72" s="26"/>
      <c r="T72" s="26"/>
      <c r="U72" s="26"/>
      <c r="V72" s="26"/>
    </row>
    <row r="73" spans="1:22" ht="13.5" customHeight="1">
      <c r="H73" s="290">
        <v>45</v>
      </c>
      <c r="I73" s="160">
        <v>39</v>
      </c>
      <c r="J73" s="160" t="s">
        <v>39</v>
      </c>
      <c r="K73" s="116">
        <f t="shared" si="12"/>
        <v>38</v>
      </c>
      <c r="L73" s="160" t="s">
        <v>38</v>
      </c>
      <c r="M73" s="307">
        <v>8258</v>
      </c>
      <c r="N73" s="89">
        <f t="shared" si="13"/>
        <v>8654</v>
      </c>
      <c r="R73" s="48"/>
      <c r="S73" s="26"/>
      <c r="T73" s="26"/>
      <c r="U73" s="26"/>
      <c r="V73" s="26"/>
    </row>
    <row r="74" spans="1:22" ht="13.5" customHeight="1">
      <c r="H74" s="88">
        <v>44</v>
      </c>
      <c r="I74" s="160">
        <v>4</v>
      </c>
      <c r="J74" s="160" t="s">
        <v>11</v>
      </c>
      <c r="K74" s="116">
        <f t="shared" si="12"/>
        <v>25</v>
      </c>
      <c r="L74" s="162" t="s">
        <v>29</v>
      </c>
      <c r="M74" s="308">
        <v>7524</v>
      </c>
      <c r="N74" s="89">
        <f t="shared" si="13"/>
        <v>7181</v>
      </c>
      <c r="R74" s="48"/>
      <c r="S74" s="26"/>
      <c r="T74" s="26"/>
      <c r="U74" s="26"/>
      <c r="V74" s="26"/>
    </row>
    <row r="75" spans="1:22" ht="13.5" customHeight="1" thickBot="1">
      <c r="H75" s="88">
        <v>36</v>
      </c>
      <c r="I75" s="160">
        <v>27</v>
      </c>
      <c r="J75" s="160" t="s">
        <v>31</v>
      </c>
      <c r="K75" s="116">
        <f t="shared" si="12"/>
        <v>34</v>
      </c>
      <c r="L75" s="162" t="s">
        <v>1</v>
      </c>
      <c r="M75" s="308">
        <v>4765</v>
      </c>
      <c r="N75" s="166">
        <f t="shared" si="13"/>
        <v>5675</v>
      </c>
      <c r="R75" s="48"/>
      <c r="S75" s="26"/>
      <c r="T75" s="26"/>
      <c r="U75" s="26"/>
      <c r="V75" s="26"/>
    </row>
    <row r="76" spans="1:22" ht="13.5" customHeight="1" thickTop="1">
      <c r="H76" s="88">
        <v>16</v>
      </c>
      <c r="I76" s="160">
        <v>18</v>
      </c>
      <c r="J76" s="160" t="s">
        <v>22</v>
      </c>
      <c r="K76" s="3"/>
      <c r="L76" s="333" t="s">
        <v>107</v>
      </c>
      <c r="M76" s="338">
        <v>644632</v>
      </c>
      <c r="N76" s="171">
        <f>SUM(H90)</f>
        <v>493537</v>
      </c>
      <c r="R76" s="48"/>
      <c r="S76" s="26"/>
      <c r="T76" s="26"/>
      <c r="U76" s="26"/>
      <c r="V76" s="26"/>
    </row>
    <row r="77" spans="1:22" ht="13.5" customHeight="1">
      <c r="H77" s="88">
        <v>6</v>
      </c>
      <c r="I77" s="160">
        <v>28</v>
      </c>
      <c r="J77" s="160" t="s">
        <v>32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0</v>
      </c>
      <c r="I78" s="160">
        <v>2</v>
      </c>
      <c r="J78" s="160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>
      <c r="H83" s="290">
        <v>0</v>
      </c>
      <c r="I83" s="160">
        <v>8</v>
      </c>
      <c r="J83" s="160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>
      <c r="H84" s="193">
        <v>0</v>
      </c>
      <c r="I84" s="160">
        <v>10</v>
      </c>
      <c r="J84" s="160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493537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62" sqref="M6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465" t="s">
        <v>214</v>
      </c>
      <c r="B1" s="466"/>
      <c r="C1" s="466"/>
      <c r="D1" s="466"/>
      <c r="E1" s="466"/>
      <c r="F1" s="466"/>
      <c r="G1" s="466"/>
      <c r="I1" s="384"/>
      <c r="J1" s="395"/>
      <c r="M1" s="16"/>
      <c r="N1" t="s">
        <v>196</v>
      </c>
      <c r="O1" s="402"/>
      <c r="Q1" s="280" t="s">
        <v>184</v>
      </c>
    </row>
    <row r="2" spans="1:19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403"/>
      <c r="O2" s="89"/>
      <c r="P2" s="3"/>
      <c r="Q2" s="403"/>
      <c r="R2" s="400"/>
      <c r="S2" s="401"/>
    </row>
    <row r="3" spans="1:19" ht="13.5" customHeight="1">
      <c r="H3" s="3">
        <v>17</v>
      </c>
      <c r="I3" s="160" t="s">
        <v>21</v>
      </c>
      <c r="J3" s="218">
        <v>465326</v>
      </c>
      <c r="K3" s="196">
        <v>1</v>
      </c>
      <c r="L3" s="3">
        <f>SUM(H3)</f>
        <v>17</v>
      </c>
      <c r="M3" s="160" t="s">
        <v>21</v>
      </c>
      <c r="N3" s="13">
        <f>SUM(J3)</f>
        <v>465326</v>
      </c>
      <c r="O3" s="3">
        <f>SUM(H3)</f>
        <v>17</v>
      </c>
      <c r="P3" s="160" t="s">
        <v>21</v>
      </c>
      <c r="Q3" s="197">
        <v>337150</v>
      </c>
      <c r="R3" s="400"/>
      <c r="S3" s="401"/>
    </row>
    <row r="4" spans="1:19" ht="13.5" customHeight="1">
      <c r="H4" s="3">
        <v>26</v>
      </c>
      <c r="I4" s="160" t="s">
        <v>30</v>
      </c>
      <c r="J4" s="13">
        <v>128866</v>
      </c>
      <c r="K4" s="196">
        <v>2</v>
      </c>
      <c r="L4" s="3">
        <f t="shared" ref="L4:L12" si="0">SUM(H4)</f>
        <v>26</v>
      </c>
      <c r="M4" s="160" t="s">
        <v>30</v>
      </c>
      <c r="N4" s="13">
        <f t="shared" ref="N4:N12" si="1">SUM(J4)</f>
        <v>128866</v>
      </c>
      <c r="O4" s="3">
        <f t="shared" ref="O4:O12" si="2">SUM(H4)</f>
        <v>26</v>
      </c>
      <c r="P4" s="160" t="s">
        <v>30</v>
      </c>
      <c r="Q4" s="86">
        <v>140721</v>
      </c>
      <c r="R4" s="400"/>
      <c r="S4" s="401"/>
    </row>
    <row r="5" spans="1:19" ht="13.5" customHeight="1">
      <c r="H5" s="3">
        <v>36</v>
      </c>
      <c r="I5" s="160" t="s">
        <v>5</v>
      </c>
      <c r="J5" s="13">
        <v>126147</v>
      </c>
      <c r="K5" s="196">
        <v>3</v>
      </c>
      <c r="L5" s="3">
        <f t="shared" si="0"/>
        <v>36</v>
      </c>
      <c r="M5" s="160" t="s">
        <v>5</v>
      </c>
      <c r="N5" s="13">
        <f t="shared" si="1"/>
        <v>126147</v>
      </c>
      <c r="O5" s="3">
        <f t="shared" si="2"/>
        <v>36</v>
      </c>
      <c r="P5" s="160" t="s">
        <v>5</v>
      </c>
      <c r="Q5" s="86">
        <v>129846</v>
      </c>
    </row>
    <row r="6" spans="1:19" ht="13.5" customHeight="1">
      <c r="H6" s="3">
        <v>33</v>
      </c>
      <c r="I6" s="160" t="s">
        <v>0</v>
      </c>
      <c r="J6" s="218">
        <v>88350</v>
      </c>
      <c r="K6" s="196">
        <v>4</v>
      </c>
      <c r="L6" s="3">
        <f t="shared" si="0"/>
        <v>33</v>
      </c>
      <c r="M6" s="160" t="s">
        <v>0</v>
      </c>
      <c r="N6" s="13">
        <f t="shared" si="1"/>
        <v>88350</v>
      </c>
      <c r="O6" s="3">
        <f t="shared" si="2"/>
        <v>33</v>
      </c>
      <c r="P6" s="160" t="s">
        <v>0</v>
      </c>
      <c r="Q6" s="86">
        <v>84116</v>
      </c>
    </row>
    <row r="7" spans="1:19" ht="13.5" customHeight="1">
      <c r="H7" s="33">
        <v>40</v>
      </c>
      <c r="I7" s="160" t="s">
        <v>2</v>
      </c>
      <c r="J7" s="13">
        <v>73488</v>
      </c>
      <c r="K7" s="196">
        <v>5</v>
      </c>
      <c r="L7" s="3">
        <f t="shared" si="0"/>
        <v>40</v>
      </c>
      <c r="M7" s="160" t="s">
        <v>2</v>
      </c>
      <c r="N7" s="13">
        <f t="shared" si="1"/>
        <v>73488</v>
      </c>
      <c r="O7" s="3">
        <f t="shared" si="2"/>
        <v>40</v>
      </c>
      <c r="P7" s="160" t="s">
        <v>2</v>
      </c>
      <c r="Q7" s="86">
        <v>67978</v>
      </c>
    </row>
    <row r="8" spans="1:19" ht="13.5" customHeight="1">
      <c r="H8" s="3">
        <v>16</v>
      </c>
      <c r="I8" s="160" t="s">
        <v>3</v>
      </c>
      <c r="J8" s="13">
        <v>63980</v>
      </c>
      <c r="K8" s="196">
        <v>6</v>
      </c>
      <c r="L8" s="3">
        <f t="shared" si="0"/>
        <v>16</v>
      </c>
      <c r="M8" s="160" t="s">
        <v>3</v>
      </c>
      <c r="N8" s="13">
        <f t="shared" si="1"/>
        <v>63980</v>
      </c>
      <c r="O8" s="3">
        <f t="shared" si="2"/>
        <v>16</v>
      </c>
      <c r="P8" s="160" t="s">
        <v>3</v>
      </c>
      <c r="Q8" s="86">
        <v>68440</v>
      </c>
    </row>
    <row r="9" spans="1:19" ht="13.5" customHeight="1">
      <c r="H9" s="14">
        <v>31</v>
      </c>
      <c r="I9" s="162" t="s">
        <v>64</v>
      </c>
      <c r="J9" s="218">
        <v>62686</v>
      </c>
      <c r="K9" s="196">
        <v>7</v>
      </c>
      <c r="L9" s="3">
        <f t="shared" si="0"/>
        <v>31</v>
      </c>
      <c r="M9" s="162" t="s">
        <v>64</v>
      </c>
      <c r="N9" s="13">
        <f t="shared" si="1"/>
        <v>62686</v>
      </c>
      <c r="O9" s="3">
        <f t="shared" si="2"/>
        <v>31</v>
      </c>
      <c r="P9" s="162" t="s">
        <v>64</v>
      </c>
      <c r="Q9" s="86">
        <v>85206</v>
      </c>
    </row>
    <row r="10" spans="1:19" ht="13.5" customHeight="1">
      <c r="H10" s="3">
        <v>34</v>
      </c>
      <c r="I10" s="160" t="s">
        <v>1</v>
      </c>
      <c r="J10" s="13">
        <v>58758</v>
      </c>
      <c r="K10" s="196">
        <v>8</v>
      </c>
      <c r="L10" s="3">
        <f t="shared" si="0"/>
        <v>34</v>
      </c>
      <c r="M10" s="160" t="s">
        <v>1</v>
      </c>
      <c r="N10" s="13">
        <f t="shared" si="1"/>
        <v>58758</v>
      </c>
      <c r="O10" s="3">
        <f t="shared" si="2"/>
        <v>34</v>
      </c>
      <c r="P10" s="160" t="s">
        <v>1</v>
      </c>
      <c r="Q10" s="86">
        <v>63405</v>
      </c>
    </row>
    <row r="11" spans="1:19" ht="13.5" customHeight="1">
      <c r="H11" s="14">
        <v>13</v>
      </c>
      <c r="I11" s="162" t="s">
        <v>7</v>
      </c>
      <c r="J11" s="13">
        <v>48932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48932</v>
      </c>
      <c r="O11" s="3">
        <f t="shared" si="2"/>
        <v>13</v>
      </c>
      <c r="P11" s="162" t="s">
        <v>7</v>
      </c>
      <c r="Q11" s="86">
        <v>51942</v>
      </c>
    </row>
    <row r="12" spans="1:19" ht="13.5" customHeight="1" thickBot="1">
      <c r="H12" s="272">
        <v>3</v>
      </c>
      <c r="I12" s="378" t="s">
        <v>10</v>
      </c>
      <c r="J12" s="418">
        <v>46338</v>
      </c>
      <c r="K12" s="195">
        <v>10</v>
      </c>
      <c r="L12" s="3">
        <f t="shared" si="0"/>
        <v>3</v>
      </c>
      <c r="M12" s="378" t="s">
        <v>10</v>
      </c>
      <c r="N12" s="113">
        <f t="shared" si="1"/>
        <v>46338</v>
      </c>
      <c r="O12" s="14">
        <f t="shared" si="2"/>
        <v>3</v>
      </c>
      <c r="P12" s="378" t="s">
        <v>10</v>
      </c>
      <c r="Q12" s="198">
        <v>17533</v>
      </c>
    </row>
    <row r="13" spans="1:19" ht="13.5" customHeight="1" thickTop="1" thickBot="1">
      <c r="H13" s="121">
        <v>2</v>
      </c>
      <c r="I13" s="174" t="s">
        <v>6</v>
      </c>
      <c r="J13" s="420">
        <v>42364</v>
      </c>
      <c r="K13" s="103"/>
      <c r="L13" s="78"/>
      <c r="M13" s="163"/>
      <c r="N13" s="337">
        <f>SUM(J43)</f>
        <v>1498340</v>
      </c>
      <c r="O13" s="3"/>
      <c r="P13" s="271" t="s">
        <v>8</v>
      </c>
      <c r="Q13" s="199">
        <v>1427833</v>
      </c>
    </row>
    <row r="14" spans="1:19" ht="13.5" customHeight="1">
      <c r="B14" s="19"/>
      <c r="H14" s="3">
        <v>25</v>
      </c>
      <c r="I14" s="160" t="s">
        <v>29</v>
      </c>
      <c r="J14" s="13">
        <v>41285</v>
      </c>
      <c r="K14" s="103"/>
      <c r="L14" s="26"/>
      <c r="O14"/>
    </row>
    <row r="15" spans="1:19" ht="13.5" customHeight="1">
      <c r="H15" s="3">
        <v>24</v>
      </c>
      <c r="I15" s="160" t="s">
        <v>28</v>
      </c>
      <c r="J15" s="13">
        <v>41067</v>
      </c>
      <c r="K15" s="103"/>
      <c r="L15" s="26"/>
      <c r="M15" t="s">
        <v>198</v>
      </c>
      <c r="N15" s="15"/>
      <c r="O15"/>
      <c r="P15" t="s">
        <v>199</v>
      </c>
      <c r="Q15" s="85" t="s">
        <v>177</v>
      </c>
    </row>
    <row r="16" spans="1:19" ht="13.5" customHeight="1">
      <c r="C16" s="15"/>
      <c r="E16" s="17"/>
      <c r="H16" s="3">
        <v>38</v>
      </c>
      <c r="I16" s="160" t="s">
        <v>38</v>
      </c>
      <c r="J16" s="218">
        <v>40444</v>
      </c>
      <c r="K16" s="103"/>
      <c r="L16" s="3">
        <f>SUM(L3)</f>
        <v>17</v>
      </c>
      <c r="M16" s="13">
        <f>SUM(N3)</f>
        <v>465326</v>
      </c>
      <c r="N16" s="160" t="s">
        <v>21</v>
      </c>
      <c r="O16" s="3">
        <f>SUM(O3)</f>
        <v>17</v>
      </c>
      <c r="P16" s="13">
        <f>SUM(M16)</f>
        <v>465326</v>
      </c>
      <c r="Q16" s="276">
        <v>458715</v>
      </c>
      <c r="R16" s="79"/>
    </row>
    <row r="17" spans="2:20" ht="13.5" customHeight="1">
      <c r="C17" s="15"/>
      <c r="E17" s="17"/>
      <c r="H17" s="3">
        <v>37</v>
      </c>
      <c r="I17" s="160" t="s">
        <v>37</v>
      </c>
      <c r="J17" s="136">
        <v>34284</v>
      </c>
      <c r="K17" s="103"/>
      <c r="L17" s="3">
        <f t="shared" ref="L17:L25" si="3">SUM(L4)</f>
        <v>26</v>
      </c>
      <c r="M17" s="13">
        <f t="shared" ref="M17:M25" si="4">SUM(N4)</f>
        <v>128866</v>
      </c>
      <c r="N17" s="160" t="s">
        <v>30</v>
      </c>
      <c r="O17" s="3">
        <f t="shared" ref="O17:O25" si="5">SUM(O4)</f>
        <v>26</v>
      </c>
      <c r="P17" s="13">
        <f t="shared" ref="P17:P25" si="6">SUM(M17)</f>
        <v>128866</v>
      </c>
      <c r="Q17" s="277">
        <v>137369</v>
      </c>
      <c r="R17" s="79"/>
      <c r="S17" s="42"/>
    </row>
    <row r="18" spans="2:20" ht="13.5" customHeight="1">
      <c r="C18" s="15"/>
      <c r="E18" s="17"/>
      <c r="H18" s="3">
        <v>14</v>
      </c>
      <c r="I18" s="160" t="s">
        <v>19</v>
      </c>
      <c r="J18" s="13">
        <v>18751</v>
      </c>
      <c r="K18" s="103"/>
      <c r="L18" s="3">
        <f t="shared" si="3"/>
        <v>36</v>
      </c>
      <c r="M18" s="13">
        <f t="shared" si="4"/>
        <v>126147</v>
      </c>
      <c r="N18" s="160" t="s">
        <v>5</v>
      </c>
      <c r="O18" s="3">
        <f t="shared" si="5"/>
        <v>36</v>
      </c>
      <c r="P18" s="13">
        <f t="shared" si="6"/>
        <v>126147</v>
      </c>
      <c r="Q18" s="277">
        <v>132579</v>
      </c>
      <c r="R18" s="79"/>
      <c r="S18" s="111"/>
    </row>
    <row r="19" spans="2:20" ht="13.5" customHeight="1">
      <c r="C19" s="15"/>
      <c r="E19" s="17"/>
      <c r="H19" s="3">
        <v>9</v>
      </c>
      <c r="I19" s="3" t="s">
        <v>163</v>
      </c>
      <c r="J19" s="136">
        <v>15598</v>
      </c>
      <c r="L19" s="3">
        <f t="shared" si="3"/>
        <v>33</v>
      </c>
      <c r="M19" s="13">
        <f t="shared" si="4"/>
        <v>88350</v>
      </c>
      <c r="N19" s="160" t="s">
        <v>0</v>
      </c>
      <c r="O19" s="3">
        <f t="shared" si="5"/>
        <v>33</v>
      </c>
      <c r="P19" s="13">
        <f t="shared" si="6"/>
        <v>88350</v>
      </c>
      <c r="Q19" s="277">
        <v>90220</v>
      </c>
      <c r="R19" s="79"/>
      <c r="S19" s="124"/>
    </row>
    <row r="20" spans="2:20" ht="13.5" customHeight="1">
      <c r="B20" s="18"/>
      <c r="C20" s="15"/>
      <c r="E20" s="17"/>
      <c r="H20" s="3">
        <v>1</v>
      </c>
      <c r="I20" s="160" t="s">
        <v>4</v>
      </c>
      <c r="J20" s="13">
        <v>13558</v>
      </c>
      <c r="L20" s="3">
        <f t="shared" si="3"/>
        <v>40</v>
      </c>
      <c r="M20" s="13">
        <f t="shared" si="4"/>
        <v>73488</v>
      </c>
      <c r="N20" s="160" t="s">
        <v>2</v>
      </c>
      <c r="O20" s="3">
        <f t="shared" si="5"/>
        <v>40</v>
      </c>
      <c r="P20" s="13">
        <f t="shared" si="6"/>
        <v>73488</v>
      </c>
      <c r="Q20" s="277">
        <v>71679</v>
      </c>
      <c r="R20" s="79"/>
      <c r="S20" s="124"/>
    </row>
    <row r="21" spans="2:20" ht="13.5" customHeight="1">
      <c r="B21" s="18"/>
      <c r="C21" s="15"/>
      <c r="E21" s="17"/>
      <c r="H21" s="3">
        <v>22</v>
      </c>
      <c r="I21" s="160" t="s">
        <v>26</v>
      </c>
      <c r="J21" s="13">
        <v>12889</v>
      </c>
      <c r="L21" s="3">
        <f t="shared" si="3"/>
        <v>16</v>
      </c>
      <c r="M21" s="13">
        <f t="shared" si="4"/>
        <v>63980</v>
      </c>
      <c r="N21" s="160" t="s">
        <v>3</v>
      </c>
      <c r="O21" s="3">
        <f t="shared" si="5"/>
        <v>16</v>
      </c>
      <c r="P21" s="13">
        <f t="shared" si="6"/>
        <v>63980</v>
      </c>
      <c r="Q21" s="277">
        <v>61387</v>
      </c>
      <c r="R21" s="79"/>
      <c r="S21" s="28"/>
    </row>
    <row r="22" spans="2:20" ht="13.5" customHeight="1">
      <c r="C22" s="15"/>
      <c r="E22" s="17"/>
      <c r="H22" s="3">
        <v>11</v>
      </c>
      <c r="I22" s="160" t="s">
        <v>17</v>
      </c>
      <c r="J22" s="412">
        <v>12716</v>
      </c>
      <c r="K22" s="15"/>
      <c r="L22" s="3">
        <f t="shared" si="3"/>
        <v>31</v>
      </c>
      <c r="M22" s="13">
        <f t="shared" si="4"/>
        <v>62686</v>
      </c>
      <c r="N22" s="162" t="s">
        <v>64</v>
      </c>
      <c r="O22" s="3">
        <f t="shared" si="5"/>
        <v>31</v>
      </c>
      <c r="P22" s="13">
        <f t="shared" si="6"/>
        <v>62686</v>
      </c>
      <c r="Q22" s="277">
        <v>70859</v>
      </c>
      <c r="R22" s="79"/>
    </row>
    <row r="23" spans="2:20" ht="13.5" customHeight="1">
      <c r="B23" s="18"/>
      <c r="C23" s="15"/>
      <c r="E23" s="17"/>
      <c r="H23" s="3">
        <v>21</v>
      </c>
      <c r="I23" s="3" t="s">
        <v>156</v>
      </c>
      <c r="J23" s="218">
        <v>11861</v>
      </c>
      <c r="K23" s="15"/>
      <c r="L23" s="3">
        <f t="shared" si="3"/>
        <v>34</v>
      </c>
      <c r="M23" s="13">
        <f t="shared" si="4"/>
        <v>58758</v>
      </c>
      <c r="N23" s="160" t="s">
        <v>1</v>
      </c>
      <c r="O23" s="3">
        <f t="shared" si="5"/>
        <v>34</v>
      </c>
      <c r="P23" s="13">
        <f t="shared" si="6"/>
        <v>58758</v>
      </c>
      <c r="Q23" s="277">
        <v>60590</v>
      </c>
      <c r="R23" s="79"/>
      <c r="S23" s="42"/>
    </row>
    <row r="24" spans="2:20" ht="13.5" customHeight="1">
      <c r="C24" s="15"/>
      <c r="E24" s="17"/>
      <c r="H24" s="3">
        <v>15</v>
      </c>
      <c r="I24" s="160" t="s">
        <v>20</v>
      </c>
      <c r="J24" s="13">
        <v>10646</v>
      </c>
      <c r="K24" s="15"/>
      <c r="L24" s="3">
        <f t="shared" si="3"/>
        <v>13</v>
      </c>
      <c r="M24" s="13">
        <f t="shared" si="4"/>
        <v>48932</v>
      </c>
      <c r="N24" s="162" t="s">
        <v>7</v>
      </c>
      <c r="O24" s="3">
        <f t="shared" si="5"/>
        <v>13</v>
      </c>
      <c r="P24" s="13">
        <f t="shared" si="6"/>
        <v>48932</v>
      </c>
      <c r="Q24" s="277">
        <v>47942</v>
      </c>
      <c r="R24" s="79"/>
      <c r="S24" s="111"/>
    </row>
    <row r="25" spans="2:20" ht="13.5" customHeight="1" thickBot="1">
      <c r="C25" s="15"/>
      <c r="E25" s="17"/>
      <c r="H25" s="3">
        <v>30</v>
      </c>
      <c r="I25" s="160" t="s">
        <v>33</v>
      </c>
      <c r="J25" s="87">
        <v>7396</v>
      </c>
      <c r="K25" s="15"/>
      <c r="L25" s="14">
        <f t="shared" si="3"/>
        <v>3</v>
      </c>
      <c r="M25" s="113">
        <f t="shared" si="4"/>
        <v>46338</v>
      </c>
      <c r="N25" s="378" t="s">
        <v>10</v>
      </c>
      <c r="O25" s="14">
        <f t="shared" si="5"/>
        <v>3</v>
      </c>
      <c r="P25" s="113">
        <f t="shared" si="6"/>
        <v>46338</v>
      </c>
      <c r="Q25" s="278">
        <v>44791</v>
      </c>
      <c r="R25" s="126" t="s">
        <v>73</v>
      </c>
      <c r="S25" s="28"/>
      <c r="T25" s="28"/>
    </row>
    <row r="26" spans="2:20" ht="13.5" customHeight="1" thickTop="1">
      <c r="H26" s="3">
        <v>35</v>
      </c>
      <c r="I26" s="160" t="s">
        <v>36</v>
      </c>
      <c r="J26" s="13">
        <v>7250</v>
      </c>
      <c r="K26" s="15"/>
      <c r="L26" s="114"/>
      <c r="M26" s="161">
        <f>SUM(J43-(M16+M17+M18+M19+M20+M21+M22+M23+M24+M25))</f>
        <v>335469</v>
      </c>
      <c r="N26" s="219" t="s">
        <v>45</v>
      </c>
      <c r="O26" s="115"/>
      <c r="P26" s="161">
        <f>SUM(M26)</f>
        <v>335469</v>
      </c>
      <c r="Q26" s="161"/>
      <c r="R26" s="175">
        <v>1510706</v>
      </c>
      <c r="T26" s="28"/>
    </row>
    <row r="27" spans="2:20" ht="13.5" customHeight="1">
      <c r="H27" s="3">
        <v>27</v>
      </c>
      <c r="I27" s="160" t="s">
        <v>31</v>
      </c>
      <c r="J27" s="136">
        <v>5306</v>
      </c>
      <c r="K27" s="15"/>
      <c r="M27" t="s">
        <v>185</v>
      </c>
      <c r="O27" s="110"/>
      <c r="P27" s="28" t="s">
        <v>186</v>
      </c>
    </row>
    <row r="28" spans="2:20" ht="13.5" customHeight="1">
      <c r="G28" s="17"/>
      <c r="H28" s="3">
        <v>12</v>
      </c>
      <c r="I28" s="160" t="s">
        <v>18</v>
      </c>
      <c r="J28" s="13">
        <v>3820</v>
      </c>
      <c r="K28" s="15"/>
      <c r="M28" s="86">
        <f t="shared" ref="M28:M37" si="7">SUM(Q3)</f>
        <v>337150</v>
      </c>
      <c r="N28" s="160" t="s">
        <v>21</v>
      </c>
      <c r="O28" s="3">
        <f>SUM(L3)</f>
        <v>17</v>
      </c>
      <c r="P28" s="86">
        <f t="shared" ref="P28:P37" si="8">SUM(Q3)</f>
        <v>337150</v>
      </c>
    </row>
    <row r="29" spans="2:20" ht="13.5" customHeight="1">
      <c r="H29" s="3">
        <v>29</v>
      </c>
      <c r="I29" s="160" t="s">
        <v>54</v>
      </c>
      <c r="J29" s="13">
        <v>3643</v>
      </c>
      <c r="K29" s="15"/>
      <c r="M29" s="86">
        <f t="shared" si="7"/>
        <v>140721</v>
      </c>
      <c r="N29" s="160" t="s">
        <v>30</v>
      </c>
      <c r="O29" s="3">
        <f t="shared" ref="O29:O37" si="9">SUM(L4)</f>
        <v>26</v>
      </c>
      <c r="P29" s="86">
        <f t="shared" si="8"/>
        <v>140721</v>
      </c>
    </row>
    <row r="30" spans="2:20" ht="13.5" customHeight="1">
      <c r="H30" s="3">
        <v>10</v>
      </c>
      <c r="I30" s="160" t="s">
        <v>16</v>
      </c>
      <c r="J30" s="13">
        <v>2500</v>
      </c>
      <c r="K30" s="15"/>
      <c r="M30" s="86">
        <f t="shared" si="7"/>
        <v>129846</v>
      </c>
      <c r="N30" s="160" t="s">
        <v>5</v>
      </c>
      <c r="O30" s="3">
        <f t="shared" si="9"/>
        <v>36</v>
      </c>
      <c r="P30" s="86">
        <f t="shared" si="8"/>
        <v>129846</v>
      </c>
    </row>
    <row r="31" spans="2:20" ht="13.5" customHeight="1">
      <c r="H31" s="3">
        <v>39</v>
      </c>
      <c r="I31" s="160" t="s">
        <v>39</v>
      </c>
      <c r="J31" s="13">
        <v>2024</v>
      </c>
      <c r="K31" s="15"/>
      <c r="M31" s="86">
        <f t="shared" si="7"/>
        <v>84116</v>
      </c>
      <c r="N31" s="160" t="s">
        <v>0</v>
      </c>
      <c r="O31" s="3">
        <f t="shared" si="9"/>
        <v>33</v>
      </c>
      <c r="P31" s="86">
        <f t="shared" si="8"/>
        <v>84116</v>
      </c>
    </row>
    <row r="32" spans="2:20" ht="13.5" customHeight="1">
      <c r="H32" s="3">
        <v>20</v>
      </c>
      <c r="I32" s="160" t="s">
        <v>24</v>
      </c>
      <c r="J32" s="13">
        <v>1850</v>
      </c>
      <c r="K32" s="15"/>
      <c r="M32" s="86">
        <f t="shared" si="7"/>
        <v>67978</v>
      </c>
      <c r="N32" s="160" t="s">
        <v>2</v>
      </c>
      <c r="O32" s="3">
        <f t="shared" si="9"/>
        <v>40</v>
      </c>
      <c r="P32" s="86">
        <f t="shared" si="8"/>
        <v>67978</v>
      </c>
      <c r="S32" s="10"/>
    </row>
    <row r="33" spans="8:21" ht="13.5" customHeight="1">
      <c r="H33" s="3">
        <v>23</v>
      </c>
      <c r="I33" s="160" t="s">
        <v>27</v>
      </c>
      <c r="J33" s="136">
        <v>1547</v>
      </c>
      <c r="K33" s="15"/>
      <c r="M33" s="86">
        <f t="shared" si="7"/>
        <v>68440</v>
      </c>
      <c r="N33" s="160" t="s">
        <v>3</v>
      </c>
      <c r="O33" s="3">
        <f t="shared" si="9"/>
        <v>16</v>
      </c>
      <c r="P33" s="86">
        <f t="shared" si="8"/>
        <v>68440</v>
      </c>
      <c r="S33" s="28"/>
      <c r="T33" s="28"/>
    </row>
    <row r="34" spans="8:21" ht="13.5" customHeight="1">
      <c r="H34" s="3">
        <v>6</v>
      </c>
      <c r="I34" s="160" t="s">
        <v>13</v>
      </c>
      <c r="J34" s="13">
        <v>1212</v>
      </c>
      <c r="K34" s="15"/>
      <c r="M34" s="86">
        <f t="shared" si="7"/>
        <v>85206</v>
      </c>
      <c r="N34" s="162" t="s">
        <v>64</v>
      </c>
      <c r="O34" s="3">
        <f t="shared" si="9"/>
        <v>31</v>
      </c>
      <c r="P34" s="86">
        <f t="shared" si="8"/>
        <v>85206</v>
      </c>
      <c r="S34" s="28"/>
      <c r="T34" s="28"/>
    </row>
    <row r="35" spans="8:21" ht="13.5" customHeight="1">
      <c r="H35" s="3">
        <v>32</v>
      </c>
      <c r="I35" s="160" t="s">
        <v>35</v>
      </c>
      <c r="J35" s="13">
        <v>682</v>
      </c>
      <c r="K35" s="15"/>
      <c r="M35" s="86">
        <f t="shared" si="7"/>
        <v>63405</v>
      </c>
      <c r="N35" s="160" t="s">
        <v>1</v>
      </c>
      <c r="O35" s="3">
        <f t="shared" si="9"/>
        <v>34</v>
      </c>
      <c r="P35" s="86">
        <f t="shared" si="8"/>
        <v>63405</v>
      </c>
      <c r="S35" s="28"/>
    </row>
    <row r="36" spans="8:21" ht="13.5" customHeight="1">
      <c r="H36" s="3">
        <v>5</v>
      </c>
      <c r="I36" s="160" t="s">
        <v>12</v>
      </c>
      <c r="J36" s="87">
        <v>657</v>
      </c>
      <c r="K36" s="15"/>
      <c r="M36" s="86">
        <f t="shared" si="7"/>
        <v>51942</v>
      </c>
      <c r="N36" s="162" t="s">
        <v>7</v>
      </c>
      <c r="O36" s="3">
        <f t="shared" si="9"/>
        <v>13</v>
      </c>
      <c r="P36" s="86">
        <f t="shared" si="8"/>
        <v>51942</v>
      </c>
      <c r="S36" s="28"/>
    </row>
    <row r="37" spans="8:21" ht="13.5" customHeight="1" thickBot="1">
      <c r="H37" s="3">
        <v>4</v>
      </c>
      <c r="I37" s="160" t="s">
        <v>11</v>
      </c>
      <c r="J37" s="13">
        <v>576</v>
      </c>
      <c r="K37" s="15"/>
      <c r="M37" s="112">
        <f t="shared" si="7"/>
        <v>17533</v>
      </c>
      <c r="N37" s="378" t="s">
        <v>10</v>
      </c>
      <c r="O37" s="14">
        <f t="shared" si="9"/>
        <v>3</v>
      </c>
      <c r="P37" s="112">
        <f t="shared" si="8"/>
        <v>17533</v>
      </c>
      <c r="S37" s="28"/>
    </row>
    <row r="38" spans="8:21" ht="13.5" customHeight="1" thickTop="1">
      <c r="H38" s="3">
        <v>18</v>
      </c>
      <c r="I38" s="160" t="s">
        <v>22</v>
      </c>
      <c r="J38" s="218">
        <v>541</v>
      </c>
      <c r="K38" s="15"/>
      <c r="M38" s="343">
        <f>SUM(Q13-(Q3+Q4+Q5+Q6+Q7+Q8+Q9+Q10+Q11+Q12))</f>
        <v>381496</v>
      </c>
      <c r="N38" s="411" t="s">
        <v>180</v>
      </c>
      <c r="O38" s="345"/>
      <c r="P38" s="346">
        <f>SUM(M38)</f>
        <v>381496</v>
      </c>
      <c r="U38" s="28"/>
    </row>
    <row r="39" spans="8:21" ht="13.5" customHeight="1">
      <c r="H39" s="3">
        <v>19</v>
      </c>
      <c r="I39" s="160" t="s">
        <v>23</v>
      </c>
      <c r="J39" s="13">
        <v>463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346</v>
      </c>
      <c r="K40" s="15"/>
    </row>
    <row r="41" spans="8:21" ht="13.5" customHeight="1">
      <c r="H41" s="3">
        <v>28</v>
      </c>
      <c r="I41" s="160" t="s">
        <v>32</v>
      </c>
      <c r="J41" s="218">
        <v>193</v>
      </c>
      <c r="K41" s="15"/>
    </row>
    <row r="42" spans="8:21" ht="13.5" customHeight="1" thickBot="1">
      <c r="H42" s="14">
        <v>8</v>
      </c>
      <c r="I42" s="162" t="s">
        <v>15</v>
      </c>
      <c r="J42" s="413">
        <v>0</v>
      </c>
      <c r="K42" s="15"/>
    </row>
    <row r="43" spans="8:21" ht="13.5" customHeight="1" thickTop="1">
      <c r="H43" s="114"/>
      <c r="I43" s="292" t="s">
        <v>8</v>
      </c>
      <c r="J43" s="293">
        <f>SUM(J3:J42)</f>
        <v>1498340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9" ht="13.5" customHeight="1">
      <c r="I49" s="42"/>
      <c r="J49" s="159"/>
    </row>
    <row r="50" spans="1:19" ht="13.5" customHeight="1">
      <c r="I50" s="42"/>
      <c r="J50" s="159"/>
    </row>
    <row r="51" spans="1:19" ht="13.5" customHeight="1">
      <c r="I51" s="42"/>
      <c r="J51" s="223"/>
      <c r="M51" s="42"/>
      <c r="N51" s="159"/>
    </row>
    <row r="52" spans="1:19" ht="13.5" customHeight="1">
      <c r="A52" s="33" t="s">
        <v>46</v>
      </c>
      <c r="B52" s="22" t="s">
        <v>9</v>
      </c>
      <c r="C52" s="8" t="s">
        <v>196</v>
      </c>
      <c r="D52" s="8" t="s">
        <v>184</v>
      </c>
      <c r="E52" s="24" t="s">
        <v>43</v>
      </c>
      <c r="F52" s="23" t="s">
        <v>42</v>
      </c>
      <c r="G52" s="8" t="s">
        <v>174</v>
      </c>
      <c r="I52" s="42"/>
      <c r="J52" s="159"/>
      <c r="N52" s="30"/>
      <c r="S52" s="386"/>
    </row>
    <row r="53" spans="1:19" ht="13.5" customHeight="1">
      <c r="A53" s="9">
        <v>1</v>
      </c>
      <c r="B53" s="160" t="s">
        <v>21</v>
      </c>
      <c r="C53" s="414">
        <f>SUM(J3)</f>
        <v>465326</v>
      </c>
      <c r="D53" s="87">
        <f t="shared" ref="D53:D63" si="10">SUM(Q3)</f>
        <v>337150</v>
      </c>
      <c r="E53" s="80">
        <f t="shared" ref="E53:E62" si="11">SUM(P16/Q16*100)</f>
        <v>101.44119987355984</v>
      </c>
      <c r="F53" s="20">
        <f t="shared" ref="F53:F63" si="12">SUM(C53/D53*100)</f>
        <v>138.01749962924515</v>
      </c>
      <c r="G53" s="21"/>
      <c r="I53" s="42"/>
      <c r="J53" s="159"/>
    </row>
    <row r="54" spans="1:19" ht="13.5" customHeight="1">
      <c r="A54" s="9">
        <v>2</v>
      </c>
      <c r="B54" s="160" t="s">
        <v>30</v>
      </c>
      <c r="C54" s="414">
        <f t="shared" ref="C54:C62" si="13">SUM(J4)</f>
        <v>128866</v>
      </c>
      <c r="D54" s="87">
        <f t="shared" si="10"/>
        <v>140721</v>
      </c>
      <c r="E54" s="80">
        <f t="shared" si="11"/>
        <v>93.810102716042181</v>
      </c>
      <c r="F54" s="397">
        <f t="shared" si="12"/>
        <v>91.575528883393389</v>
      </c>
      <c r="G54" s="21"/>
      <c r="M54" s="385"/>
      <c r="N54" s="17"/>
    </row>
    <row r="55" spans="1:19" ht="13.5" customHeight="1">
      <c r="A55" s="9">
        <v>3</v>
      </c>
      <c r="B55" s="160" t="s">
        <v>5</v>
      </c>
      <c r="C55" s="414">
        <f t="shared" si="13"/>
        <v>126147</v>
      </c>
      <c r="D55" s="87">
        <f t="shared" si="10"/>
        <v>129846</v>
      </c>
      <c r="E55" s="80">
        <f t="shared" si="11"/>
        <v>95.148552938248145</v>
      </c>
      <c r="F55" s="20">
        <f t="shared" si="12"/>
        <v>97.151240700522152</v>
      </c>
      <c r="G55" s="21"/>
      <c r="I55" s="467"/>
      <c r="J55" s="468"/>
    </row>
    <row r="56" spans="1:19" ht="13.5" customHeight="1">
      <c r="A56" s="9">
        <v>4</v>
      </c>
      <c r="B56" s="160" t="s">
        <v>0</v>
      </c>
      <c r="C56" s="414">
        <f t="shared" si="13"/>
        <v>88350</v>
      </c>
      <c r="D56" s="87">
        <f t="shared" si="10"/>
        <v>84116</v>
      </c>
      <c r="E56" s="80">
        <f t="shared" si="11"/>
        <v>97.927288849479055</v>
      </c>
      <c r="F56" s="20">
        <f t="shared" si="12"/>
        <v>105.03352513196063</v>
      </c>
      <c r="G56" s="21"/>
      <c r="I56" s="467"/>
      <c r="J56" s="468"/>
    </row>
    <row r="57" spans="1:19" ht="13.5" customHeight="1">
      <c r="A57" s="9">
        <v>5</v>
      </c>
      <c r="B57" s="160" t="s">
        <v>2</v>
      </c>
      <c r="C57" s="414">
        <f t="shared" si="13"/>
        <v>73488</v>
      </c>
      <c r="D57" s="87">
        <f t="shared" si="10"/>
        <v>67978</v>
      </c>
      <c r="E57" s="80">
        <f t="shared" si="11"/>
        <v>102.52375172644707</v>
      </c>
      <c r="F57" s="20">
        <f t="shared" si="12"/>
        <v>108.10556356468268</v>
      </c>
      <c r="G57" s="21"/>
      <c r="I57" s="159"/>
      <c r="P57" s="28"/>
    </row>
    <row r="58" spans="1:19" ht="13.5" customHeight="1">
      <c r="A58" s="9">
        <v>6</v>
      </c>
      <c r="B58" s="160" t="s">
        <v>3</v>
      </c>
      <c r="C58" s="414">
        <f t="shared" si="13"/>
        <v>63980</v>
      </c>
      <c r="D58" s="87">
        <f t="shared" si="10"/>
        <v>68440</v>
      </c>
      <c r="E58" s="80">
        <f t="shared" si="11"/>
        <v>104.22402137260332</v>
      </c>
      <c r="F58" s="20">
        <f t="shared" si="12"/>
        <v>93.483343074225601</v>
      </c>
      <c r="G58" s="21"/>
    </row>
    <row r="59" spans="1:19" ht="13.5" customHeight="1">
      <c r="A59" s="9">
        <v>7</v>
      </c>
      <c r="B59" s="162" t="s">
        <v>64</v>
      </c>
      <c r="C59" s="414">
        <f t="shared" si="13"/>
        <v>62686</v>
      </c>
      <c r="D59" s="87">
        <f t="shared" si="10"/>
        <v>85206</v>
      </c>
      <c r="E59" s="80">
        <f t="shared" si="11"/>
        <v>88.465826500515107</v>
      </c>
      <c r="F59" s="20">
        <f t="shared" si="12"/>
        <v>73.569936389456132</v>
      </c>
      <c r="G59" s="21"/>
    </row>
    <row r="60" spans="1:19" ht="13.5" customHeight="1">
      <c r="A60" s="9">
        <v>8</v>
      </c>
      <c r="B60" s="160" t="s">
        <v>1</v>
      </c>
      <c r="C60" s="414">
        <f t="shared" si="13"/>
        <v>58758</v>
      </c>
      <c r="D60" s="87">
        <f t="shared" si="10"/>
        <v>63405</v>
      </c>
      <c r="E60" s="80">
        <f t="shared" si="11"/>
        <v>96.976398745667609</v>
      </c>
      <c r="F60" s="20">
        <f t="shared" si="12"/>
        <v>92.670925005914356</v>
      </c>
      <c r="G60" s="21"/>
    </row>
    <row r="61" spans="1:19" ht="13.5" customHeight="1">
      <c r="A61" s="9">
        <v>9</v>
      </c>
      <c r="B61" s="162" t="s">
        <v>7</v>
      </c>
      <c r="C61" s="414">
        <f t="shared" si="13"/>
        <v>48932</v>
      </c>
      <c r="D61" s="87">
        <f t="shared" si="10"/>
        <v>51942</v>
      </c>
      <c r="E61" s="80">
        <f t="shared" si="11"/>
        <v>102.06499520253641</v>
      </c>
      <c r="F61" s="20">
        <f t="shared" si="12"/>
        <v>94.205074891224825</v>
      </c>
      <c r="G61" s="21"/>
    </row>
    <row r="62" spans="1:19" ht="13.5" customHeight="1" thickBot="1">
      <c r="A62" s="127">
        <v>10</v>
      </c>
      <c r="B62" s="378" t="s">
        <v>10</v>
      </c>
      <c r="C62" s="414">
        <f t="shared" si="13"/>
        <v>46338</v>
      </c>
      <c r="D62" s="128">
        <f t="shared" si="10"/>
        <v>17533</v>
      </c>
      <c r="E62" s="129">
        <f t="shared" si="11"/>
        <v>103.45381884753633</v>
      </c>
      <c r="F62" s="130">
        <f t="shared" si="12"/>
        <v>264.29019563109563</v>
      </c>
      <c r="G62" s="131"/>
    </row>
    <row r="63" spans="1:19" ht="13.5" customHeight="1" thickTop="1">
      <c r="A63" s="114"/>
      <c r="B63" s="132" t="s">
        <v>74</v>
      </c>
      <c r="C63" s="133">
        <f>SUM(J43)</f>
        <v>1498340</v>
      </c>
      <c r="D63" s="133">
        <f t="shared" si="10"/>
        <v>1427833</v>
      </c>
      <c r="E63" s="134">
        <f>SUM(C63/R26*100)</f>
        <v>99.181442319021713</v>
      </c>
      <c r="F63" s="135">
        <f t="shared" si="12"/>
        <v>104.93804247415488</v>
      </c>
      <c r="G63" s="140">
        <v>68.7</v>
      </c>
    </row>
    <row r="64" spans="1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2024-06-10T01:10:07Z</cp:lastPrinted>
  <dcterms:created xsi:type="dcterms:W3CDTF">2004-08-12T01:21:30Z</dcterms:created>
  <dcterms:modified xsi:type="dcterms:W3CDTF">2024-06-11T02:46:27Z</dcterms:modified>
</cp:coreProperties>
</file>