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60EBC35B-1A9C-4420-A417-12BE26DBE532}" xr6:coauthVersionLast="36" xr6:coauthVersionMax="36" xr10:uidLastSave="{00000000-0000-0000-0000-000000000000}"/>
  <bookViews>
    <workbookView xWindow="0" yWindow="0" windowWidth="28800" windowHeight="1213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F60" i="59" l="1"/>
  <c r="C22" i="62"/>
  <c r="C23" i="62"/>
  <c r="C24" i="62"/>
  <c r="C25" i="62"/>
  <c r="C26" i="62"/>
  <c r="C27" i="62"/>
  <c r="C28" i="62"/>
  <c r="C29" i="62"/>
  <c r="C30" i="62"/>
  <c r="C31" i="62"/>
  <c r="F61" i="15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F59" i="59" s="1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2" i="59" l="1"/>
  <c r="N13" i="57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O12" i="41" s="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<sst xmlns="http://schemas.openxmlformats.org/spreadsheetml/2006/main" count="1681" uniqueCount="222">
  <si>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</si>
  <si>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</si>
  <si>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</si>
  <si>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</si>
  <si>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</si>
  <si>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</si>
  <si>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</si>
  <si>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</si>
  <si>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</si>
  <si>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</si>
  <si>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</si>
  <si>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</si>
  <si>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</si>
  <si>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</si>
  <si>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</si>
  <si>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</si>
  <si>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</si>
  <si>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</si>
  <si>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</si>
  <si>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</si>
  <si>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</si>
  <si>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</si>
  <si>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</si>
  <si>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</si>
  <si>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</si>
  <si>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</si>
  <si>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</si>
  <si>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</si>
  <si>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</si>
  <si>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</si>
  <si>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</si>
  <si>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</si>
  <si>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</si>
  <si>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</si>
  <si>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</si>
  <si>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</si>
  <si>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</si>
  <si>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</si>
  <si>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</si>
  <si>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</si>
  <si>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</si>
  <si>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</si>
  <si>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</si>
  <si>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</si>
  <si>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</si>
  <si>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</si>
  <si>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</si>
  <si>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</si>
  <si>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</si>
  <si>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</si>
  <si>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</si>
  <si>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</si>
  <si>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</si>
  <si>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</si>
  <si>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</si>
  <si>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</si>
  <si>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</si>
  <si>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</si>
  <si>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</si>
  <si>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</si>
  <si>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</si>
  <si>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</si>
  <si>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</si>
  <si>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</si>
  <si>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</si>
  <si>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</si>
  <si>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</si>
  <si>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</si>
  <si>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</si>
  <si>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</si>
  <si>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</si>
  <si>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</si>
  <si>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</si>
  <si>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</si>
  <si>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</si>
  <si>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</si>
  <si>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</si>
  <si>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</si>
  <si>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</si>
  <si>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</si>
  <si>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</si>
  <si>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</si>
  <si>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</si>
  <si>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</si>
  <si>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</si>
  <si>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</si>
  <si>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</si>
  <si>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</si>
  <si>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</si>
  <si>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</si>
  <si>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</si>
  <si>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</si>
  <si>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</si>
  <si>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</si>
  <si>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</si>
  <si>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</si>
  <si>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</si>
  <si>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</si>
  <si>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</si>
  <si>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</si>
  <si>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</si>
  <si>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</si>
  <si>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</si>
  <si>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</si>
  <si>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</si>
  <si>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</si>
  <si>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</si>
  <si>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</si>
  <si>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</si>
  <si>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</si>
  <si>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</si>
  <si>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</si>
  <si>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</si>
  <si>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</si>
  <si>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</si>
  <si>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</si>
  <si>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</si>
  <si>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</si>
  <si>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</si>
  <si>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</si>
  <si>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</si>
  <si>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</si>
  <si>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</si>
  <si>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</si>
  <si>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</si>
  <si>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</si>
  <si>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</si>
  <si>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</si>
  <si>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</si>
  <si>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</si>
  <si>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</si>
  <si>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</si>
  <si>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</si>
  <si>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</si>
  <si>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</si>
  <si>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</si>
  <si>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</si>
  <si>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</si>
  <si>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</si>
  <si>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</si>
  <si>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</si>
  <si>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</si>
  <si>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</si>
  <si>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</si>
  <si>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</si>
  <si>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</si>
  <si>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</si>
  <si>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</si>
  <si>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</si>
  <si>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</si>
  <si>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</si>
  <si>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</si>
  <si>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</si>
  <si>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</si>
  <si>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</si>
  <si>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</si>
  <si>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</si>
  <si>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</si>
  <si>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</si>
  <si>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</si>
  <si>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</si>
  <si>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</si>
  <si>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</si>
  <si>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</si>
  <si>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</si>
  <si>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</si>
  <si>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</si>
  <si>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</si>
  <si>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</si>
  <si>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</si>
  <si>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</si>
  <si>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</si>
  <si>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</si>
  <si>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</si>
  <si>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</si>
  <si>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</si>
  <si>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</si>
  <si>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</si>
  <si>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</si>
  <si>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</si>
  <si>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</si>
  <si>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</si>
  <si>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</si>
  <si>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</si>
  <si>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</si>
  <si>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</si>
  <si>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</si>
  <si>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</si>
  <si>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</si>
  <si>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</si>
  <si>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</si>
  <si>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</si>
  <si>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</si>
  <si>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</si>
  <si>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</si>
  <si>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</si>
  <si>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</si>
  <si>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</si>
  <si>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t>23，394 ㎡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</si>
  <si>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</si>
  <si>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</si>
  <si>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</si>
  <si>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</si>
  <si>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</si>
  <si>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</si>
  <si>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</si>
  <si>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</si>
  <si>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</si>
  <si>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</si>
  <si>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</si>
  <si>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</si>
  <si>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t>3，568　㎡</t>
    <phoneticPr fontId="2"/>
  </si>
  <si>
    <t>令和6年7月</t>
    <rPh sb="5" eb="6">
      <t>ガツ</t>
    </rPh>
    <phoneticPr fontId="2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</si>
  <si>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</si>
  <si>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 xml:space="preserve">                       令和6年7月所管面（1～3類）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</si>
  <si>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r>
      <t>122，573  m</t>
    </r>
    <r>
      <rPr>
        <sz val="8"/>
        <rFont val="ＭＳ Ｐゴシック"/>
        <family val="3"/>
        <charset val="128"/>
      </rPr>
      <t>3</t>
    </r>
    <phoneticPr fontId="2"/>
  </si>
  <si>
    <t>14，356　㎡</t>
    <phoneticPr fontId="2"/>
  </si>
  <si>
    <t>18，902 ㎡</t>
    <phoneticPr fontId="2"/>
  </si>
  <si>
    <t>　　　　　　　　　　　　　　　　令和6年7月末上位10品目入庫高(県合計）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</si>
  <si>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※</t>
    <phoneticPr fontId="2"/>
  </si>
  <si>
    <t>　　　　　　　　　　　　　　　　令和6年7月末上位10品目保管残高(県合計）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</si>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</sst>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0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0" fontId="0" fillId="17" borderId="27" xfId="0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0" fillId="0" borderId="2" xfId="1" applyNumberFormat="1" applyFont="1" applyBorder="1"/>
    <xf numFmtId="179" fontId="10" fillId="0" borderId="1" xfId="0" applyNumberFormat="1" applyFont="1" applyBorder="1"/>
    <xf numFmtId="38" fontId="1" fillId="0" borderId="42" xfId="1" applyFill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1" fillId="0" borderId="20" xfId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7" fontId="0" fillId="0" borderId="1" xfId="0" applyNumberFormat="1" applyBorder="1" applyAlignment="1">
      <alignment horizontal="right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3" xfId="1" applyBorder="1"/>
    <xf numFmtId="38" fontId="1" fillId="0" borderId="35" xfId="1" applyBorder="1"/>
    <xf numFmtId="38" fontId="0" fillId="0" borderId="1" xfId="1" applyFont="1" applyFill="1" applyBorder="1"/>
    <xf numFmtId="38" fontId="0" fillId="0" borderId="34" xfId="1" applyFont="1" applyBorder="1"/>
    <xf numFmtId="0" fontId="5" fillId="0" borderId="1" xfId="0" applyFont="1" applyBorder="1" applyAlignment="1">
      <alignment horizontal="distributed" wrapText="1"/>
    </xf>
    <xf numFmtId="38" fontId="1" fillId="0" borderId="9" xfId="1" applyFont="1" applyBorder="1"/>
    <xf numFmtId="38" fontId="0" fillId="0" borderId="35" xfId="1" applyFont="1" applyFill="1" applyBorder="1"/>
    <xf numFmtId="38" fontId="1" fillId="0" borderId="11" xfId="1" applyFont="1" applyFill="1" applyBorder="1"/>
    <xf numFmtId="38" fontId="0" fillId="0" borderId="20" xfId="1" applyFont="1" applyFill="1" applyBorder="1"/>
    <xf numFmtId="38" fontId="0" fillId="0" borderId="9" xfId="1" applyFont="1" applyBorder="1"/>
    <xf numFmtId="38" fontId="1" fillId="0" borderId="33" xfId="1" applyFont="1" applyBorder="1"/>
    <xf numFmtId="38" fontId="1" fillId="0" borderId="34" xfId="1" applyBorder="1"/>
    <xf numFmtId="38" fontId="0" fillId="0" borderId="42" xfId="1" applyFont="1" applyFill="1" applyBorder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令和6年7月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令和6年7月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令和6年7月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-7.263290877132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1.0416726629797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-1.83433356870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19634</c:v>
                </c:pt>
                <c:pt idx="1">
                  <c:v>12424</c:v>
                </c:pt>
                <c:pt idx="2">
                  <c:v>10361</c:v>
                </c:pt>
                <c:pt idx="3">
                  <c:v>4194</c:v>
                </c:pt>
                <c:pt idx="4">
                  <c:v>3175</c:v>
                </c:pt>
                <c:pt idx="5">
                  <c:v>2943</c:v>
                </c:pt>
                <c:pt idx="6">
                  <c:v>1670</c:v>
                </c:pt>
                <c:pt idx="7">
                  <c:v>1561</c:v>
                </c:pt>
                <c:pt idx="8">
                  <c:v>1352</c:v>
                </c:pt>
                <c:pt idx="9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1.47734900207181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-1.8502909068481641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1.6858206040171872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16929</c:v>
                </c:pt>
                <c:pt idx="1">
                  <c:v>19088</c:v>
                </c:pt>
                <c:pt idx="2">
                  <c:v>6835</c:v>
                </c:pt>
                <c:pt idx="3">
                  <c:v>4738</c:v>
                </c:pt>
                <c:pt idx="4">
                  <c:v>3403</c:v>
                </c:pt>
                <c:pt idx="5">
                  <c:v>4971</c:v>
                </c:pt>
                <c:pt idx="6">
                  <c:v>4648</c:v>
                </c:pt>
                <c:pt idx="7">
                  <c:v>1913</c:v>
                </c:pt>
                <c:pt idx="8">
                  <c:v>1670</c:v>
                </c:pt>
                <c:pt idx="9">
                  <c:v>1345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7.575757575757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50010</c:v>
                </c:pt>
                <c:pt idx="1">
                  <c:v>22483</c:v>
                </c:pt>
                <c:pt idx="2">
                  <c:v>17243</c:v>
                </c:pt>
                <c:pt idx="3">
                  <c:v>15388</c:v>
                </c:pt>
                <c:pt idx="4">
                  <c:v>8145</c:v>
                </c:pt>
                <c:pt idx="5">
                  <c:v>6047</c:v>
                </c:pt>
                <c:pt idx="6">
                  <c:v>4433</c:v>
                </c:pt>
                <c:pt idx="7">
                  <c:v>2029</c:v>
                </c:pt>
                <c:pt idx="8">
                  <c:v>1909</c:v>
                </c:pt>
                <c:pt idx="9">
                  <c:v>1794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8.7055392585730709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1.893849916487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46201</c:v>
                </c:pt>
                <c:pt idx="1">
                  <c:v>7300</c:v>
                </c:pt>
                <c:pt idx="2">
                  <c:v>17444</c:v>
                </c:pt>
                <c:pt idx="3">
                  <c:v>14677</c:v>
                </c:pt>
                <c:pt idx="4">
                  <c:v>8542</c:v>
                </c:pt>
                <c:pt idx="5">
                  <c:v>4839</c:v>
                </c:pt>
                <c:pt idx="6">
                  <c:v>3302</c:v>
                </c:pt>
                <c:pt idx="7">
                  <c:v>2527</c:v>
                </c:pt>
                <c:pt idx="8">
                  <c:v>1921</c:v>
                </c:pt>
                <c:pt idx="9">
                  <c:v>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3.250553465877445E-17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7730496453900709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3.546099290780141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0638297872340491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1.7730496453900711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鉄鋼</c:v>
                </c:pt>
                <c:pt idx="6">
                  <c:v>缶詰・びん詰</c:v>
                </c:pt>
                <c:pt idx="7">
                  <c:v>麦</c:v>
                </c:pt>
                <c:pt idx="8">
                  <c:v>電気機械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23741</c:v>
                </c:pt>
                <c:pt idx="1">
                  <c:v>18779</c:v>
                </c:pt>
                <c:pt idx="2">
                  <c:v>17839</c:v>
                </c:pt>
                <c:pt idx="3">
                  <c:v>16563</c:v>
                </c:pt>
                <c:pt idx="4">
                  <c:v>11322</c:v>
                </c:pt>
                <c:pt idx="5">
                  <c:v>11178</c:v>
                </c:pt>
                <c:pt idx="6">
                  <c:v>10831</c:v>
                </c:pt>
                <c:pt idx="7">
                  <c:v>10315</c:v>
                </c:pt>
                <c:pt idx="8">
                  <c:v>7607</c:v>
                </c:pt>
                <c:pt idx="9">
                  <c:v>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2411347517730497E-2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1.7730496453900709E-3"/>
                  <c:y val="-7.7519379844961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-6.50110693175489E-17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7.0921985815601534E-3"/>
                  <c:y val="-2.7131782945736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鉄鋼</c:v>
                </c:pt>
                <c:pt idx="6">
                  <c:v>缶詰・びん詰</c:v>
                </c:pt>
                <c:pt idx="7">
                  <c:v>麦</c:v>
                </c:pt>
                <c:pt idx="8">
                  <c:v>電気機械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22458</c:v>
                </c:pt>
                <c:pt idx="1">
                  <c:v>23350</c:v>
                </c:pt>
                <c:pt idx="2">
                  <c:v>24135</c:v>
                </c:pt>
                <c:pt idx="3">
                  <c:v>15271</c:v>
                </c:pt>
                <c:pt idx="4">
                  <c:v>13149</c:v>
                </c:pt>
                <c:pt idx="5">
                  <c:v>10054</c:v>
                </c:pt>
                <c:pt idx="6">
                  <c:v>13063</c:v>
                </c:pt>
                <c:pt idx="7">
                  <c:v>10364</c:v>
                </c:pt>
                <c:pt idx="8">
                  <c:v>15979</c:v>
                </c:pt>
                <c:pt idx="9">
                  <c:v>12010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動植物性飼・肥料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34804</c:v>
                </c:pt>
                <c:pt idx="1">
                  <c:v>13088</c:v>
                </c:pt>
                <c:pt idx="2">
                  <c:v>12420</c:v>
                </c:pt>
                <c:pt idx="3">
                  <c:v>7544</c:v>
                </c:pt>
                <c:pt idx="4">
                  <c:v>6722</c:v>
                </c:pt>
                <c:pt idx="5">
                  <c:v>2626</c:v>
                </c:pt>
                <c:pt idx="6">
                  <c:v>2035</c:v>
                </c:pt>
                <c:pt idx="7">
                  <c:v>2019</c:v>
                </c:pt>
                <c:pt idx="8">
                  <c:v>1550</c:v>
                </c:pt>
                <c:pt idx="9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1.7776377952755905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動植物性飼・肥料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その他の機械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25002</c:v>
                </c:pt>
                <c:pt idx="1">
                  <c:v>8320</c:v>
                </c:pt>
                <c:pt idx="2">
                  <c:v>8723</c:v>
                </c:pt>
                <c:pt idx="3">
                  <c:v>6694</c:v>
                </c:pt>
                <c:pt idx="4">
                  <c:v>3090</c:v>
                </c:pt>
                <c:pt idx="5">
                  <c:v>1615</c:v>
                </c:pt>
                <c:pt idx="6">
                  <c:v>0</c:v>
                </c:pt>
                <c:pt idx="7">
                  <c:v>556</c:v>
                </c:pt>
                <c:pt idx="8">
                  <c:v>749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板ガラス・同製品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52754</c:v>
                </c:pt>
                <c:pt idx="1">
                  <c:v>11283</c:v>
                </c:pt>
                <c:pt idx="2">
                  <c:v>10727</c:v>
                </c:pt>
                <c:pt idx="3">
                  <c:v>9031</c:v>
                </c:pt>
                <c:pt idx="4">
                  <c:v>6842</c:v>
                </c:pt>
                <c:pt idx="5">
                  <c:v>6417</c:v>
                </c:pt>
                <c:pt idx="6">
                  <c:v>1529</c:v>
                </c:pt>
                <c:pt idx="7">
                  <c:v>1401</c:v>
                </c:pt>
                <c:pt idx="8">
                  <c:v>1105</c:v>
                </c:pt>
                <c:pt idx="9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3.499562554680665E-3"/>
                  <c:y val="1.883239171374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1.772790212247027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1.512878686774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板ガラス・同製品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49376</c:v>
                </c:pt>
                <c:pt idx="1">
                  <c:v>9687</c:v>
                </c:pt>
                <c:pt idx="2">
                  <c:v>9939</c:v>
                </c:pt>
                <c:pt idx="3">
                  <c:v>11352</c:v>
                </c:pt>
                <c:pt idx="4">
                  <c:v>5996</c:v>
                </c:pt>
                <c:pt idx="5">
                  <c:v>4603</c:v>
                </c:pt>
                <c:pt idx="6">
                  <c:v>1804</c:v>
                </c:pt>
                <c:pt idx="7">
                  <c:v>2829</c:v>
                </c:pt>
                <c:pt idx="8">
                  <c:v>472</c:v>
                </c:pt>
                <c:pt idx="9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350133</c:v>
                </c:pt>
                <c:pt idx="1">
                  <c:v>72875</c:v>
                </c:pt>
                <c:pt idx="2">
                  <c:v>24939</c:v>
                </c:pt>
                <c:pt idx="3">
                  <c:v>23809</c:v>
                </c:pt>
                <c:pt idx="4">
                  <c:v>20122</c:v>
                </c:pt>
                <c:pt idx="5">
                  <c:v>18291</c:v>
                </c:pt>
                <c:pt idx="6">
                  <c:v>13036</c:v>
                </c:pt>
                <c:pt idx="7">
                  <c:v>11884</c:v>
                </c:pt>
                <c:pt idx="8">
                  <c:v>11193</c:v>
                </c:pt>
                <c:pt idx="9">
                  <c:v>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4949764529401258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3.5839471678942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2.1505658566872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3.5836649451076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飲料</c:v>
                </c:pt>
                <c:pt idx="6">
                  <c:v>合成樹脂</c:v>
                </c:pt>
                <c:pt idx="7">
                  <c:v>ゴム製品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380999</c:v>
                </c:pt>
                <c:pt idx="1">
                  <c:v>78536</c:v>
                </c:pt>
                <c:pt idx="2">
                  <c:v>22200</c:v>
                </c:pt>
                <c:pt idx="3">
                  <c:v>18506</c:v>
                </c:pt>
                <c:pt idx="4">
                  <c:v>16151</c:v>
                </c:pt>
                <c:pt idx="5">
                  <c:v>18114</c:v>
                </c:pt>
                <c:pt idx="6">
                  <c:v>12873</c:v>
                </c:pt>
                <c:pt idx="7">
                  <c:v>9165</c:v>
                </c:pt>
                <c:pt idx="8">
                  <c:v>9902</c:v>
                </c:pt>
                <c:pt idx="9">
                  <c:v>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8.657781413686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7.1396707937150189E-3"/>
                  <c:y val="1.1543784299689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電気機械</c:v>
                </c:pt>
                <c:pt idx="9">
                  <c:v>鉄鋼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452504</c:v>
                </c:pt>
                <c:pt idx="1">
                  <c:v>127302</c:v>
                </c:pt>
                <c:pt idx="2">
                  <c:v>119262</c:v>
                </c:pt>
                <c:pt idx="3">
                  <c:v>94691</c:v>
                </c:pt>
                <c:pt idx="4">
                  <c:v>75222</c:v>
                </c:pt>
                <c:pt idx="5">
                  <c:v>68447</c:v>
                </c:pt>
                <c:pt idx="6">
                  <c:v>63067</c:v>
                </c:pt>
                <c:pt idx="7">
                  <c:v>60002</c:v>
                </c:pt>
                <c:pt idx="8">
                  <c:v>59415</c:v>
                </c:pt>
                <c:pt idx="9">
                  <c:v>50470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5.354612550585551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5.35475309528621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0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5.35475309528621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8.924588492143691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0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電気機械</c:v>
                </c:pt>
                <c:pt idx="9">
                  <c:v>鉄鋼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443513</c:v>
                </c:pt>
                <c:pt idx="1">
                  <c:v>145414</c:v>
                </c:pt>
                <c:pt idx="2">
                  <c:v>121009</c:v>
                </c:pt>
                <c:pt idx="3">
                  <c:v>89195</c:v>
                </c:pt>
                <c:pt idx="4">
                  <c:v>67517</c:v>
                </c:pt>
                <c:pt idx="5">
                  <c:v>92696</c:v>
                </c:pt>
                <c:pt idx="6">
                  <c:v>69140</c:v>
                </c:pt>
                <c:pt idx="7">
                  <c:v>29461</c:v>
                </c:pt>
                <c:pt idx="8">
                  <c:v>66949</c:v>
                </c:pt>
                <c:pt idx="9">
                  <c:v>50905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1.9385632351511618E-2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0804585324270363"/>
                  <c:y val="-9.7920489296636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電気機械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452504</c:v>
                </c:pt>
                <c:pt idx="1">
                  <c:v>127302</c:v>
                </c:pt>
                <c:pt idx="2">
                  <c:v>119262</c:v>
                </c:pt>
                <c:pt idx="3">
                  <c:v>94691</c:v>
                </c:pt>
                <c:pt idx="4">
                  <c:v>75222</c:v>
                </c:pt>
                <c:pt idx="5">
                  <c:v>68447</c:v>
                </c:pt>
                <c:pt idx="6">
                  <c:v>63067</c:v>
                </c:pt>
                <c:pt idx="7">
                  <c:v>60002</c:v>
                </c:pt>
                <c:pt idx="8">
                  <c:v>59415</c:v>
                </c:pt>
                <c:pt idx="9">
                  <c:v>50470</c:v>
                </c:pt>
                <c:pt idx="10">
                  <c:v>333218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電気機械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電気機械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452504</c:v>
                </c:pt>
                <c:pt idx="1">
                  <c:v>127302</c:v>
                </c:pt>
                <c:pt idx="2">
                  <c:v>119262</c:v>
                </c:pt>
                <c:pt idx="3">
                  <c:v>94691</c:v>
                </c:pt>
                <c:pt idx="4">
                  <c:v>75222</c:v>
                </c:pt>
                <c:pt idx="5">
                  <c:v>68447</c:v>
                </c:pt>
                <c:pt idx="6">
                  <c:v>63067</c:v>
                </c:pt>
                <c:pt idx="7">
                  <c:v>60002</c:v>
                </c:pt>
                <c:pt idx="8">
                  <c:v>59415</c:v>
                </c:pt>
                <c:pt idx="9">
                  <c:v>50470</c:v>
                </c:pt>
                <c:pt idx="10">
                  <c:v>333218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2.3756954044866531E-3"/>
                  <c:y val="-5.11415211029656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0.10866261946264351"/>
                  <c:y val="-4.7562916704377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2763679349241647"/>
                  <c:y val="-9.92075300932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3093199227959101"/>
                  <c:y val="-8.555899478082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9.5271583418484906E-2"/>
                  <c:y val="-6.37086915859655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2.2077965445159052E-3"/>
                  <c:y val="-2.701288201043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32E-3"/>
                  <c:y val="6.71903943041596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電気機械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443513</c:v>
                </c:pt>
                <c:pt idx="1">
                  <c:v>145414</c:v>
                </c:pt>
                <c:pt idx="2">
                  <c:v>121009</c:v>
                </c:pt>
                <c:pt idx="3">
                  <c:v>89195</c:v>
                </c:pt>
                <c:pt idx="4">
                  <c:v>67517</c:v>
                </c:pt>
                <c:pt idx="5">
                  <c:v>92696</c:v>
                </c:pt>
                <c:pt idx="6">
                  <c:v>69140</c:v>
                </c:pt>
                <c:pt idx="7">
                  <c:v>29461</c:v>
                </c:pt>
                <c:pt idx="8">
                  <c:v>66949</c:v>
                </c:pt>
                <c:pt idx="9">
                  <c:v>50905</c:v>
                </c:pt>
                <c:pt idx="10" formatCode="#,##0_);[Red]\(#,##0\)">
                  <c:v>374149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-3.08271804995399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雑品</c:v>
                </c:pt>
                <c:pt idx="5">
                  <c:v>化学繊維糸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16062</c:v>
                </c:pt>
                <c:pt idx="1">
                  <c:v>13949</c:v>
                </c:pt>
                <c:pt idx="2">
                  <c:v>10680</c:v>
                </c:pt>
                <c:pt idx="3">
                  <c:v>7079</c:v>
                </c:pt>
                <c:pt idx="4">
                  <c:v>5612</c:v>
                </c:pt>
                <c:pt idx="5">
                  <c:v>5437</c:v>
                </c:pt>
                <c:pt idx="6">
                  <c:v>5300</c:v>
                </c:pt>
                <c:pt idx="7">
                  <c:v>4861</c:v>
                </c:pt>
                <c:pt idx="8">
                  <c:v>3324</c:v>
                </c:pt>
                <c:pt idx="9">
                  <c:v>2893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-7.44912642750210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7.47966278554409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雑品</c:v>
                </c:pt>
                <c:pt idx="5">
                  <c:v>化学繊維糸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12489</c:v>
                </c:pt>
                <c:pt idx="1">
                  <c:v>14263</c:v>
                </c:pt>
                <c:pt idx="2">
                  <c:v>21692</c:v>
                </c:pt>
                <c:pt idx="3">
                  <c:v>5201</c:v>
                </c:pt>
                <c:pt idx="4">
                  <c:v>6010</c:v>
                </c:pt>
                <c:pt idx="5">
                  <c:v>3895</c:v>
                </c:pt>
                <c:pt idx="6">
                  <c:v>6029</c:v>
                </c:pt>
                <c:pt idx="7">
                  <c:v>5563</c:v>
                </c:pt>
                <c:pt idx="8">
                  <c:v>3094</c:v>
                </c:pt>
                <c:pt idx="9">
                  <c:v>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2,476,261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2,476,261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388040</c:v>
                </c:pt>
                <c:pt idx="2">
                  <c:v>515300</c:v>
                </c:pt>
                <c:pt idx="3">
                  <c:v>244810</c:v>
                </c:pt>
                <c:pt idx="4">
                  <c:v>283562</c:v>
                </c:pt>
                <c:pt idx="5">
                  <c:v>852911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-3.7452278692435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1.7429193899782135E-3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-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77831</c:v>
                </c:pt>
                <c:pt idx="1">
                  <c:v>17350</c:v>
                </c:pt>
                <c:pt idx="2">
                  <c:v>14241</c:v>
                </c:pt>
                <c:pt idx="3">
                  <c:v>8518</c:v>
                </c:pt>
                <c:pt idx="4">
                  <c:v>8297</c:v>
                </c:pt>
                <c:pt idx="5">
                  <c:v>8293</c:v>
                </c:pt>
                <c:pt idx="6">
                  <c:v>7861</c:v>
                </c:pt>
                <c:pt idx="7">
                  <c:v>6891</c:v>
                </c:pt>
                <c:pt idx="8">
                  <c:v>5324</c:v>
                </c:pt>
                <c:pt idx="9">
                  <c:v>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-2.6515748031496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1.515121689334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3.4767810886383661E-3"/>
                  <c:y val="-2.6515449773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1.6792410752577496E-3"/>
                  <c:y val="-7.5766523502743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その他の化学工業品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82068</c:v>
                </c:pt>
                <c:pt idx="1">
                  <c:v>18765</c:v>
                </c:pt>
                <c:pt idx="2">
                  <c:v>15057</c:v>
                </c:pt>
                <c:pt idx="3">
                  <c:v>9243</c:v>
                </c:pt>
                <c:pt idx="4">
                  <c:v>13856</c:v>
                </c:pt>
                <c:pt idx="5">
                  <c:v>9209</c:v>
                </c:pt>
                <c:pt idx="6">
                  <c:v>8191</c:v>
                </c:pt>
                <c:pt idx="7">
                  <c:v>13096</c:v>
                </c:pt>
                <c:pt idx="8">
                  <c:v>6022</c:v>
                </c:pt>
                <c:pt idx="9">
                  <c:v>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2.3049645390070921E-2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1.937953976683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木材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65969</c:v>
                </c:pt>
                <c:pt idx="1">
                  <c:v>60000</c:v>
                </c:pt>
                <c:pt idx="2">
                  <c:v>44212</c:v>
                </c:pt>
                <c:pt idx="3">
                  <c:v>31024</c:v>
                </c:pt>
                <c:pt idx="4">
                  <c:v>27865</c:v>
                </c:pt>
                <c:pt idx="5">
                  <c:v>17360</c:v>
                </c:pt>
                <c:pt idx="6">
                  <c:v>15723</c:v>
                </c:pt>
                <c:pt idx="7">
                  <c:v>13085</c:v>
                </c:pt>
                <c:pt idx="8">
                  <c:v>11426</c:v>
                </c:pt>
                <c:pt idx="9">
                  <c:v>11372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3.5460992907800767E-3"/>
                  <c:y val="-3.8762741866569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-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1.7730496453900709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7.0921985815601534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1.773049645389941E-3"/>
                  <c:y val="-3.8765793810657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飲料</c:v>
                </c:pt>
                <c:pt idx="8">
                  <c:v>木材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90301</c:v>
                </c:pt>
                <c:pt idx="1">
                  <c:v>29377</c:v>
                </c:pt>
                <c:pt idx="2">
                  <c:v>48806</c:v>
                </c:pt>
                <c:pt idx="3">
                  <c:v>34295</c:v>
                </c:pt>
                <c:pt idx="4">
                  <c:v>30898</c:v>
                </c:pt>
                <c:pt idx="5">
                  <c:v>15759</c:v>
                </c:pt>
                <c:pt idx="6">
                  <c:v>15632</c:v>
                </c:pt>
                <c:pt idx="7">
                  <c:v>11538</c:v>
                </c:pt>
                <c:pt idx="8">
                  <c:v>10390</c:v>
                </c:pt>
                <c:pt idx="9">
                  <c:v>12631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5.333333333333398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動植物性飼・肥料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14798</c:v>
                </c:pt>
                <c:pt idx="1">
                  <c:v>12679</c:v>
                </c:pt>
                <c:pt idx="2">
                  <c:v>10333</c:v>
                </c:pt>
                <c:pt idx="3">
                  <c:v>9318</c:v>
                </c:pt>
                <c:pt idx="4">
                  <c:v>1917</c:v>
                </c:pt>
                <c:pt idx="5">
                  <c:v>1719</c:v>
                </c:pt>
                <c:pt idx="6">
                  <c:v>1519</c:v>
                </c:pt>
                <c:pt idx="7">
                  <c:v>1361</c:v>
                </c:pt>
                <c:pt idx="8">
                  <c:v>1015</c:v>
                </c:pt>
                <c:pt idx="9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缶詰・びん詰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動植物性飼・肥料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13877</c:v>
                </c:pt>
                <c:pt idx="1">
                  <c:v>8399</c:v>
                </c:pt>
                <c:pt idx="2">
                  <c:v>9805</c:v>
                </c:pt>
                <c:pt idx="3">
                  <c:v>1788</c:v>
                </c:pt>
                <c:pt idx="4">
                  <c:v>1254</c:v>
                </c:pt>
                <c:pt idx="5">
                  <c:v>1441</c:v>
                </c:pt>
                <c:pt idx="6">
                  <c:v>1314</c:v>
                </c:pt>
                <c:pt idx="7">
                  <c:v>0</c:v>
                </c:pt>
                <c:pt idx="8">
                  <c:v>201</c:v>
                </c:pt>
                <c:pt idx="9">
                  <c:v>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39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1.7908269940833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非金属鉱物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27901</c:v>
                </c:pt>
                <c:pt idx="1">
                  <c:v>16334</c:v>
                </c:pt>
                <c:pt idx="2">
                  <c:v>12484</c:v>
                </c:pt>
                <c:pt idx="3">
                  <c:v>8527</c:v>
                </c:pt>
                <c:pt idx="4">
                  <c:v>7896</c:v>
                </c:pt>
                <c:pt idx="5">
                  <c:v>7117</c:v>
                </c:pt>
                <c:pt idx="6">
                  <c:v>3232</c:v>
                </c:pt>
                <c:pt idx="7">
                  <c:v>2339</c:v>
                </c:pt>
                <c:pt idx="8">
                  <c:v>1996</c:v>
                </c:pt>
                <c:pt idx="9">
                  <c:v>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19E-3"/>
                  <c:y val="-3.0131826741996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2248468941382326E-2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-3.7982116642200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-1.7543279531003506E-3"/>
                  <c:y val="7.076827260999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-1.823768091980500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非金属鉱物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28205</c:v>
                </c:pt>
                <c:pt idx="1">
                  <c:v>15368</c:v>
                </c:pt>
                <c:pt idx="2">
                  <c:v>16480</c:v>
                </c:pt>
                <c:pt idx="3">
                  <c:v>10556</c:v>
                </c:pt>
                <c:pt idx="4">
                  <c:v>6905</c:v>
                </c:pt>
                <c:pt idx="5">
                  <c:v>5155</c:v>
                </c:pt>
                <c:pt idx="6">
                  <c:v>3192</c:v>
                </c:pt>
                <c:pt idx="7">
                  <c:v>3225</c:v>
                </c:pt>
                <c:pt idx="8">
                  <c:v>1398</c:v>
                </c:pt>
                <c:pt idx="9">
                  <c:v>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1.792058250783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5727394038230671E-2"/>
                  <c:y val="-2.508960573476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1.792142917619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427E-2"/>
                  <c:y val="-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014E-3"/>
                  <c:y val="-2.150537634408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414598</c:v>
                </c:pt>
                <c:pt idx="1">
                  <c:v>100013</c:v>
                </c:pt>
                <c:pt idx="2">
                  <c:v>41552</c:v>
                </c:pt>
                <c:pt idx="3">
                  <c:v>22347</c:v>
                </c:pt>
                <c:pt idx="4">
                  <c:v>19016</c:v>
                </c:pt>
                <c:pt idx="5">
                  <c:v>18269</c:v>
                </c:pt>
                <c:pt idx="6">
                  <c:v>16505</c:v>
                </c:pt>
                <c:pt idx="7">
                  <c:v>15200</c:v>
                </c:pt>
                <c:pt idx="8">
                  <c:v>13347</c:v>
                </c:pt>
                <c:pt idx="9">
                  <c:v>13069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979905811760568E-2"/>
                  <c:y val="1.792114695340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5.2424646794101814E-3"/>
                  <c:y val="-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-6.9899529058802838E-3"/>
                  <c:y val="-1.4337199785510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402188</c:v>
                </c:pt>
                <c:pt idx="1">
                  <c:v>100870</c:v>
                </c:pt>
                <c:pt idx="2">
                  <c:v>34257</c:v>
                </c:pt>
                <c:pt idx="3">
                  <c:v>23910</c:v>
                </c:pt>
                <c:pt idx="4">
                  <c:v>26914</c:v>
                </c:pt>
                <c:pt idx="5">
                  <c:v>18658</c:v>
                </c:pt>
                <c:pt idx="6">
                  <c:v>20878</c:v>
                </c:pt>
                <c:pt idx="7">
                  <c:v>12565</c:v>
                </c:pt>
                <c:pt idx="8">
                  <c:v>17730</c:v>
                </c:pt>
                <c:pt idx="9">
                  <c:v>12101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7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132109</c:v>
                </c:pt>
                <c:pt idx="1">
                  <c:v>242479</c:v>
                </c:pt>
                <c:pt idx="2">
                  <c:v>317301</c:v>
                </c:pt>
                <c:pt idx="3">
                  <c:v>215567</c:v>
                </c:pt>
                <c:pt idx="4">
                  <c:v>167163</c:v>
                </c:pt>
                <c:pt idx="5">
                  <c:v>597934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59529</c:v>
                </c:pt>
                <c:pt idx="1">
                  <c:v>145561</c:v>
                </c:pt>
                <c:pt idx="2">
                  <c:v>197999</c:v>
                </c:pt>
                <c:pt idx="3">
                  <c:v>29243</c:v>
                </c:pt>
                <c:pt idx="4">
                  <c:v>116399</c:v>
                </c:pt>
                <c:pt idx="5">
                  <c:v>254977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0.68936745321909021</c:v>
                </c:pt>
                <c:pt idx="1">
                  <c:v>0.62488145552004948</c:v>
                </c:pt>
                <c:pt idx="2">
                  <c:v>0.61575975160100915</c:v>
                </c:pt>
                <c:pt idx="3">
                  <c:v>0.88054818022139614</c:v>
                </c:pt>
                <c:pt idx="4">
                  <c:v>0.58951128853654577</c:v>
                </c:pt>
                <c:pt idx="5">
                  <c:v>0.7010508716618733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8.924588492143691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0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1.2494423889001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4279341587429972E-2"/>
                  <c:y val="-8.658235902330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6064259285858775E-2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1.7316017316017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377949</c:v>
                </c:pt>
                <c:pt idx="1">
                  <c:v>139121</c:v>
                </c:pt>
                <c:pt idx="2">
                  <c:v>103263</c:v>
                </c:pt>
                <c:pt idx="3">
                  <c:v>79430</c:v>
                </c:pt>
                <c:pt idx="4">
                  <c:v>70584</c:v>
                </c:pt>
                <c:pt idx="5">
                  <c:v>49984</c:v>
                </c:pt>
                <c:pt idx="6">
                  <c:v>49449</c:v>
                </c:pt>
                <c:pt idx="7">
                  <c:v>47139</c:v>
                </c:pt>
                <c:pt idx="8">
                  <c:v>35862</c:v>
                </c:pt>
                <c:pt idx="9">
                  <c:v>29260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-2.3088477576666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7.139670793714953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2494423889001169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-3.569835396857607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8.3075972562301353E-4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406029</c:v>
                </c:pt>
                <c:pt idx="1">
                  <c:v>133936</c:v>
                </c:pt>
                <c:pt idx="2">
                  <c:v>98330</c:v>
                </c:pt>
                <c:pt idx="3">
                  <c:v>88361</c:v>
                </c:pt>
                <c:pt idx="4">
                  <c:v>66778</c:v>
                </c:pt>
                <c:pt idx="5">
                  <c:v>42787</c:v>
                </c:pt>
                <c:pt idx="6">
                  <c:v>35958</c:v>
                </c:pt>
                <c:pt idx="7">
                  <c:v>43615</c:v>
                </c:pt>
                <c:pt idx="8">
                  <c:v>36347</c:v>
                </c:pt>
                <c:pt idx="9">
                  <c:v>28755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2.6902961916085277E-2"/>
                  <c:y val="-5.5809795564545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8"/>
                  <c:y val="-0.11260035156155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5.9074111462562903E-2"/>
                  <c:y val="-7.63728960485443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3.98165137614678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-1.1317392665366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5.6980056980056983E-3"/>
                  <c:y val="3.3158997327168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4.1785375118708452E-2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377949</c:v>
                </c:pt>
                <c:pt idx="1">
                  <c:v>139121</c:v>
                </c:pt>
                <c:pt idx="2">
                  <c:v>103263</c:v>
                </c:pt>
                <c:pt idx="3">
                  <c:v>79430</c:v>
                </c:pt>
                <c:pt idx="4">
                  <c:v>70584</c:v>
                </c:pt>
                <c:pt idx="5">
                  <c:v>49984</c:v>
                </c:pt>
                <c:pt idx="6">
                  <c:v>49449</c:v>
                </c:pt>
                <c:pt idx="7">
                  <c:v>47139</c:v>
                </c:pt>
                <c:pt idx="8">
                  <c:v>35862</c:v>
                </c:pt>
                <c:pt idx="9">
                  <c:v>29260</c:v>
                </c:pt>
                <c:pt idx="10">
                  <c:v>148767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377949</c:v>
                </c:pt>
                <c:pt idx="1">
                  <c:v>139121</c:v>
                </c:pt>
                <c:pt idx="2">
                  <c:v>103263</c:v>
                </c:pt>
                <c:pt idx="3">
                  <c:v>79430</c:v>
                </c:pt>
                <c:pt idx="4">
                  <c:v>70584</c:v>
                </c:pt>
                <c:pt idx="5">
                  <c:v>49984</c:v>
                </c:pt>
                <c:pt idx="6">
                  <c:v>49449</c:v>
                </c:pt>
                <c:pt idx="7">
                  <c:v>47139</c:v>
                </c:pt>
                <c:pt idx="8">
                  <c:v>35862</c:v>
                </c:pt>
                <c:pt idx="9">
                  <c:v>29260</c:v>
                </c:pt>
                <c:pt idx="10">
                  <c:v>148767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0.143949558029384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2054702704146715"/>
                  <c:y val="-0.12254611277038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5.7786727040799291E-2"/>
                  <c:y val="-9.0351344013032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20771479900890252"/>
                  <c:y val="-0.133900141792620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391968370365918"/>
                  <c:y val="-8.2811958849971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3.8030360708728199E-3"/>
                  <c:y val="-1.95140435031827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406029</c:v>
                </c:pt>
                <c:pt idx="1">
                  <c:v>133936</c:v>
                </c:pt>
                <c:pt idx="2">
                  <c:v>98330</c:v>
                </c:pt>
                <c:pt idx="3">
                  <c:v>88361</c:v>
                </c:pt>
                <c:pt idx="4">
                  <c:v>66778</c:v>
                </c:pt>
                <c:pt idx="5">
                  <c:v>42787</c:v>
                </c:pt>
                <c:pt idx="6">
                  <c:v>35958</c:v>
                </c:pt>
                <c:pt idx="7">
                  <c:v>43615</c:v>
                </c:pt>
                <c:pt idx="8">
                  <c:v>36347</c:v>
                </c:pt>
                <c:pt idx="9">
                  <c:v>28755</c:v>
                </c:pt>
                <c:pt idx="10" formatCode="#,##0_);[Red]\(#,##0\)">
                  <c:v>158967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5" t="s">
        <v>131</v>
      </c>
      <c r="B2" s="446"/>
      <c r="C2" s="446"/>
      <c r="D2" s="446"/>
      <c r="E2" s="446"/>
      <c r="F2" s="446"/>
      <c r="G2" s="446"/>
      <c r="H2" s="447"/>
    </row>
    <row r="3" spans="1:8" ht="30" customHeight="1">
      <c r="A3" s="448"/>
      <c r="B3" s="446"/>
      <c r="C3" s="446"/>
      <c r="D3" s="446"/>
      <c r="E3" s="446"/>
      <c r="F3" s="446"/>
      <c r="G3" s="446"/>
      <c r="H3" s="447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132</v>
      </c>
      <c r="C6" s="235"/>
      <c r="D6" s="236" t="s">
        <v>133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134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135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136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137</v>
      </c>
      <c r="G13" s="241"/>
      <c r="H13" s="242"/>
    </row>
    <row r="14" spans="1:8" s="237" customFormat="1" ht="17.100000000000001" customHeight="1">
      <c r="A14" s="238"/>
      <c r="B14" s="243" t="s">
        <v>138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139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140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141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142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143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144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145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146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147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148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91</v>
      </c>
      <c r="E35" s="237" t="s">
        <v>149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150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151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49" t="s">
        <v>152</v>
      </c>
      <c r="B42" s="450"/>
      <c r="C42" s="450"/>
      <c r="D42" s="450"/>
      <c r="E42" s="450"/>
      <c r="F42" s="450"/>
      <c r="G42" s="450"/>
      <c r="H42" s="451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P80" sqref="P80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175</v>
      </c>
      <c r="R1" s="104"/>
    </row>
    <row r="2" spans="8:30">
      <c r="H2" s="183" t="s">
        <v>205</v>
      </c>
      <c r="I2" s="3"/>
      <c r="J2" s="184" t="s">
        <v>102</v>
      </c>
      <c r="K2" s="3"/>
      <c r="L2" s="293" t="s">
        <v>193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3" t="s">
        <v>99</v>
      </c>
      <c r="N3" s="424"/>
      <c r="S3" s="26"/>
      <c r="T3" s="26"/>
      <c r="U3" s="26"/>
    </row>
    <row r="4" spans="8:30" ht="13.5" customHeight="1">
      <c r="H4" s="89">
        <v>16062</v>
      </c>
      <c r="I4" s="3">
        <v>33</v>
      </c>
      <c r="J4" s="160" t="s">
        <v>0</v>
      </c>
      <c r="K4" s="116">
        <f>SUM(I4)</f>
        <v>33</v>
      </c>
      <c r="L4" s="309">
        <v>12489</v>
      </c>
      <c r="M4" s="393"/>
      <c r="N4" s="424"/>
      <c r="O4" s="90"/>
      <c r="S4" s="26"/>
      <c r="T4" s="26"/>
      <c r="U4" s="26"/>
    </row>
    <row r="5" spans="8:30" ht="13.5" customHeight="1">
      <c r="H5" s="44">
        <v>13949</v>
      </c>
      <c r="I5" s="3">
        <v>37</v>
      </c>
      <c r="J5" s="160" t="s">
        <v>37</v>
      </c>
      <c r="K5" s="116">
        <f t="shared" ref="K5:K13" si="0">SUM(I5)</f>
        <v>37</v>
      </c>
      <c r="L5" s="310">
        <v>14263</v>
      </c>
      <c r="M5" s="45"/>
      <c r="N5" s="424"/>
      <c r="O5" s="90"/>
      <c r="S5" s="26"/>
      <c r="T5" s="26"/>
      <c r="U5" s="26"/>
    </row>
    <row r="6" spans="8:30" ht="13.5" customHeight="1">
      <c r="H6" s="44">
        <v>10680</v>
      </c>
      <c r="I6" s="3">
        <v>26</v>
      </c>
      <c r="J6" s="160" t="s">
        <v>30</v>
      </c>
      <c r="K6" s="116">
        <f t="shared" si="0"/>
        <v>26</v>
      </c>
      <c r="L6" s="310">
        <v>21692</v>
      </c>
      <c r="M6" s="45"/>
      <c r="N6" s="424"/>
      <c r="O6" s="90"/>
      <c r="S6" s="26"/>
      <c r="T6" s="26"/>
      <c r="U6" s="26"/>
    </row>
    <row r="7" spans="8:30" ht="13.5" customHeight="1">
      <c r="H7" s="88">
        <v>7079</v>
      </c>
      <c r="I7" s="3">
        <v>14</v>
      </c>
      <c r="J7" s="160" t="s">
        <v>19</v>
      </c>
      <c r="K7" s="116">
        <f t="shared" si="0"/>
        <v>14</v>
      </c>
      <c r="L7" s="310">
        <v>5201</v>
      </c>
      <c r="M7" s="45"/>
      <c r="N7" s="424"/>
      <c r="O7" s="90"/>
      <c r="S7" s="26"/>
      <c r="T7" s="26"/>
      <c r="U7" s="26"/>
    </row>
    <row r="8" spans="8:30">
      <c r="H8" s="193">
        <v>5612</v>
      </c>
      <c r="I8" s="33">
        <v>40</v>
      </c>
      <c r="J8" s="160" t="s">
        <v>2</v>
      </c>
      <c r="K8" s="116">
        <f t="shared" si="0"/>
        <v>40</v>
      </c>
      <c r="L8" s="310">
        <v>6010</v>
      </c>
      <c r="M8" s="45"/>
      <c r="N8" s="90"/>
      <c r="O8" s="90"/>
      <c r="S8" s="26"/>
      <c r="T8" s="26"/>
      <c r="U8" s="26"/>
    </row>
    <row r="9" spans="8:30">
      <c r="H9" s="193">
        <v>5437</v>
      </c>
      <c r="I9" s="3">
        <v>27</v>
      </c>
      <c r="J9" s="160" t="s">
        <v>31</v>
      </c>
      <c r="K9" s="116">
        <f t="shared" si="0"/>
        <v>27</v>
      </c>
      <c r="L9" s="310">
        <v>3895</v>
      </c>
      <c r="M9" s="45"/>
      <c r="N9" s="90"/>
      <c r="O9" s="90"/>
      <c r="S9" s="26"/>
      <c r="T9" s="26"/>
      <c r="U9" s="26"/>
    </row>
    <row r="10" spans="8:30">
      <c r="H10" s="88">
        <v>5300</v>
      </c>
      <c r="I10" s="14">
        <v>25</v>
      </c>
      <c r="J10" s="162" t="s">
        <v>29</v>
      </c>
      <c r="K10" s="116">
        <f t="shared" si="0"/>
        <v>25</v>
      </c>
      <c r="L10" s="310">
        <v>6029</v>
      </c>
      <c r="S10" s="26"/>
      <c r="T10" s="26"/>
      <c r="U10" s="26"/>
    </row>
    <row r="11" spans="8:30">
      <c r="H11" s="89">
        <v>4861</v>
      </c>
      <c r="I11" s="3">
        <v>36</v>
      </c>
      <c r="J11" s="160" t="s">
        <v>5</v>
      </c>
      <c r="K11" s="116">
        <f t="shared" si="0"/>
        <v>36</v>
      </c>
      <c r="L11" s="310">
        <v>5563</v>
      </c>
      <c r="M11" s="45"/>
      <c r="N11" s="90"/>
      <c r="O11" s="90"/>
      <c r="S11" s="26"/>
      <c r="T11" s="26"/>
      <c r="U11" s="26"/>
    </row>
    <row r="12" spans="8:30">
      <c r="H12" s="166">
        <v>3324</v>
      </c>
      <c r="I12" s="14">
        <v>15</v>
      </c>
      <c r="J12" s="162" t="s">
        <v>20</v>
      </c>
      <c r="K12" s="116">
        <f t="shared" si="0"/>
        <v>15</v>
      </c>
      <c r="L12" s="310">
        <v>3094</v>
      </c>
      <c r="M12" s="45"/>
      <c r="N12" s="90"/>
      <c r="O12" s="90"/>
      <c r="S12" s="26"/>
      <c r="T12" s="26"/>
      <c r="U12" s="26"/>
    </row>
    <row r="13" spans="8:30" ht="14.25" thickBot="1">
      <c r="H13" s="440">
        <v>2893</v>
      </c>
      <c r="I13" s="380">
        <v>16</v>
      </c>
      <c r="J13" s="381" t="s">
        <v>3</v>
      </c>
      <c r="K13" s="116">
        <f t="shared" si="0"/>
        <v>16</v>
      </c>
      <c r="L13" s="310">
        <v>3245</v>
      </c>
      <c r="M13" s="45"/>
      <c r="N13" s="90"/>
      <c r="O13" s="90"/>
      <c r="S13" s="26"/>
      <c r="T13" s="26"/>
      <c r="U13" s="26"/>
    </row>
    <row r="14" spans="8:30" ht="14.25" thickTop="1">
      <c r="H14" s="44">
        <v>2050</v>
      </c>
      <c r="I14" s="121">
        <v>34</v>
      </c>
      <c r="J14" s="174" t="s">
        <v>1</v>
      </c>
      <c r="K14" s="107" t="s">
        <v>8</v>
      </c>
      <c r="L14" s="311">
        <v>101165</v>
      </c>
      <c r="S14" s="26"/>
      <c r="T14" s="26"/>
      <c r="U14" s="26"/>
    </row>
    <row r="15" spans="8:30">
      <c r="H15" s="88">
        <v>1902</v>
      </c>
      <c r="I15" s="3">
        <v>17</v>
      </c>
      <c r="J15" s="160" t="s">
        <v>21</v>
      </c>
      <c r="K15" s="50"/>
      <c r="L15" t="s">
        <v>60</v>
      </c>
      <c r="M15" s="403" t="s">
        <v>196</v>
      </c>
      <c r="N15" s="42" t="s">
        <v>75</v>
      </c>
      <c r="S15" s="26"/>
      <c r="T15" s="26"/>
      <c r="U15" s="26"/>
    </row>
    <row r="16" spans="8:30">
      <c r="H16" s="44">
        <v>1421</v>
      </c>
      <c r="I16" s="3">
        <v>24</v>
      </c>
      <c r="J16" s="160" t="s">
        <v>28</v>
      </c>
      <c r="K16" s="116">
        <f>SUM(I4)</f>
        <v>33</v>
      </c>
      <c r="L16" s="160" t="s">
        <v>0</v>
      </c>
      <c r="M16" s="312">
        <v>16367</v>
      </c>
      <c r="N16" s="89">
        <f>SUM(H4)</f>
        <v>16062</v>
      </c>
      <c r="O16" s="45"/>
      <c r="P16" s="17"/>
      <c r="S16" s="26"/>
      <c r="T16" s="26"/>
      <c r="U16" s="26"/>
    </row>
    <row r="17" spans="1:21">
      <c r="H17" s="44">
        <v>1337</v>
      </c>
      <c r="I17" s="3">
        <v>38</v>
      </c>
      <c r="J17" s="160" t="s">
        <v>38</v>
      </c>
      <c r="K17" s="116">
        <f t="shared" ref="K17:K25" si="1">SUM(I5)</f>
        <v>37</v>
      </c>
      <c r="L17" s="160" t="s">
        <v>37</v>
      </c>
      <c r="M17" s="313">
        <v>14297</v>
      </c>
      <c r="N17" s="89">
        <f t="shared" ref="N17:N25" si="2">SUM(H5)</f>
        <v>13949</v>
      </c>
      <c r="O17" s="45"/>
      <c r="P17" s="17"/>
      <c r="S17" s="26"/>
      <c r="T17" s="26"/>
      <c r="U17" s="26"/>
    </row>
    <row r="18" spans="1:21">
      <c r="H18" s="347">
        <v>538</v>
      </c>
      <c r="I18" s="3">
        <v>1</v>
      </c>
      <c r="J18" s="160" t="s">
        <v>4</v>
      </c>
      <c r="K18" s="116">
        <f t="shared" si="1"/>
        <v>26</v>
      </c>
      <c r="L18" s="160" t="s">
        <v>30</v>
      </c>
      <c r="M18" s="313">
        <v>10841</v>
      </c>
      <c r="N18" s="89">
        <f t="shared" si="2"/>
        <v>10680</v>
      </c>
      <c r="O18" s="45"/>
      <c r="P18" s="17"/>
      <c r="S18" s="26"/>
      <c r="T18" s="26"/>
      <c r="U18" s="26"/>
    </row>
    <row r="19" spans="1:21">
      <c r="H19" s="43">
        <v>455</v>
      </c>
      <c r="I19" s="3">
        <v>2</v>
      </c>
      <c r="J19" s="160" t="s">
        <v>6</v>
      </c>
      <c r="K19" s="116">
        <f t="shared" si="1"/>
        <v>14</v>
      </c>
      <c r="L19" s="160" t="s">
        <v>19</v>
      </c>
      <c r="M19" s="313">
        <v>6511</v>
      </c>
      <c r="N19" s="89">
        <f t="shared" si="2"/>
        <v>7079</v>
      </c>
      <c r="O19" s="45"/>
      <c r="P19" s="17"/>
      <c r="S19" s="26"/>
      <c r="T19" s="26"/>
      <c r="U19" s="26"/>
    </row>
    <row r="20" spans="1:21" ht="14.25" thickBot="1">
      <c r="H20" s="193">
        <v>408</v>
      </c>
      <c r="I20" s="3">
        <v>12</v>
      </c>
      <c r="J20" s="160" t="s">
        <v>18</v>
      </c>
      <c r="K20" s="116">
        <f t="shared" si="1"/>
        <v>40</v>
      </c>
      <c r="L20" s="160" t="s">
        <v>2</v>
      </c>
      <c r="M20" s="313">
        <v>5801</v>
      </c>
      <c r="N20" s="89">
        <f t="shared" si="2"/>
        <v>5612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200</v>
      </c>
      <c r="D21" s="59" t="s">
        <v>190</v>
      </c>
      <c r="E21" s="59" t="s">
        <v>41</v>
      </c>
      <c r="F21" s="59" t="s">
        <v>50</v>
      </c>
      <c r="G21" s="8" t="s">
        <v>174</v>
      </c>
      <c r="H21" s="44">
        <v>330</v>
      </c>
      <c r="I21" s="3">
        <v>23</v>
      </c>
      <c r="J21" s="160" t="s">
        <v>27</v>
      </c>
      <c r="K21" s="116">
        <f t="shared" si="1"/>
        <v>27</v>
      </c>
      <c r="L21" s="160" t="s">
        <v>31</v>
      </c>
      <c r="M21" s="313">
        <v>5348</v>
      </c>
      <c r="N21" s="89">
        <f t="shared" si="2"/>
        <v>5437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16062</v>
      </c>
      <c r="D22" s="89">
        <f>SUM(L4)</f>
        <v>12489</v>
      </c>
      <c r="E22" s="52">
        <f t="shared" ref="E22:E32" si="4">SUM(N16/M16*100)</f>
        <v>98.13649416508828</v>
      </c>
      <c r="F22" s="55">
        <f>SUM(C22/D22*100)</f>
        <v>128.60917607494596</v>
      </c>
      <c r="G22" s="3"/>
      <c r="H22" s="91">
        <v>203</v>
      </c>
      <c r="I22" s="3">
        <v>21</v>
      </c>
      <c r="J22" s="160" t="s">
        <v>25</v>
      </c>
      <c r="K22" s="116">
        <f t="shared" si="1"/>
        <v>25</v>
      </c>
      <c r="L22" s="162" t="s">
        <v>29</v>
      </c>
      <c r="M22" s="313">
        <v>5584</v>
      </c>
      <c r="N22" s="89">
        <f t="shared" si="2"/>
        <v>5300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13949</v>
      </c>
      <c r="D23" s="89">
        <f>SUM(L5)</f>
        <v>14263</v>
      </c>
      <c r="E23" s="52">
        <f t="shared" si="4"/>
        <v>97.56592292089249</v>
      </c>
      <c r="F23" s="55">
        <f t="shared" ref="F23:F32" si="5">SUM(C23/D23*100)</f>
        <v>97.798499614386884</v>
      </c>
      <c r="G23" s="3"/>
      <c r="H23" s="125">
        <v>173</v>
      </c>
      <c r="I23" s="3">
        <v>31</v>
      </c>
      <c r="J23" s="160" t="s">
        <v>64</v>
      </c>
      <c r="K23" s="116">
        <f t="shared" si="1"/>
        <v>36</v>
      </c>
      <c r="L23" s="160" t="s">
        <v>5</v>
      </c>
      <c r="M23" s="313">
        <v>4495</v>
      </c>
      <c r="N23" s="89">
        <f t="shared" si="2"/>
        <v>4861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10680</v>
      </c>
      <c r="D24" s="89">
        <f t="shared" ref="D24:D31" si="6">SUM(L6)</f>
        <v>21692</v>
      </c>
      <c r="E24" s="52">
        <f t="shared" si="4"/>
        <v>98.514897149709441</v>
      </c>
      <c r="F24" s="55">
        <f t="shared" si="5"/>
        <v>49.234740918310898</v>
      </c>
      <c r="G24" s="3"/>
      <c r="H24" s="423">
        <v>115</v>
      </c>
      <c r="I24" s="3">
        <v>19</v>
      </c>
      <c r="J24" s="160" t="s">
        <v>23</v>
      </c>
      <c r="K24" s="116">
        <f t="shared" si="1"/>
        <v>15</v>
      </c>
      <c r="L24" s="162" t="s">
        <v>20</v>
      </c>
      <c r="M24" s="313">
        <v>3349</v>
      </c>
      <c r="N24" s="89">
        <f t="shared" si="2"/>
        <v>3324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19</v>
      </c>
      <c r="C25" s="43">
        <f t="shared" si="3"/>
        <v>7079</v>
      </c>
      <c r="D25" s="89">
        <f t="shared" si="6"/>
        <v>5201</v>
      </c>
      <c r="E25" s="52">
        <f t="shared" si="4"/>
        <v>108.72369835662725</v>
      </c>
      <c r="F25" s="55">
        <f t="shared" si="5"/>
        <v>136.10844068448375</v>
      </c>
      <c r="G25" s="3"/>
      <c r="H25" s="125">
        <v>78</v>
      </c>
      <c r="I25" s="3">
        <v>32</v>
      </c>
      <c r="J25" s="160" t="s">
        <v>35</v>
      </c>
      <c r="K25" s="180">
        <f t="shared" si="1"/>
        <v>16</v>
      </c>
      <c r="L25" s="381" t="s">
        <v>3</v>
      </c>
      <c r="M25" s="314">
        <v>2868</v>
      </c>
      <c r="N25" s="166">
        <f t="shared" si="2"/>
        <v>2893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</v>
      </c>
      <c r="C26" s="89">
        <f t="shared" si="3"/>
        <v>5612</v>
      </c>
      <c r="D26" s="89">
        <f t="shared" si="6"/>
        <v>6010</v>
      </c>
      <c r="E26" s="52">
        <f t="shared" si="4"/>
        <v>96.741941044647476</v>
      </c>
      <c r="F26" s="55">
        <f t="shared" si="5"/>
        <v>93.37770382695507</v>
      </c>
      <c r="G26" s="12"/>
      <c r="H26" s="374">
        <v>76</v>
      </c>
      <c r="I26" s="3">
        <v>4</v>
      </c>
      <c r="J26" s="160" t="s">
        <v>11</v>
      </c>
      <c r="K26" s="3"/>
      <c r="L26" s="363" t="s">
        <v>8</v>
      </c>
      <c r="M26" s="315">
        <v>85767</v>
      </c>
      <c r="N26" s="191">
        <f>SUM(H44)</f>
        <v>84457</v>
      </c>
      <c r="S26" s="26"/>
      <c r="T26" s="26"/>
      <c r="U26" s="26"/>
    </row>
    <row r="27" spans="1:21">
      <c r="A27" s="61">
        <v>6</v>
      </c>
      <c r="B27" s="160" t="s">
        <v>31</v>
      </c>
      <c r="C27" s="43">
        <f t="shared" si="3"/>
        <v>5437</v>
      </c>
      <c r="D27" s="89">
        <f t="shared" si="6"/>
        <v>3895</v>
      </c>
      <c r="E27" s="52">
        <f t="shared" si="4"/>
        <v>101.66417352281228</v>
      </c>
      <c r="F27" s="55">
        <f t="shared" si="5"/>
        <v>139.58921694480102</v>
      </c>
      <c r="G27" s="3"/>
      <c r="H27" s="125">
        <v>67</v>
      </c>
      <c r="I27" s="3">
        <v>9</v>
      </c>
      <c r="J27" s="3" t="s">
        <v>163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29</v>
      </c>
      <c r="C28" s="43">
        <f t="shared" si="3"/>
        <v>5300</v>
      </c>
      <c r="D28" s="89">
        <f t="shared" si="6"/>
        <v>6029</v>
      </c>
      <c r="E28" s="52">
        <f t="shared" si="4"/>
        <v>94.914040114613186</v>
      </c>
      <c r="F28" s="55">
        <f t="shared" si="5"/>
        <v>87.908442527782384</v>
      </c>
      <c r="G28" s="3"/>
      <c r="H28" s="374">
        <v>67</v>
      </c>
      <c r="I28" s="3">
        <v>22</v>
      </c>
      <c r="J28" s="160" t="s">
        <v>26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4861</v>
      </c>
      <c r="D29" s="89">
        <f t="shared" si="6"/>
        <v>5563</v>
      </c>
      <c r="E29" s="52">
        <f t="shared" si="4"/>
        <v>108.14238042269189</v>
      </c>
      <c r="F29" s="55">
        <f t="shared" si="5"/>
        <v>87.380909581161248</v>
      </c>
      <c r="G29" s="11"/>
      <c r="H29" s="91">
        <v>25</v>
      </c>
      <c r="I29" s="3">
        <v>6</v>
      </c>
      <c r="J29" s="160" t="s">
        <v>13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3324</v>
      </c>
      <c r="D30" s="89">
        <f t="shared" si="6"/>
        <v>3094</v>
      </c>
      <c r="E30" s="52">
        <f t="shared" si="4"/>
        <v>99.253508510002987</v>
      </c>
      <c r="F30" s="55">
        <f t="shared" si="5"/>
        <v>107.43374272786038</v>
      </c>
      <c r="G30" s="12"/>
      <c r="H30" s="125">
        <v>13</v>
      </c>
      <c r="I30" s="3">
        <v>35</v>
      </c>
      <c r="J30" s="160" t="s">
        <v>36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1" t="s">
        <v>3</v>
      </c>
      <c r="C31" s="43">
        <f t="shared" si="3"/>
        <v>2893</v>
      </c>
      <c r="D31" s="89">
        <f t="shared" si="6"/>
        <v>3245</v>
      </c>
      <c r="E31" s="52">
        <f t="shared" si="4"/>
        <v>100.87168758716875</v>
      </c>
      <c r="F31" s="55">
        <f t="shared" si="5"/>
        <v>89.152542372881356</v>
      </c>
      <c r="G31" s="92"/>
      <c r="H31" s="374">
        <v>2</v>
      </c>
      <c r="I31" s="3">
        <v>3</v>
      </c>
      <c r="J31" s="160" t="s">
        <v>10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84457</v>
      </c>
      <c r="D32" s="67">
        <f>SUM(L14)</f>
        <v>101165</v>
      </c>
      <c r="E32" s="70">
        <f t="shared" si="4"/>
        <v>98.472606013968075</v>
      </c>
      <c r="F32" s="68">
        <f t="shared" si="5"/>
        <v>83.484406662383236</v>
      </c>
      <c r="G32" s="387">
        <v>73.7</v>
      </c>
      <c r="H32" s="439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89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97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347">
        <v>0</v>
      </c>
      <c r="I35" s="3">
        <v>10</v>
      </c>
      <c r="J35" s="160" t="s">
        <v>16</v>
      </c>
      <c r="L35" s="47"/>
      <c r="M35" s="386"/>
      <c r="O35" t="s">
        <v>199</v>
      </c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121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44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88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19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84457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89" t="s">
        <v>178</v>
      </c>
      <c r="L46" s="404" t="s">
        <v>181</v>
      </c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205</v>
      </c>
      <c r="I47" s="3"/>
      <c r="J47" s="178" t="s">
        <v>71</v>
      </c>
      <c r="K47" s="3"/>
      <c r="L47" s="298" t="s">
        <v>193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2" t="s">
        <v>99</v>
      </c>
      <c r="S48" s="26"/>
      <c r="T48" s="26"/>
      <c r="U48" s="26"/>
      <c r="V48" s="26"/>
    </row>
    <row r="49" spans="1:22">
      <c r="H49" s="43">
        <v>77831</v>
      </c>
      <c r="I49" s="3">
        <v>26</v>
      </c>
      <c r="J49" s="160" t="s">
        <v>30</v>
      </c>
      <c r="K49" s="3">
        <f>SUM(I49)</f>
        <v>26</v>
      </c>
      <c r="L49" s="303">
        <v>82068</v>
      </c>
      <c r="S49" s="26"/>
      <c r="T49" s="26"/>
      <c r="U49" s="26"/>
      <c r="V49" s="26"/>
    </row>
    <row r="50" spans="1:22">
      <c r="H50" s="43">
        <v>17350</v>
      </c>
      <c r="I50" s="3">
        <v>13</v>
      </c>
      <c r="J50" s="160" t="s">
        <v>7</v>
      </c>
      <c r="K50" s="3">
        <f t="shared" ref="K50:K58" si="7">SUM(I50)</f>
        <v>13</v>
      </c>
      <c r="L50" s="303">
        <v>18765</v>
      </c>
      <c r="M50" s="26"/>
      <c r="N50" s="90"/>
      <c r="O50" s="90"/>
      <c r="S50" s="26"/>
      <c r="T50" s="26"/>
      <c r="U50" s="26"/>
      <c r="V50" s="26"/>
    </row>
    <row r="51" spans="1:22">
      <c r="H51" s="44">
        <v>14241</v>
      </c>
      <c r="I51" s="3">
        <v>33</v>
      </c>
      <c r="J51" s="160" t="s">
        <v>0</v>
      </c>
      <c r="K51" s="3">
        <f t="shared" si="7"/>
        <v>33</v>
      </c>
      <c r="L51" s="303">
        <v>15057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289">
        <v>8518</v>
      </c>
      <c r="I52" s="3">
        <v>40</v>
      </c>
      <c r="J52" s="160" t="s">
        <v>2</v>
      </c>
      <c r="K52" s="3">
        <f t="shared" si="7"/>
        <v>40</v>
      </c>
      <c r="L52" s="303">
        <v>9243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200</v>
      </c>
      <c r="D53" s="59" t="s">
        <v>190</v>
      </c>
      <c r="E53" s="59" t="s">
        <v>41</v>
      </c>
      <c r="F53" s="59" t="s">
        <v>50</v>
      </c>
      <c r="G53" s="8" t="s">
        <v>174</v>
      </c>
      <c r="H53" s="88">
        <v>8297</v>
      </c>
      <c r="I53" s="3">
        <v>22</v>
      </c>
      <c r="J53" s="160" t="s">
        <v>26</v>
      </c>
      <c r="K53" s="3">
        <f t="shared" si="7"/>
        <v>22</v>
      </c>
      <c r="L53" s="303">
        <v>13856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77831</v>
      </c>
      <c r="D54" s="97">
        <f>SUM(L49)</f>
        <v>82068</v>
      </c>
      <c r="E54" s="52">
        <f t="shared" ref="E54:E64" si="9">SUM(N63/M63*100)</f>
        <v>92.222288050239939</v>
      </c>
      <c r="F54" s="52">
        <f>SUM(C54/D54*100)</f>
        <v>94.837208168835602</v>
      </c>
      <c r="G54" s="3"/>
      <c r="H54" s="88">
        <v>8293</v>
      </c>
      <c r="I54" s="3">
        <v>34</v>
      </c>
      <c r="J54" s="160" t="s">
        <v>1</v>
      </c>
      <c r="K54" s="3">
        <f t="shared" si="7"/>
        <v>34</v>
      </c>
      <c r="L54" s="303">
        <v>9209</v>
      </c>
      <c r="M54" s="26"/>
      <c r="N54" s="359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17350</v>
      </c>
      <c r="D55" s="97">
        <f t="shared" ref="D55:D64" si="10">SUM(L50)</f>
        <v>18765</v>
      </c>
      <c r="E55" s="52">
        <f t="shared" si="9"/>
        <v>88.488805018615807</v>
      </c>
      <c r="F55" s="52">
        <f t="shared" ref="F55:F64" si="11">SUM(C55/D55*100)</f>
        <v>92.459365840660794</v>
      </c>
      <c r="G55" s="3"/>
      <c r="H55" s="88">
        <v>7861</v>
      </c>
      <c r="I55" s="3">
        <v>16</v>
      </c>
      <c r="J55" s="160" t="s">
        <v>3</v>
      </c>
      <c r="K55" s="3">
        <f t="shared" si="7"/>
        <v>16</v>
      </c>
      <c r="L55" s="303">
        <v>8191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14241</v>
      </c>
      <c r="D56" s="97">
        <f t="shared" si="10"/>
        <v>15057</v>
      </c>
      <c r="E56" s="52">
        <f t="shared" si="9"/>
        <v>90.201418799087918</v>
      </c>
      <c r="F56" s="52">
        <f t="shared" si="11"/>
        <v>94.580593743773662</v>
      </c>
      <c r="G56" s="3"/>
      <c r="H56" s="289">
        <v>6891</v>
      </c>
      <c r="I56" s="3">
        <v>25</v>
      </c>
      <c r="J56" s="160" t="s">
        <v>29</v>
      </c>
      <c r="K56" s="3">
        <f t="shared" si="7"/>
        <v>25</v>
      </c>
      <c r="L56" s="303">
        <v>13096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</v>
      </c>
      <c r="C57" s="43">
        <f t="shared" si="8"/>
        <v>8518</v>
      </c>
      <c r="D57" s="97">
        <f t="shared" si="10"/>
        <v>9243</v>
      </c>
      <c r="E57" s="52">
        <f t="shared" si="9"/>
        <v>137.38709677419354</v>
      </c>
      <c r="F57" s="52">
        <f t="shared" si="11"/>
        <v>92.156226333441523</v>
      </c>
      <c r="G57" s="3"/>
      <c r="H57" s="125">
        <v>5324</v>
      </c>
      <c r="I57" s="3">
        <v>24</v>
      </c>
      <c r="J57" s="160" t="s">
        <v>28</v>
      </c>
      <c r="K57" s="3">
        <f t="shared" si="7"/>
        <v>24</v>
      </c>
      <c r="L57" s="303">
        <v>6022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26</v>
      </c>
      <c r="C58" s="43">
        <f t="shared" si="8"/>
        <v>8297</v>
      </c>
      <c r="D58" s="97">
        <f t="shared" si="10"/>
        <v>13856</v>
      </c>
      <c r="E58" s="52">
        <f t="shared" si="9"/>
        <v>100.02411091018686</v>
      </c>
      <c r="F58" s="52">
        <f t="shared" si="11"/>
        <v>59.880196304849889</v>
      </c>
      <c r="G58" s="12"/>
      <c r="H58" s="166">
        <v>4958</v>
      </c>
      <c r="I58" s="14">
        <v>36</v>
      </c>
      <c r="J58" s="162" t="s">
        <v>5</v>
      </c>
      <c r="K58" s="14">
        <f t="shared" si="7"/>
        <v>36</v>
      </c>
      <c r="L58" s="304">
        <v>5402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8293</v>
      </c>
      <c r="D59" s="97">
        <f t="shared" si="10"/>
        <v>9209</v>
      </c>
      <c r="E59" s="52">
        <f t="shared" si="9"/>
        <v>95.92828224407171</v>
      </c>
      <c r="F59" s="52">
        <f t="shared" si="11"/>
        <v>90.053208817461183</v>
      </c>
      <c r="G59" s="3"/>
      <c r="H59" s="441">
        <v>3365</v>
      </c>
      <c r="I59" s="335">
        <v>38</v>
      </c>
      <c r="J59" s="220" t="s">
        <v>38</v>
      </c>
      <c r="K59" s="8" t="s">
        <v>67</v>
      </c>
      <c r="L59" s="305">
        <v>190962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3</v>
      </c>
      <c r="C60" s="43">
        <f t="shared" si="8"/>
        <v>7861</v>
      </c>
      <c r="D60" s="97">
        <f t="shared" si="10"/>
        <v>8191</v>
      </c>
      <c r="E60" s="52">
        <f t="shared" si="9"/>
        <v>92.092314901593255</v>
      </c>
      <c r="F60" s="52">
        <f t="shared" si="11"/>
        <v>95.97118788914662</v>
      </c>
      <c r="G60" s="3"/>
      <c r="H60" s="125">
        <v>1391</v>
      </c>
      <c r="I60" s="139">
        <v>21</v>
      </c>
      <c r="J60" s="3" t="s">
        <v>156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29</v>
      </c>
      <c r="C61" s="43">
        <f t="shared" si="8"/>
        <v>6891</v>
      </c>
      <c r="D61" s="97">
        <f t="shared" si="10"/>
        <v>13096</v>
      </c>
      <c r="E61" s="52">
        <f t="shared" si="9"/>
        <v>104.06221685291453</v>
      </c>
      <c r="F61" s="52">
        <f t="shared" si="11"/>
        <v>52.61912034208919</v>
      </c>
      <c r="G61" s="11"/>
      <c r="H61" s="423">
        <v>1198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28</v>
      </c>
      <c r="C62" s="43">
        <f t="shared" si="8"/>
        <v>5324</v>
      </c>
      <c r="D62" s="97">
        <f t="shared" si="10"/>
        <v>6022</v>
      </c>
      <c r="E62" s="52">
        <f t="shared" si="9"/>
        <v>102.48315688161694</v>
      </c>
      <c r="F62" s="52">
        <f t="shared" si="11"/>
        <v>88.409166389903675</v>
      </c>
      <c r="G62" s="12"/>
      <c r="H62" s="91">
        <v>896</v>
      </c>
      <c r="I62" s="173">
        <v>12</v>
      </c>
      <c r="J62" s="160" t="s">
        <v>18</v>
      </c>
      <c r="K62" s="50"/>
      <c r="L62" t="s">
        <v>61</v>
      </c>
      <c r="M62" s="403" t="s">
        <v>183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0">
        <f t="shared" si="8"/>
        <v>4958</v>
      </c>
      <c r="D63" s="137">
        <f t="shared" si="10"/>
        <v>5402</v>
      </c>
      <c r="E63" s="57">
        <f t="shared" si="9"/>
        <v>99.299018626076503</v>
      </c>
      <c r="F63" s="57">
        <f t="shared" si="11"/>
        <v>91.780821917808225</v>
      </c>
      <c r="G63" s="92"/>
      <c r="H63" s="125">
        <v>733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84395</v>
      </c>
      <c r="N63" s="89">
        <f>SUM(H49)</f>
        <v>77831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167898</v>
      </c>
      <c r="D64" s="138">
        <f t="shared" si="10"/>
        <v>190962</v>
      </c>
      <c r="E64" s="70">
        <f t="shared" si="9"/>
        <v>94.922517653311019</v>
      </c>
      <c r="F64" s="70">
        <f t="shared" si="11"/>
        <v>87.922204417632827</v>
      </c>
      <c r="G64" s="387">
        <v>80</v>
      </c>
      <c r="H64" s="125">
        <v>274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19607</v>
      </c>
      <c r="N64" s="89">
        <f t="shared" ref="N64:N72" si="13">SUM(H50)</f>
        <v>17350</v>
      </c>
      <c r="O64" s="45"/>
      <c r="S64" s="26"/>
      <c r="T64" s="26"/>
      <c r="U64" s="26"/>
      <c r="V64" s="26"/>
    </row>
    <row r="65" spans="2:22">
      <c r="H65" s="43">
        <v>125</v>
      </c>
      <c r="I65" s="3">
        <v>9</v>
      </c>
      <c r="J65" s="3" t="s">
        <v>163</v>
      </c>
      <c r="K65" s="3">
        <f t="shared" si="12"/>
        <v>33</v>
      </c>
      <c r="L65" s="160" t="s">
        <v>0</v>
      </c>
      <c r="M65" s="169">
        <v>15788</v>
      </c>
      <c r="N65" s="89">
        <f t="shared" si="13"/>
        <v>14241</v>
      </c>
      <c r="O65" s="45"/>
      <c r="S65" s="26"/>
      <c r="T65" s="26"/>
      <c r="U65" s="26"/>
      <c r="V65" s="26"/>
    </row>
    <row r="66" spans="2:22">
      <c r="H66" s="419">
        <v>115</v>
      </c>
      <c r="I66" s="3">
        <v>11</v>
      </c>
      <c r="J66" s="160" t="s">
        <v>17</v>
      </c>
      <c r="K66" s="3">
        <f t="shared" si="12"/>
        <v>40</v>
      </c>
      <c r="L66" s="160" t="s">
        <v>2</v>
      </c>
      <c r="M66" s="169">
        <v>6200</v>
      </c>
      <c r="N66" s="89">
        <f t="shared" si="13"/>
        <v>8518</v>
      </c>
      <c r="O66" s="45"/>
      <c r="S66" s="26"/>
      <c r="T66" s="26"/>
      <c r="U66" s="26"/>
      <c r="V66" s="26"/>
    </row>
    <row r="67" spans="2:22">
      <c r="H67" s="89">
        <v>100</v>
      </c>
      <c r="I67" s="3">
        <v>4</v>
      </c>
      <c r="J67" s="160" t="s">
        <v>11</v>
      </c>
      <c r="K67" s="3">
        <f t="shared" si="12"/>
        <v>22</v>
      </c>
      <c r="L67" s="160" t="s">
        <v>26</v>
      </c>
      <c r="M67" s="169">
        <v>8295</v>
      </c>
      <c r="N67" s="89">
        <f t="shared" si="13"/>
        <v>8297</v>
      </c>
      <c r="O67" s="45"/>
      <c r="S67" s="26"/>
      <c r="T67" s="26"/>
      <c r="U67" s="26"/>
      <c r="V67" s="26"/>
    </row>
    <row r="68" spans="2:22">
      <c r="B68" s="51"/>
      <c r="C68" s="26"/>
      <c r="H68" s="44">
        <v>84</v>
      </c>
      <c r="I68" s="3">
        <v>15</v>
      </c>
      <c r="J68" s="160" t="s">
        <v>20</v>
      </c>
      <c r="K68" s="3">
        <f t="shared" si="12"/>
        <v>34</v>
      </c>
      <c r="L68" s="160" t="s">
        <v>1</v>
      </c>
      <c r="M68" s="169">
        <v>8645</v>
      </c>
      <c r="N68" s="89">
        <f t="shared" si="13"/>
        <v>8293</v>
      </c>
      <c r="O68" s="45"/>
      <c r="S68" s="26"/>
      <c r="T68" s="26"/>
      <c r="U68" s="26"/>
      <c r="V68" s="26"/>
    </row>
    <row r="69" spans="2:22">
      <c r="B69" s="51"/>
      <c r="C69" s="26"/>
      <c r="H69" s="44">
        <v>33</v>
      </c>
      <c r="I69" s="3">
        <v>35</v>
      </c>
      <c r="J69" s="160" t="s">
        <v>36</v>
      </c>
      <c r="K69" s="3">
        <f t="shared" si="12"/>
        <v>16</v>
      </c>
      <c r="L69" s="160" t="s">
        <v>3</v>
      </c>
      <c r="M69" s="169">
        <v>8536</v>
      </c>
      <c r="N69" s="89">
        <f t="shared" si="13"/>
        <v>7861</v>
      </c>
      <c r="O69" s="45"/>
      <c r="S69" s="26"/>
      <c r="T69" s="26"/>
      <c r="U69" s="26"/>
      <c r="V69" s="26"/>
    </row>
    <row r="70" spans="2:22">
      <c r="B70" s="50"/>
      <c r="H70" s="88">
        <v>11</v>
      </c>
      <c r="I70" s="3">
        <v>27</v>
      </c>
      <c r="J70" s="160" t="s">
        <v>31</v>
      </c>
      <c r="K70" s="3">
        <f t="shared" si="12"/>
        <v>25</v>
      </c>
      <c r="L70" s="160" t="s">
        <v>29</v>
      </c>
      <c r="M70" s="169">
        <v>6622</v>
      </c>
      <c r="N70" s="89">
        <f t="shared" si="13"/>
        <v>6891</v>
      </c>
      <c r="O70" s="45"/>
      <c r="S70" s="26"/>
      <c r="T70" s="26"/>
      <c r="U70" s="26"/>
      <c r="V70" s="26"/>
    </row>
    <row r="71" spans="2:22">
      <c r="B71" s="50"/>
      <c r="H71" s="88">
        <v>9</v>
      </c>
      <c r="I71" s="3">
        <v>29</v>
      </c>
      <c r="J71" s="160" t="s">
        <v>54</v>
      </c>
      <c r="K71" s="3">
        <f t="shared" si="12"/>
        <v>24</v>
      </c>
      <c r="L71" s="160" t="s">
        <v>28</v>
      </c>
      <c r="M71" s="169">
        <v>5195</v>
      </c>
      <c r="N71" s="89">
        <f t="shared" si="13"/>
        <v>5324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2</v>
      </c>
      <c r="J72" s="160" t="s">
        <v>6</v>
      </c>
      <c r="K72" s="3">
        <f t="shared" si="12"/>
        <v>36</v>
      </c>
      <c r="L72" s="162" t="s">
        <v>5</v>
      </c>
      <c r="M72" s="170">
        <v>4993</v>
      </c>
      <c r="N72" s="89">
        <f t="shared" si="13"/>
        <v>4958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92</v>
      </c>
      <c r="M73" s="168">
        <v>176879</v>
      </c>
      <c r="N73" s="167">
        <f>SUM(H89)</f>
        <v>167898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19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347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20</v>
      </c>
      <c r="J82" s="160" t="s">
        <v>24</v>
      </c>
      <c r="L82" s="47"/>
      <c r="M82" s="38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333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167898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P86" sqref="P8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2" t="s">
        <v>176</v>
      </c>
      <c r="J1" s="101"/>
      <c r="Q1" s="26"/>
      <c r="R1" s="108"/>
    </row>
    <row r="2" spans="5:30">
      <c r="H2" s="414" t="s">
        <v>207</v>
      </c>
      <c r="I2" s="3"/>
      <c r="J2" s="185" t="s">
        <v>103</v>
      </c>
      <c r="K2" s="3"/>
      <c r="L2" s="179" t="s">
        <v>208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24"/>
      <c r="R3" s="48"/>
      <c r="S3" s="26"/>
      <c r="T3" s="26"/>
      <c r="U3" s="26"/>
      <c r="V3" s="26"/>
    </row>
    <row r="4" spans="5:30" ht="13.5" customHeight="1">
      <c r="H4" s="89">
        <v>65969</v>
      </c>
      <c r="I4" s="3">
        <v>31</v>
      </c>
      <c r="J4" s="33" t="s">
        <v>64</v>
      </c>
      <c r="K4" s="200">
        <f>SUM(I4)</f>
        <v>31</v>
      </c>
      <c r="L4" s="272">
        <v>90301</v>
      </c>
      <c r="M4" s="393"/>
      <c r="N4" s="424"/>
      <c r="R4" s="48"/>
      <c r="S4" s="26"/>
      <c r="T4" s="26"/>
      <c r="U4" s="26"/>
      <c r="V4" s="26"/>
    </row>
    <row r="5" spans="5:30" ht="13.5" customHeight="1">
      <c r="H5" s="88">
        <v>60000</v>
      </c>
      <c r="I5" s="3">
        <v>3</v>
      </c>
      <c r="J5" s="33" t="s">
        <v>10</v>
      </c>
      <c r="K5" s="200">
        <f t="shared" ref="K5:K13" si="0">SUM(I5)</f>
        <v>3</v>
      </c>
      <c r="L5" s="272">
        <v>29377</v>
      </c>
      <c r="M5" s="45"/>
      <c r="N5" s="424"/>
      <c r="R5" s="48"/>
      <c r="S5" s="26"/>
      <c r="T5" s="26"/>
      <c r="U5" s="26"/>
      <c r="V5" s="26"/>
    </row>
    <row r="6" spans="5:30" ht="13.5" customHeight="1">
      <c r="H6" s="88">
        <v>44212</v>
      </c>
      <c r="I6" s="3">
        <v>2</v>
      </c>
      <c r="J6" s="33" t="s">
        <v>6</v>
      </c>
      <c r="K6" s="200">
        <f t="shared" si="0"/>
        <v>2</v>
      </c>
      <c r="L6" s="272">
        <v>48806</v>
      </c>
      <c r="M6" s="45"/>
      <c r="N6" s="424"/>
      <c r="R6" s="48"/>
      <c r="S6" s="26"/>
      <c r="T6" s="26"/>
      <c r="U6" s="26"/>
      <c r="V6" s="26"/>
    </row>
    <row r="7" spans="5:30" ht="13.5" customHeight="1">
      <c r="H7" s="88">
        <v>31024</v>
      </c>
      <c r="I7" s="3">
        <v>17</v>
      </c>
      <c r="J7" s="33" t="s">
        <v>21</v>
      </c>
      <c r="K7" s="200">
        <f t="shared" si="0"/>
        <v>17</v>
      </c>
      <c r="L7" s="272">
        <v>34295</v>
      </c>
      <c r="M7" s="45"/>
      <c r="N7" s="424"/>
      <c r="R7" s="48"/>
      <c r="S7" s="26"/>
      <c r="T7" s="26"/>
      <c r="U7" s="26"/>
      <c r="V7" s="26"/>
    </row>
    <row r="8" spans="5:30">
      <c r="H8" s="88">
        <v>27865</v>
      </c>
      <c r="I8" s="3">
        <v>34</v>
      </c>
      <c r="J8" s="33" t="s">
        <v>1</v>
      </c>
      <c r="K8" s="200">
        <f t="shared" si="0"/>
        <v>34</v>
      </c>
      <c r="L8" s="272">
        <v>30898</v>
      </c>
      <c r="M8" s="45"/>
      <c r="R8" s="48"/>
      <c r="S8" s="26"/>
      <c r="T8" s="26"/>
      <c r="U8" s="26"/>
      <c r="V8" s="26"/>
    </row>
    <row r="9" spans="5:30">
      <c r="H9" s="88">
        <v>17360</v>
      </c>
      <c r="I9" s="3">
        <v>40</v>
      </c>
      <c r="J9" s="33" t="s">
        <v>2</v>
      </c>
      <c r="K9" s="200">
        <f t="shared" si="0"/>
        <v>40</v>
      </c>
      <c r="L9" s="272">
        <v>15759</v>
      </c>
      <c r="M9" s="45"/>
      <c r="R9" s="48"/>
      <c r="S9" s="26"/>
      <c r="T9" s="26"/>
      <c r="U9" s="26"/>
      <c r="V9" s="26"/>
    </row>
    <row r="10" spans="5:30">
      <c r="H10" s="88">
        <v>15723</v>
      </c>
      <c r="I10" s="3">
        <v>13</v>
      </c>
      <c r="J10" s="33" t="s">
        <v>7</v>
      </c>
      <c r="K10" s="200">
        <f t="shared" si="0"/>
        <v>13</v>
      </c>
      <c r="L10" s="272">
        <v>15632</v>
      </c>
      <c r="M10" s="45"/>
      <c r="R10" s="48"/>
      <c r="S10" s="26"/>
      <c r="T10" s="26"/>
      <c r="U10" s="26"/>
      <c r="V10" s="26"/>
    </row>
    <row r="11" spans="5:30">
      <c r="H11" s="88">
        <v>13085</v>
      </c>
      <c r="I11" s="3">
        <v>33</v>
      </c>
      <c r="J11" s="33" t="s">
        <v>0</v>
      </c>
      <c r="K11" s="200">
        <f t="shared" si="0"/>
        <v>33</v>
      </c>
      <c r="L11" s="272">
        <v>11538</v>
      </c>
      <c r="M11" s="45"/>
      <c r="N11" s="29"/>
      <c r="R11" s="48"/>
      <c r="S11" s="26"/>
      <c r="T11" s="26"/>
      <c r="U11" s="26"/>
      <c r="V11" s="26"/>
    </row>
    <row r="12" spans="5:30">
      <c r="H12" s="420">
        <v>11426</v>
      </c>
      <c r="I12" s="3">
        <v>11</v>
      </c>
      <c r="J12" s="33" t="s">
        <v>17</v>
      </c>
      <c r="K12" s="200">
        <f t="shared" si="0"/>
        <v>11</v>
      </c>
      <c r="L12" s="273">
        <v>10390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42">
        <v>11372</v>
      </c>
      <c r="I13" s="14">
        <v>26</v>
      </c>
      <c r="J13" s="77" t="s">
        <v>30</v>
      </c>
      <c r="K13" s="200">
        <f t="shared" si="0"/>
        <v>26</v>
      </c>
      <c r="L13" s="273">
        <v>12631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5">
        <v>10518</v>
      </c>
      <c r="I14" s="219">
        <v>16</v>
      </c>
      <c r="J14" s="379" t="s">
        <v>3</v>
      </c>
      <c r="K14" s="107" t="s">
        <v>8</v>
      </c>
      <c r="L14" s="274">
        <v>388814</v>
      </c>
      <c r="N14" s="32"/>
      <c r="R14" s="48"/>
      <c r="S14" s="26"/>
      <c r="T14" s="26"/>
      <c r="U14" s="26"/>
      <c r="V14" s="26"/>
    </row>
    <row r="15" spans="5:30">
      <c r="H15" s="88">
        <v>9776</v>
      </c>
      <c r="I15" s="3">
        <v>38</v>
      </c>
      <c r="J15" s="33" t="s">
        <v>38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7905</v>
      </c>
      <c r="I16" s="3">
        <v>25</v>
      </c>
      <c r="J16" s="33" t="s">
        <v>29</v>
      </c>
      <c r="K16" s="50"/>
      <c r="L16" s="32"/>
      <c r="R16" s="48"/>
      <c r="S16" s="26"/>
      <c r="T16" s="26"/>
      <c r="U16" s="26"/>
      <c r="V16" s="26"/>
    </row>
    <row r="17" spans="1:22">
      <c r="H17" s="88">
        <v>7635</v>
      </c>
      <c r="I17" s="3">
        <v>1</v>
      </c>
      <c r="J17" s="33" t="s">
        <v>4</v>
      </c>
      <c r="L17" s="32"/>
      <c r="M17" s="397"/>
      <c r="R17" s="48"/>
      <c r="S17" s="26"/>
      <c r="T17" s="26"/>
      <c r="U17" s="26"/>
      <c r="V17" s="26"/>
    </row>
    <row r="18" spans="1:22">
      <c r="H18" s="122">
        <v>7189</v>
      </c>
      <c r="I18" s="3">
        <v>36</v>
      </c>
      <c r="J18" s="33" t="s">
        <v>5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6859</v>
      </c>
      <c r="I19" s="3">
        <v>21</v>
      </c>
      <c r="J19" s="3" t="s">
        <v>156</v>
      </c>
      <c r="K19" s="116">
        <f>SUM(I4)</f>
        <v>31</v>
      </c>
      <c r="L19" s="33" t="s">
        <v>64</v>
      </c>
      <c r="M19" s="367">
        <v>65628</v>
      </c>
      <c r="N19" s="89">
        <f>SUM(H4)</f>
        <v>65969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200</v>
      </c>
      <c r="D20" s="59" t="s">
        <v>190</v>
      </c>
      <c r="E20" s="59" t="s">
        <v>41</v>
      </c>
      <c r="F20" s="59" t="s">
        <v>50</v>
      </c>
      <c r="G20" s="8" t="s">
        <v>174</v>
      </c>
      <c r="H20" s="289">
        <v>4994</v>
      </c>
      <c r="I20" s="3">
        <v>24</v>
      </c>
      <c r="J20" s="33" t="s">
        <v>28</v>
      </c>
      <c r="K20" s="116">
        <f t="shared" ref="K20:K28" si="1">SUM(I5)</f>
        <v>3</v>
      </c>
      <c r="L20" s="33" t="s">
        <v>10</v>
      </c>
      <c r="M20" s="368">
        <v>59241</v>
      </c>
      <c r="N20" s="89">
        <f t="shared" ref="N20:N28" si="2">SUM(H5)</f>
        <v>60000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199">
        <f>SUM(H4)</f>
        <v>65969</v>
      </c>
      <c r="D21" s="5">
        <f>SUM(L4)</f>
        <v>90301</v>
      </c>
      <c r="E21" s="52">
        <f t="shared" ref="E21:E30" si="3">SUM(N19/M19*100)</f>
        <v>100.5195952946913</v>
      </c>
      <c r="F21" s="52">
        <f t="shared" ref="F21:F31" si="4">SUM(C21/D21*100)</f>
        <v>73.054561964983776</v>
      </c>
      <c r="G21" s="62"/>
      <c r="H21" s="88">
        <v>4442</v>
      </c>
      <c r="I21" s="3">
        <v>14</v>
      </c>
      <c r="J21" s="33" t="s">
        <v>19</v>
      </c>
      <c r="K21" s="116">
        <f t="shared" si="1"/>
        <v>2</v>
      </c>
      <c r="L21" s="33" t="s">
        <v>6</v>
      </c>
      <c r="M21" s="368">
        <v>51297</v>
      </c>
      <c r="N21" s="89">
        <f t="shared" si="2"/>
        <v>44212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199">
        <f t="shared" ref="C22:C30" si="5">SUM(H5)</f>
        <v>60000</v>
      </c>
      <c r="D22" s="5">
        <f t="shared" ref="D22:D30" si="6">SUM(L5)</f>
        <v>29377</v>
      </c>
      <c r="E22" s="52">
        <f t="shared" si="3"/>
        <v>101.28120727199068</v>
      </c>
      <c r="F22" s="52">
        <f t="shared" si="4"/>
        <v>204.24141335058036</v>
      </c>
      <c r="G22" s="62"/>
      <c r="H22" s="88">
        <v>3452</v>
      </c>
      <c r="I22" s="3">
        <v>9</v>
      </c>
      <c r="J22" s="3" t="s">
        <v>163</v>
      </c>
      <c r="K22" s="116">
        <f t="shared" si="1"/>
        <v>17</v>
      </c>
      <c r="L22" s="33" t="s">
        <v>21</v>
      </c>
      <c r="M22" s="368">
        <v>32531</v>
      </c>
      <c r="N22" s="89">
        <f t="shared" si="2"/>
        <v>31024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6</v>
      </c>
      <c r="C23" s="199">
        <f t="shared" si="5"/>
        <v>44212</v>
      </c>
      <c r="D23" s="97">
        <f t="shared" si="6"/>
        <v>48806</v>
      </c>
      <c r="E23" s="52">
        <f t="shared" si="3"/>
        <v>86.188276117511748</v>
      </c>
      <c r="F23" s="52">
        <f t="shared" si="4"/>
        <v>90.587222882432485</v>
      </c>
      <c r="G23" s="62"/>
      <c r="H23" s="88">
        <v>2550</v>
      </c>
      <c r="I23" s="3">
        <v>10</v>
      </c>
      <c r="J23" s="33" t="s">
        <v>16</v>
      </c>
      <c r="K23" s="116">
        <f t="shared" si="1"/>
        <v>34</v>
      </c>
      <c r="L23" s="33" t="s">
        <v>1</v>
      </c>
      <c r="M23" s="368">
        <v>28917</v>
      </c>
      <c r="N23" s="89">
        <f t="shared" si="2"/>
        <v>27865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21</v>
      </c>
      <c r="C24" s="199">
        <f t="shared" si="5"/>
        <v>31024</v>
      </c>
      <c r="D24" s="5">
        <f t="shared" si="6"/>
        <v>34295</v>
      </c>
      <c r="E24" s="52">
        <f t="shared" si="3"/>
        <v>95.367495619562874</v>
      </c>
      <c r="F24" s="52">
        <f t="shared" si="4"/>
        <v>90.462166496573843</v>
      </c>
      <c r="G24" s="62"/>
      <c r="H24" s="88">
        <v>1991</v>
      </c>
      <c r="I24" s="3">
        <v>37</v>
      </c>
      <c r="J24" s="33" t="s">
        <v>37</v>
      </c>
      <c r="K24" s="116">
        <f t="shared" si="1"/>
        <v>40</v>
      </c>
      <c r="L24" s="33" t="s">
        <v>2</v>
      </c>
      <c r="M24" s="368">
        <v>17353</v>
      </c>
      <c r="N24" s="89">
        <f t="shared" si="2"/>
        <v>17360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27865</v>
      </c>
      <c r="D25" s="5">
        <f t="shared" si="6"/>
        <v>30898</v>
      </c>
      <c r="E25" s="52">
        <f t="shared" si="3"/>
        <v>96.36200159075976</v>
      </c>
      <c r="F25" s="52">
        <f t="shared" si="4"/>
        <v>90.183830668651694</v>
      </c>
      <c r="G25" s="72"/>
      <c r="H25" s="44">
        <v>1435</v>
      </c>
      <c r="I25" s="3">
        <v>12</v>
      </c>
      <c r="J25" s="33" t="s">
        <v>18</v>
      </c>
      <c r="K25" s="116">
        <f t="shared" si="1"/>
        <v>13</v>
      </c>
      <c r="L25" s="33" t="s">
        <v>7</v>
      </c>
      <c r="M25" s="368">
        <v>16493</v>
      </c>
      <c r="N25" s="89">
        <f t="shared" si="2"/>
        <v>15723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199">
        <f t="shared" si="5"/>
        <v>17360</v>
      </c>
      <c r="D26" s="5">
        <f t="shared" si="6"/>
        <v>15759</v>
      </c>
      <c r="E26" s="52">
        <f t="shared" si="3"/>
        <v>100.04033884630898</v>
      </c>
      <c r="F26" s="52">
        <f t="shared" si="4"/>
        <v>110.1592740656133</v>
      </c>
      <c r="G26" s="62"/>
      <c r="H26" s="44">
        <v>731</v>
      </c>
      <c r="I26" s="3">
        <v>4</v>
      </c>
      <c r="J26" s="33" t="s">
        <v>11</v>
      </c>
      <c r="K26" s="116">
        <f t="shared" si="1"/>
        <v>33</v>
      </c>
      <c r="L26" s="33" t="s">
        <v>0</v>
      </c>
      <c r="M26" s="368">
        <v>17681</v>
      </c>
      <c r="N26" s="89">
        <f t="shared" si="2"/>
        <v>13085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7</v>
      </c>
      <c r="C27" s="199">
        <f t="shared" si="5"/>
        <v>15723</v>
      </c>
      <c r="D27" s="5">
        <f t="shared" si="6"/>
        <v>15632</v>
      </c>
      <c r="E27" s="52">
        <f t="shared" si="3"/>
        <v>95.331352695082757</v>
      </c>
      <c r="F27" s="52">
        <f t="shared" si="4"/>
        <v>100.58213920163767</v>
      </c>
      <c r="G27" s="62"/>
      <c r="H27" s="88">
        <v>568</v>
      </c>
      <c r="I27" s="3">
        <v>32</v>
      </c>
      <c r="J27" s="33" t="s">
        <v>35</v>
      </c>
      <c r="K27" s="116">
        <f t="shared" si="1"/>
        <v>11</v>
      </c>
      <c r="L27" s="33" t="s">
        <v>17</v>
      </c>
      <c r="M27" s="369">
        <v>11418</v>
      </c>
      <c r="N27" s="89">
        <f t="shared" si="2"/>
        <v>11426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0</v>
      </c>
      <c r="C28" s="199">
        <f t="shared" si="5"/>
        <v>13085</v>
      </c>
      <c r="D28" s="5">
        <f t="shared" si="6"/>
        <v>11538</v>
      </c>
      <c r="E28" s="52">
        <f t="shared" si="3"/>
        <v>74.005995136021724</v>
      </c>
      <c r="F28" s="52">
        <f t="shared" si="4"/>
        <v>113.40786964811926</v>
      </c>
      <c r="G28" s="73"/>
      <c r="H28" s="88">
        <v>545</v>
      </c>
      <c r="I28" s="3">
        <v>39</v>
      </c>
      <c r="J28" s="33" t="s">
        <v>39</v>
      </c>
      <c r="K28" s="180">
        <f t="shared" si="1"/>
        <v>26</v>
      </c>
      <c r="L28" s="77" t="s">
        <v>30</v>
      </c>
      <c r="M28" s="370">
        <v>10254</v>
      </c>
      <c r="N28" s="166">
        <f t="shared" si="2"/>
        <v>11372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17</v>
      </c>
      <c r="C29" s="199">
        <f t="shared" si="5"/>
        <v>11426</v>
      </c>
      <c r="D29" s="5">
        <f t="shared" si="6"/>
        <v>10390</v>
      </c>
      <c r="E29" s="52">
        <f t="shared" si="3"/>
        <v>100.0700648099492</v>
      </c>
      <c r="F29" s="52">
        <f t="shared" si="4"/>
        <v>109.97112608277189</v>
      </c>
      <c r="G29" s="72"/>
      <c r="H29" s="44">
        <v>476</v>
      </c>
      <c r="I29" s="3">
        <v>15</v>
      </c>
      <c r="J29" s="33" t="s">
        <v>20</v>
      </c>
      <c r="K29" s="114"/>
      <c r="L29" s="114" t="s">
        <v>55</v>
      </c>
      <c r="M29" s="371">
        <v>384608</v>
      </c>
      <c r="N29" s="171">
        <f>SUM(H44)</f>
        <v>370404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30</v>
      </c>
      <c r="C30" s="199">
        <f t="shared" si="5"/>
        <v>11372</v>
      </c>
      <c r="D30" s="5">
        <f t="shared" si="6"/>
        <v>12631</v>
      </c>
      <c r="E30" s="57">
        <f t="shared" si="3"/>
        <v>110.9030622196216</v>
      </c>
      <c r="F30" s="63">
        <f t="shared" si="4"/>
        <v>90.032459821075122</v>
      </c>
      <c r="G30" s="75"/>
      <c r="H30" s="289">
        <v>338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370404</v>
      </c>
      <c r="D31" s="67">
        <f>SUM(L14)</f>
        <v>388814</v>
      </c>
      <c r="E31" s="70">
        <f>SUM(N29/M29*100)</f>
        <v>96.30688909227058</v>
      </c>
      <c r="F31" s="63">
        <f t="shared" si="4"/>
        <v>95.265088191268831</v>
      </c>
      <c r="G31" s="83">
        <v>46.6</v>
      </c>
      <c r="H31" s="88">
        <v>321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320</v>
      </c>
      <c r="I32" s="3">
        <v>27</v>
      </c>
      <c r="J32" s="33" t="s">
        <v>31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301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289">
        <v>8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8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419">
        <v>4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29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370404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3" t="s">
        <v>179</v>
      </c>
      <c r="L47" s="397" t="s">
        <v>176</v>
      </c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207</v>
      </c>
      <c r="I48" s="3"/>
      <c r="J48" s="188" t="s">
        <v>91</v>
      </c>
      <c r="K48" s="3"/>
      <c r="L48" s="326" t="s">
        <v>208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6" t="s">
        <v>99</v>
      </c>
      <c r="M49" s="398"/>
      <c r="R49" s="48"/>
      <c r="S49" s="26"/>
      <c r="T49" s="26"/>
      <c r="U49" s="26"/>
      <c r="V49" s="26"/>
    </row>
    <row r="50" spans="1:22" ht="13.5" customHeight="1">
      <c r="H50" s="432">
        <v>14798</v>
      </c>
      <c r="I50" s="3">
        <v>16</v>
      </c>
      <c r="J50" s="33" t="s">
        <v>3</v>
      </c>
      <c r="K50" s="324">
        <f>SUM(I50)</f>
        <v>16</v>
      </c>
      <c r="L50" s="327">
        <v>13877</v>
      </c>
      <c r="M50" s="398"/>
      <c r="R50" s="48"/>
      <c r="S50" s="26"/>
      <c r="T50" s="26"/>
      <c r="U50" s="26"/>
      <c r="V50" s="26"/>
    </row>
    <row r="51" spans="1:22" ht="13.5" customHeight="1">
      <c r="H51" s="44">
        <v>12679</v>
      </c>
      <c r="I51" s="3">
        <v>26</v>
      </c>
      <c r="J51" s="33" t="s">
        <v>30</v>
      </c>
      <c r="K51" s="324">
        <f t="shared" ref="K51:K59" si="7">SUM(I51)</f>
        <v>26</v>
      </c>
      <c r="L51" s="328">
        <v>8399</v>
      </c>
      <c r="M51" s="398"/>
      <c r="R51" s="48"/>
      <c r="S51" s="26"/>
      <c r="T51" s="26"/>
      <c r="U51" s="26"/>
      <c r="V51" s="26"/>
    </row>
    <row r="52" spans="1:22" ht="14.25" thickBot="1">
      <c r="H52" s="44">
        <v>10333</v>
      </c>
      <c r="I52" s="3">
        <v>33</v>
      </c>
      <c r="J52" s="33" t="s">
        <v>0</v>
      </c>
      <c r="K52" s="324">
        <f t="shared" si="7"/>
        <v>33</v>
      </c>
      <c r="L52" s="328">
        <v>9805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200</v>
      </c>
      <c r="D53" s="59" t="s">
        <v>190</v>
      </c>
      <c r="E53" s="59" t="s">
        <v>41</v>
      </c>
      <c r="F53" s="59" t="s">
        <v>50</v>
      </c>
      <c r="G53" s="8" t="s">
        <v>174</v>
      </c>
      <c r="H53" s="44">
        <v>9318</v>
      </c>
      <c r="I53" s="3">
        <v>34</v>
      </c>
      <c r="J53" s="33" t="s">
        <v>1</v>
      </c>
      <c r="K53" s="324">
        <f t="shared" si="7"/>
        <v>34</v>
      </c>
      <c r="L53" s="328">
        <v>1788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14798</v>
      </c>
      <c r="D54" s="97">
        <f>SUM(L50)</f>
        <v>13877</v>
      </c>
      <c r="E54" s="52">
        <f t="shared" ref="E54:E63" si="8">SUM(N67/M67*100)</f>
        <v>91.143138704114307</v>
      </c>
      <c r="F54" s="52">
        <f t="shared" ref="F54:F62" si="9">SUM(C54/D54*100)</f>
        <v>106.63688117028175</v>
      </c>
      <c r="G54" s="62"/>
      <c r="H54" s="44">
        <v>1917</v>
      </c>
      <c r="I54" s="3">
        <v>31</v>
      </c>
      <c r="J54" s="33" t="s">
        <v>64</v>
      </c>
      <c r="K54" s="324">
        <f t="shared" si="7"/>
        <v>31</v>
      </c>
      <c r="L54" s="328">
        <v>1254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12679</v>
      </c>
      <c r="D55" s="97">
        <f t="shared" ref="D55:D63" si="11">SUM(L51)</f>
        <v>8399</v>
      </c>
      <c r="E55" s="52">
        <f t="shared" si="8"/>
        <v>98.877017858535439</v>
      </c>
      <c r="F55" s="52">
        <f t="shared" si="9"/>
        <v>150.95844743421836</v>
      </c>
      <c r="G55" s="62"/>
      <c r="H55" s="44">
        <v>1719</v>
      </c>
      <c r="I55" s="3">
        <v>25</v>
      </c>
      <c r="J55" s="33" t="s">
        <v>29</v>
      </c>
      <c r="K55" s="324">
        <f t="shared" si="7"/>
        <v>25</v>
      </c>
      <c r="L55" s="328">
        <v>1441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10333</v>
      </c>
      <c r="D56" s="97">
        <f t="shared" si="11"/>
        <v>9805</v>
      </c>
      <c r="E56" s="52">
        <f t="shared" si="8"/>
        <v>92.714221624046658</v>
      </c>
      <c r="F56" s="52">
        <f t="shared" si="9"/>
        <v>105.3850076491586</v>
      </c>
      <c r="G56" s="62"/>
      <c r="H56" s="44">
        <v>1519</v>
      </c>
      <c r="I56" s="3">
        <v>40</v>
      </c>
      <c r="J56" s="33" t="s">
        <v>2</v>
      </c>
      <c r="K56" s="324">
        <f t="shared" si="7"/>
        <v>40</v>
      </c>
      <c r="L56" s="328">
        <v>1314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1</v>
      </c>
      <c r="C57" s="43">
        <f t="shared" si="10"/>
        <v>9318</v>
      </c>
      <c r="D57" s="97">
        <f t="shared" si="11"/>
        <v>1788</v>
      </c>
      <c r="E57" s="52">
        <f t="shared" si="8"/>
        <v>103.10943897311056</v>
      </c>
      <c r="F57" s="52">
        <f t="shared" si="9"/>
        <v>521.14093959731542</v>
      </c>
      <c r="G57" s="62"/>
      <c r="H57" s="88">
        <v>1361</v>
      </c>
      <c r="I57" s="3">
        <v>39</v>
      </c>
      <c r="J57" s="33" t="s">
        <v>39</v>
      </c>
      <c r="K57" s="324">
        <f t="shared" si="7"/>
        <v>39</v>
      </c>
      <c r="L57" s="328">
        <v>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64</v>
      </c>
      <c r="C58" s="43">
        <f t="shared" si="10"/>
        <v>1917</v>
      </c>
      <c r="D58" s="97">
        <f t="shared" si="11"/>
        <v>1254</v>
      </c>
      <c r="E58" s="52">
        <f t="shared" si="8"/>
        <v>111.19489559164732</v>
      </c>
      <c r="F58" s="52">
        <f t="shared" si="9"/>
        <v>152.87081339712918</v>
      </c>
      <c r="G58" s="72"/>
      <c r="H58" s="88">
        <v>1015</v>
      </c>
      <c r="I58" s="3">
        <v>17</v>
      </c>
      <c r="J58" s="33" t="s">
        <v>21</v>
      </c>
      <c r="K58" s="324">
        <f t="shared" si="7"/>
        <v>17</v>
      </c>
      <c r="L58" s="328">
        <v>201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29</v>
      </c>
      <c r="C59" s="43">
        <f t="shared" si="10"/>
        <v>1719</v>
      </c>
      <c r="D59" s="97">
        <f t="shared" si="11"/>
        <v>1441</v>
      </c>
      <c r="E59" s="52">
        <f t="shared" si="8"/>
        <v>154.03225806451613</v>
      </c>
      <c r="F59" s="52">
        <f t="shared" si="9"/>
        <v>119.29215822345594</v>
      </c>
      <c r="G59" s="62"/>
      <c r="H59" s="376">
        <v>986</v>
      </c>
      <c r="I59" s="14">
        <v>38</v>
      </c>
      <c r="J59" s="77" t="s">
        <v>38</v>
      </c>
      <c r="K59" s="325">
        <f t="shared" si="7"/>
        <v>38</v>
      </c>
      <c r="L59" s="329">
        <v>1008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</v>
      </c>
      <c r="C60" s="89">
        <f t="shared" si="10"/>
        <v>1519</v>
      </c>
      <c r="D60" s="97">
        <f t="shared" si="11"/>
        <v>1314</v>
      </c>
      <c r="E60" s="52">
        <f t="shared" si="8"/>
        <v>95.896464646464651</v>
      </c>
      <c r="F60" s="52">
        <f t="shared" si="9"/>
        <v>115.60121765601217</v>
      </c>
      <c r="G60" s="62"/>
      <c r="H60" s="431">
        <v>948</v>
      </c>
      <c r="I60" s="219">
        <v>14</v>
      </c>
      <c r="J60" s="379" t="s">
        <v>19</v>
      </c>
      <c r="K60" s="364" t="s">
        <v>8</v>
      </c>
      <c r="L60" s="373">
        <v>44526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1361</v>
      </c>
      <c r="D61" s="97">
        <f t="shared" si="11"/>
        <v>0</v>
      </c>
      <c r="E61" s="52">
        <f t="shared" si="8"/>
        <v>98.623188405797109</v>
      </c>
      <c r="F61" s="426" t="s">
        <v>221</v>
      </c>
      <c r="G61" s="73"/>
      <c r="H61" s="44">
        <v>910</v>
      </c>
      <c r="I61" s="3">
        <v>36</v>
      </c>
      <c r="J61" s="33" t="s">
        <v>5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21</v>
      </c>
      <c r="C62" s="43">
        <f t="shared" si="10"/>
        <v>1015</v>
      </c>
      <c r="D62" s="97">
        <f t="shared" si="11"/>
        <v>201</v>
      </c>
      <c r="E62" s="57">
        <f t="shared" si="8"/>
        <v>116.53272101033293</v>
      </c>
      <c r="F62" s="52">
        <f t="shared" si="9"/>
        <v>504.97512437810946</v>
      </c>
      <c r="G62" s="72"/>
      <c r="H62" s="44">
        <v>622</v>
      </c>
      <c r="I62" s="3">
        <v>24</v>
      </c>
      <c r="J62" s="33" t="s">
        <v>28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38</v>
      </c>
      <c r="C63" s="43">
        <f t="shared" si="10"/>
        <v>986</v>
      </c>
      <c r="D63" s="97">
        <f t="shared" si="11"/>
        <v>1008</v>
      </c>
      <c r="E63" s="57">
        <f t="shared" si="8"/>
        <v>94.263862332695979</v>
      </c>
      <c r="F63" s="52">
        <f>SUM(C63/D63*100)</f>
        <v>97.817460317460316</v>
      </c>
      <c r="G63" s="75"/>
      <c r="H63" s="44">
        <v>416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59838</v>
      </c>
      <c r="D64" s="67">
        <f>SUM(L60)</f>
        <v>44526</v>
      </c>
      <c r="E64" s="70">
        <f>SUM(N77/M77*100)</f>
        <v>97.092325166315106</v>
      </c>
      <c r="F64" s="70">
        <f>SUM(C64/D64*100)</f>
        <v>134.3888963751516</v>
      </c>
      <c r="G64" s="388">
        <v>144.9</v>
      </c>
      <c r="H64" s="122">
        <v>416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316</v>
      </c>
      <c r="I65" s="3">
        <v>11</v>
      </c>
      <c r="J65" s="33" t="s">
        <v>17</v>
      </c>
      <c r="M65" s="397" t="s">
        <v>176</v>
      </c>
      <c r="N65" s="26"/>
      <c r="R65" s="48"/>
      <c r="S65" s="26"/>
      <c r="T65" s="26"/>
      <c r="U65" s="26"/>
      <c r="V65" s="26"/>
    </row>
    <row r="66" spans="3:22">
      <c r="H66" s="333">
        <v>228</v>
      </c>
      <c r="I66" s="3">
        <v>19</v>
      </c>
      <c r="J66" s="33" t="s">
        <v>23</v>
      </c>
      <c r="L66" s="189" t="s">
        <v>91</v>
      </c>
      <c r="M66" s="340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164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90">
        <v>16236</v>
      </c>
      <c r="N67" s="89">
        <f>SUM(H50)</f>
        <v>14798</v>
      </c>
      <c r="R67" s="48"/>
      <c r="S67" s="26"/>
      <c r="T67" s="26"/>
      <c r="U67" s="26"/>
      <c r="V67" s="26"/>
    </row>
    <row r="68" spans="3:22">
      <c r="C68" s="26"/>
      <c r="H68" s="289">
        <v>138</v>
      </c>
      <c r="I68" s="3">
        <v>9</v>
      </c>
      <c r="J68" s="3" t="s">
        <v>163</v>
      </c>
      <c r="K68" s="3">
        <f t="shared" ref="K68:K76" si="12">SUM(I51)</f>
        <v>26</v>
      </c>
      <c r="L68" s="33" t="s">
        <v>30</v>
      </c>
      <c r="M68" s="391">
        <v>12823</v>
      </c>
      <c r="N68" s="89">
        <f t="shared" ref="N68:N76" si="13">SUM(H51)</f>
        <v>12679</v>
      </c>
      <c r="R68" s="48"/>
      <c r="S68" s="26"/>
      <c r="T68" s="26"/>
      <c r="U68" s="26"/>
      <c r="V68" s="26"/>
    </row>
    <row r="69" spans="3:22">
      <c r="H69" s="44">
        <v>34</v>
      </c>
      <c r="I69" s="3">
        <v>13</v>
      </c>
      <c r="J69" s="33" t="s">
        <v>7</v>
      </c>
      <c r="K69" s="3">
        <f t="shared" si="12"/>
        <v>33</v>
      </c>
      <c r="L69" s="33" t="s">
        <v>0</v>
      </c>
      <c r="M69" s="391">
        <v>11145</v>
      </c>
      <c r="N69" s="89">
        <f t="shared" si="13"/>
        <v>10333</v>
      </c>
      <c r="R69" s="48"/>
      <c r="S69" s="26"/>
      <c r="T69" s="26"/>
      <c r="U69" s="26"/>
      <c r="V69" s="26"/>
    </row>
    <row r="70" spans="3:22">
      <c r="H70" s="44">
        <v>1</v>
      </c>
      <c r="I70" s="3">
        <v>28</v>
      </c>
      <c r="J70" s="33" t="s">
        <v>32</v>
      </c>
      <c r="K70" s="3">
        <f t="shared" si="12"/>
        <v>34</v>
      </c>
      <c r="L70" s="33" t="s">
        <v>1</v>
      </c>
      <c r="M70" s="391">
        <v>9037</v>
      </c>
      <c r="N70" s="89">
        <f t="shared" si="13"/>
        <v>9318</v>
      </c>
      <c r="R70" s="48"/>
      <c r="S70" s="26"/>
      <c r="T70" s="26"/>
      <c r="U70" s="26"/>
      <c r="V70" s="26"/>
    </row>
    <row r="71" spans="3:22">
      <c r="H71" s="88">
        <v>0</v>
      </c>
      <c r="I71" s="3">
        <v>2</v>
      </c>
      <c r="J71" s="33" t="s">
        <v>6</v>
      </c>
      <c r="K71" s="3">
        <f t="shared" si="12"/>
        <v>31</v>
      </c>
      <c r="L71" s="33" t="s">
        <v>64</v>
      </c>
      <c r="M71" s="391">
        <v>1724</v>
      </c>
      <c r="N71" s="89">
        <f t="shared" si="13"/>
        <v>1917</v>
      </c>
      <c r="R71" s="48"/>
      <c r="S71" s="26"/>
      <c r="T71" s="26"/>
      <c r="U71" s="26"/>
      <c r="V71" s="26"/>
    </row>
    <row r="72" spans="3:22">
      <c r="H72" s="44">
        <v>0</v>
      </c>
      <c r="I72" s="3">
        <v>3</v>
      </c>
      <c r="J72" s="33" t="s">
        <v>10</v>
      </c>
      <c r="K72" s="3">
        <f t="shared" si="12"/>
        <v>25</v>
      </c>
      <c r="L72" s="33" t="s">
        <v>29</v>
      </c>
      <c r="M72" s="391">
        <v>1116</v>
      </c>
      <c r="N72" s="89">
        <f t="shared" si="13"/>
        <v>1719</v>
      </c>
      <c r="R72" s="48"/>
      <c r="S72" s="26"/>
      <c r="T72" s="26"/>
      <c r="U72" s="26"/>
      <c r="V72" s="26"/>
    </row>
    <row r="73" spans="3:22">
      <c r="H73" s="44">
        <v>0</v>
      </c>
      <c r="I73" s="3">
        <v>4</v>
      </c>
      <c r="J73" s="33" t="s">
        <v>11</v>
      </c>
      <c r="K73" s="3">
        <f t="shared" si="12"/>
        <v>40</v>
      </c>
      <c r="L73" s="33" t="s">
        <v>2</v>
      </c>
      <c r="M73" s="391">
        <v>1584</v>
      </c>
      <c r="N73" s="89">
        <f t="shared" si="13"/>
        <v>1519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39</v>
      </c>
      <c r="L74" s="33" t="s">
        <v>39</v>
      </c>
      <c r="M74" s="391">
        <v>1380</v>
      </c>
      <c r="N74" s="89">
        <f t="shared" si="13"/>
        <v>1361</v>
      </c>
      <c r="R74" s="48"/>
      <c r="S74" s="26"/>
      <c r="T74" s="26"/>
      <c r="U74" s="26"/>
      <c r="V74" s="26"/>
    </row>
    <row r="75" spans="3:22">
      <c r="H75" s="88">
        <v>0</v>
      </c>
      <c r="I75" s="3">
        <v>6</v>
      </c>
      <c r="J75" s="33" t="s">
        <v>13</v>
      </c>
      <c r="K75" s="3">
        <f t="shared" si="12"/>
        <v>17</v>
      </c>
      <c r="L75" s="33" t="s">
        <v>21</v>
      </c>
      <c r="M75" s="391">
        <v>871</v>
      </c>
      <c r="N75" s="89">
        <f t="shared" si="13"/>
        <v>1015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7</v>
      </c>
      <c r="J76" s="33" t="s">
        <v>14</v>
      </c>
      <c r="K76" s="14">
        <f t="shared" si="12"/>
        <v>38</v>
      </c>
      <c r="L76" s="77" t="s">
        <v>38</v>
      </c>
      <c r="M76" s="392">
        <v>1046</v>
      </c>
      <c r="N76" s="166">
        <f t="shared" si="13"/>
        <v>986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8</v>
      </c>
      <c r="J77" s="33" t="s">
        <v>15</v>
      </c>
      <c r="K77" s="3"/>
      <c r="L77" s="114" t="s">
        <v>56</v>
      </c>
      <c r="M77" s="294">
        <v>61630</v>
      </c>
      <c r="N77" s="171">
        <f>SUM(H90)</f>
        <v>59838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88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347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289">
        <v>0</v>
      </c>
      <c r="I82" s="3">
        <v>21</v>
      </c>
      <c r="J82" s="33" t="s">
        <v>72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23</v>
      </c>
      <c r="J84" s="33" t="s">
        <v>27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88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6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59838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L81" sqref="L81:M8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s="383"/>
      <c r="J1" s="46"/>
      <c r="L1" s="47"/>
      <c r="M1" s="395"/>
      <c r="N1" s="47"/>
      <c r="O1" s="48"/>
      <c r="R1" s="108"/>
    </row>
    <row r="2" spans="8:30" ht="13.5" customHeight="1">
      <c r="H2" s="290" t="s">
        <v>209</v>
      </c>
      <c r="I2" s="3"/>
      <c r="J2" s="182" t="s">
        <v>70</v>
      </c>
      <c r="K2" s="81"/>
      <c r="L2" s="316" t="s">
        <v>210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M3" s="399"/>
      <c r="N3" s="400"/>
      <c r="O3" s="1"/>
      <c r="R3" s="48"/>
      <c r="S3" s="26"/>
      <c r="T3" s="26"/>
      <c r="U3" s="26"/>
      <c r="V3" s="26"/>
    </row>
    <row r="4" spans="8:30" ht="13.5" customHeight="1">
      <c r="H4" s="89">
        <v>27901</v>
      </c>
      <c r="I4" s="3">
        <v>33</v>
      </c>
      <c r="J4" s="160" t="s">
        <v>0</v>
      </c>
      <c r="K4" s="120">
        <f>SUM(I4)</f>
        <v>33</v>
      </c>
      <c r="L4" s="309">
        <v>28205</v>
      </c>
      <c r="M4" s="405"/>
      <c r="N4" s="425"/>
      <c r="O4" s="1"/>
      <c r="R4" s="48"/>
      <c r="S4" s="26"/>
      <c r="T4" s="26"/>
      <c r="U4" s="26"/>
      <c r="V4" s="26"/>
    </row>
    <row r="5" spans="8:30" ht="13.5" customHeight="1">
      <c r="H5" s="88">
        <v>16334</v>
      </c>
      <c r="I5" s="3">
        <v>13</v>
      </c>
      <c r="J5" s="160" t="s">
        <v>7</v>
      </c>
      <c r="K5" s="120">
        <f t="shared" ref="K5:K13" si="0">SUM(I5)</f>
        <v>13</v>
      </c>
      <c r="L5" s="310">
        <v>15368</v>
      </c>
      <c r="M5" s="399"/>
      <c r="N5" s="425"/>
      <c r="O5" s="1"/>
      <c r="R5" s="48"/>
      <c r="S5" s="26"/>
      <c r="T5" s="26"/>
      <c r="U5" s="26"/>
      <c r="V5" s="26"/>
    </row>
    <row r="6" spans="8:30" ht="13.5" customHeight="1">
      <c r="H6" s="289">
        <v>12484</v>
      </c>
      <c r="I6" s="3">
        <v>9</v>
      </c>
      <c r="J6" s="3" t="s">
        <v>163</v>
      </c>
      <c r="K6" s="120">
        <f t="shared" si="0"/>
        <v>9</v>
      </c>
      <c r="L6" s="310">
        <v>16480</v>
      </c>
      <c r="M6" s="95"/>
      <c r="N6" s="425"/>
      <c r="O6" s="1"/>
      <c r="R6" s="48"/>
      <c r="S6" s="26"/>
      <c r="T6" s="26"/>
      <c r="U6" s="26"/>
      <c r="V6" s="26"/>
    </row>
    <row r="7" spans="8:30" ht="13.5" customHeight="1">
      <c r="H7" s="88">
        <v>8527</v>
      </c>
      <c r="I7" s="3">
        <v>34</v>
      </c>
      <c r="J7" s="160" t="s">
        <v>1</v>
      </c>
      <c r="K7" s="120">
        <f t="shared" si="0"/>
        <v>34</v>
      </c>
      <c r="L7" s="310">
        <v>10556</v>
      </c>
      <c r="M7" s="95"/>
      <c r="N7" s="425"/>
      <c r="O7" s="1"/>
      <c r="R7" s="48"/>
      <c r="S7" s="26"/>
      <c r="T7" s="26"/>
      <c r="U7" s="26"/>
      <c r="V7" s="26"/>
    </row>
    <row r="8" spans="8:30" ht="13.5" customHeight="1">
      <c r="H8" s="88">
        <v>7896</v>
      </c>
      <c r="I8" s="3">
        <v>24</v>
      </c>
      <c r="J8" s="160" t="s">
        <v>28</v>
      </c>
      <c r="K8" s="120">
        <f t="shared" si="0"/>
        <v>24</v>
      </c>
      <c r="L8" s="310">
        <v>6905</v>
      </c>
      <c r="M8" s="95"/>
      <c r="N8" s="425"/>
      <c r="O8" s="1"/>
      <c r="R8" s="48"/>
      <c r="S8" s="26"/>
      <c r="T8" s="26"/>
      <c r="U8" s="26"/>
      <c r="V8" s="26"/>
    </row>
    <row r="9" spans="8:30" ht="13.5" customHeight="1">
      <c r="H9" s="88">
        <v>7117</v>
      </c>
      <c r="I9" s="3">
        <v>25</v>
      </c>
      <c r="J9" s="160" t="s">
        <v>29</v>
      </c>
      <c r="K9" s="120">
        <f t="shared" si="0"/>
        <v>25</v>
      </c>
      <c r="L9" s="310">
        <v>5155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3232</v>
      </c>
      <c r="I10" s="3">
        <v>17</v>
      </c>
      <c r="J10" s="160" t="s">
        <v>21</v>
      </c>
      <c r="K10" s="120">
        <f t="shared" si="0"/>
        <v>17</v>
      </c>
      <c r="L10" s="310">
        <v>3192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2339</v>
      </c>
      <c r="I11" s="3">
        <v>22</v>
      </c>
      <c r="J11" s="160" t="s">
        <v>26</v>
      </c>
      <c r="K11" s="120">
        <f t="shared" si="0"/>
        <v>22</v>
      </c>
      <c r="L11" s="310">
        <v>3225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289">
        <v>1996</v>
      </c>
      <c r="I12" s="3">
        <v>12</v>
      </c>
      <c r="J12" s="160" t="s">
        <v>18</v>
      </c>
      <c r="K12" s="120">
        <f t="shared" si="0"/>
        <v>12</v>
      </c>
      <c r="L12" s="310">
        <v>1398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1769</v>
      </c>
      <c r="I13" s="14">
        <v>20</v>
      </c>
      <c r="J13" s="162" t="s">
        <v>24</v>
      </c>
      <c r="K13" s="181">
        <f t="shared" si="0"/>
        <v>20</v>
      </c>
      <c r="L13" s="318">
        <v>1907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5">
        <v>1393</v>
      </c>
      <c r="I14" s="219">
        <v>26</v>
      </c>
      <c r="J14" s="220" t="s">
        <v>30</v>
      </c>
      <c r="K14" s="81" t="s">
        <v>8</v>
      </c>
      <c r="L14" s="319">
        <v>107305</v>
      </c>
      <c r="N14" s="48"/>
      <c r="R14" s="48"/>
      <c r="S14" s="26"/>
      <c r="T14" s="26"/>
      <c r="U14" s="26"/>
      <c r="V14" s="26"/>
    </row>
    <row r="15" spans="8:30" ht="13.5" customHeight="1">
      <c r="H15" s="88">
        <v>1331</v>
      </c>
      <c r="I15" s="3">
        <v>36</v>
      </c>
      <c r="J15" s="160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1234</v>
      </c>
      <c r="I16" s="3">
        <v>6</v>
      </c>
      <c r="J16" s="160" t="s">
        <v>13</v>
      </c>
      <c r="K16" s="50"/>
      <c r="R16" s="48"/>
      <c r="S16" s="26"/>
      <c r="T16" s="26"/>
      <c r="U16" s="26"/>
      <c r="V16" s="26"/>
    </row>
    <row r="17" spans="1:22" ht="13.5" customHeight="1">
      <c r="H17" s="88">
        <v>1227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1032</v>
      </c>
      <c r="I18" s="3">
        <v>18</v>
      </c>
      <c r="J18" s="160" t="s">
        <v>22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432">
        <v>998</v>
      </c>
      <c r="I19" s="3">
        <v>16</v>
      </c>
      <c r="J19" s="160" t="s">
        <v>3</v>
      </c>
      <c r="L19" s="415" t="s">
        <v>189</v>
      </c>
      <c r="M19" s="93" t="s">
        <v>188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289">
        <v>867</v>
      </c>
      <c r="I20" s="3">
        <v>1</v>
      </c>
      <c r="J20" s="160" t="s">
        <v>4</v>
      </c>
      <c r="K20" s="120">
        <f>SUM(I4)</f>
        <v>33</v>
      </c>
      <c r="L20" s="160" t="s">
        <v>0</v>
      </c>
      <c r="M20" s="320">
        <v>35031</v>
      </c>
      <c r="N20" s="89">
        <f>SUM(H4)</f>
        <v>27901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200</v>
      </c>
      <c r="D21" s="59" t="s">
        <v>190</v>
      </c>
      <c r="E21" s="59" t="s">
        <v>41</v>
      </c>
      <c r="F21" s="59" t="s">
        <v>50</v>
      </c>
      <c r="G21" s="8" t="s">
        <v>174</v>
      </c>
      <c r="H21" s="88">
        <v>812</v>
      </c>
      <c r="I21" s="3">
        <v>2</v>
      </c>
      <c r="J21" s="160" t="s">
        <v>6</v>
      </c>
      <c r="K21" s="120">
        <f t="shared" ref="K21:K29" si="1">SUM(I5)</f>
        <v>13</v>
      </c>
      <c r="L21" s="160" t="s">
        <v>7</v>
      </c>
      <c r="M21" s="321">
        <v>18153</v>
      </c>
      <c r="N21" s="89">
        <f t="shared" ref="N21:N29" si="2">SUM(H5)</f>
        <v>16334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27901</v>
      </c>
      <c r="D22" s="97">
        <f>SUM(L4)</f>
        <v>28205</v>
      </c>
      <c r="E22" s="55">
        <f t="shared" ref="E22:E31" si="3">SUM(N20/M20*100)</f>
        <v>79.646598726841944</v>
      </c>
      <c r="F22" s="52">
        <f t="shared" ref="F22:F32" si="4">SUM(C22/D22*100)</f>
        <v>98.922176918985997</v>
      </c>
      <c r="G22" s="62"/>
      <c r="H22" s="88">
        <v>661</v>
      </c>
      <c r="I22" s="3">
        <v>40</v>
      </c>
      <c r="J22" s="160" t="s">
        <v>2</v>
      </c>
      <c r="K22" s="120">
        <f t="shared" si="1"/>
        <v>9</v>
      </c>
      <c r="L22" s="3" t="s">
        <v>163</v>
      </c>
      <c r="M22" s="321">
        <v>11785</v>
      </c>
      <c r="N22" s="89">
        <f t="shared" si="2"/>
        <v>12484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16334</v>
      </c>
      <c r="D23" s="97">
        <f t="shared" ref="D23:D31" si="6">SUM(L5)</f>
        <v>15368</v>
      </c>
      <c r="E23" s="55">
        <f t="shared" si="3"/>
        <v>89.979617694045061</v>
      </c>
      <c r="F23" s="52">
        <f t="shared" si="4"/>
        <v>106.28578865174387</v>
      </c>
      <c r="G23" s="62"/>
      <c r="H23" s="289">
        <v>629</v>
      </c>
      <c r="I23" s="3">
        <v>39</v>
      </c>
      <c r="J23" s="160" t="s">
        <v>39</v>
      </c>
      <c r="K23" s="120">
        <f t="shared" si="1"/>
        <v>34</v>
      </c>
      <c r="L23" s="160" t="s">
        <v>1</v>
      </c>
      <c r="M23" s="321">
        <v>8405</v>
      </c>
      <c r="N23" s="89">
        <f t="shared" si="2"/>
        <v>8527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163</v>
      </c>
      <c r="C24" s="43">
        <f t="shared" si="5"/>
        <v>12484</v>
      </c>
      <c r="D24" s="97">
        <f t="shared" si="6"/>
        <v>16480</v>
      </c>
      <c r="E24" s="55">
        <f t="shared" si="3"/>
        <v>105.931268561731</v>
      </c>
      <c r="F24" s="52">
        <f t="shared" si="4"/>
        <v>75.752427184466015</v>
      </c>
      <c r="G24" s="62"/>
      <c r="H24" s="88">
        <v>395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1">
        <v>7112</v>
      </c>
      <c r="N24" s="89">
        <f t="shared" si="2"/>
        <v>7896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8527</v>
      </c>
      <c r="D25" s="97">
        <f t="shared" si="6"/>
        <v>10556</v>
      </c>
      <c r="E25" s="55">
        <f t="shared" si="3"/>
        <v>101.45151695419395</v>
      </c>
      <c r="F25" s="52">
        <f t="shared" si="4"/>
        <v>80.77870405456612</v>
      </c>
      <c r="G25" s="62"/>
      <c r="H25" s="88">
        <v>388</v>
      </c>
      <c r="I25" s="3">
        <v>31</v>
      </c>
      <c r="J25" s="3" t="s">
        <v>64</v>
      </c>
      <c r="K25" s="120">
        <f t="shared" si="1"/>
        <v>25</v>
      </c>
      <c r="L25" s="160" t="s">
        <v>29</v>
      </c>
      <c r="M25" s="321">
        <v>6031</v>
      </c>
      <c r="N25" s="89">
        <f t="shared" si="2"/>
        <v>7117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7896</v>
      </c>
      <c r="D26" s="97">
        <f t="shared" si="6"/>
        <v>6905</v>
      </c>
      <c r="E26" s="55">
        <f t="shared" si="3"/>
        <v>111.0236220472441</v>
      </c>
      <c r="F26" s="52">
        <f t="shared" si="4"/>
        <v>114.35191889934831</v>
      </c>
      <c r="G26" s="72"/>
      <c r="H26" s="88">
        <v>334</v>
      </c>
      <c r="I26" s="3">
        <v>14</v>
      </c>
      <c r="J26" s="160" t="s">
        <v>19</v>
      </c>
      <c r="K26" s="120">
        <f t="shared" si="1"/>
        <v>17</v>
      </c>
      <c r="L26" s="160" t="s">
        <v>21</v>
      </c>
      <c r="M26" s="321">
        <v>3209</v>
      </c>
      <c r="N26" s="89">
        <f t="shared" si="2"/>
        <v>3232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7117</v>
      </c>
      <c r="D27" s="97">
        <f t="shared" si="6"/>
        <v>5155</v>
      </c>
      <c r="E27" s="55">
        <f t="shared" si="3"/>
        <v>118.00696401923396</v>
      </c>
      <c r="F27" s="52">
        <f t="shared" si="4"/>
        <v>138.06013579049468</v>
      </c>
      <c r="G27" s="76"/>
      <c r="H27" s="88">
        <v>107</v>
      </c>
      <c r="I27" s="3">
        <v>11</v>
      </c>
      <c r="J27" s="160" t="s">
        <v>17</v>
      </c>
      <c r="K27" s="120">
        <f t="shared" si="1"/>
        <v>22</v>
      </c>
      <c r="L27" s="160" t="s">
        <v>26</v>
      </c>
      <c r="M27" s="321">
        <v>2369</v>
      </c>
      <c r="N27" s="89">
        <f t="shared" si="2"/>
        <v>2339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21</v>
      </c>
      <c r="C28" s="43">
        <f t="shared" si="5"/>
        <v>3232</v>
      </c>
      <c r="D28" s="97">
        <f t="shared" si="6"/>
        <v>3192</v>
      </c>
      <c r="E28" s="55">
        <f t="shared" si="3"/>
        <v>100.71673418510439</v>
      </c>
      <c r="F28" s="52">
        <f t="shared" si="4"/>
        <v>101.2531328320802</v>
      </c>
      <c r="G28" s="62"/>
      <c r="H28" s="289">
        <v>90</v>
      </c>
      <c r="I28" s="3">
        <v>5</v>
      </c>
      <c r="J28" s="160" t="s">
        <v>12</v>
      </c>
      <c r="K28" s="120">
        <f t="shared" si="1"/>
        <v>12</v>
      </c>
      <c r="L28" s="160" t="s">
        <v>18</v>
      </c>
      <c r="M28" s="321">
        <v>2106</v>
      </c>
      <c r="N28" s="89">
        <f t="shared" si="2"/>
        <v>1996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2339</v>
      </c>
      <c r="D29" s="97">
        <f t="shared" si="6"/>
        <v>3225</v>
      </c>
      <c r="E29" s="55">
        <f t="shared" si="3"/>
        <v>98.733642887294209</v>
      </c>
      <c r="F29" s="52">
        <f t="shared" si="4"/>
        <v>72.527131782945744</v>
      </c>
      <c r="G29" s="73"/>
      <c r="H29" s="88">
        <v>41</v>
      </c>
      <c r="I29" s="3">
        <v>15</v>
      </c>
      <c r="J29" s="160" t="s">
        <v>20</v>
      </c>
      <c r="K29" s="181">
        <f t="shared" si="1"/>
        <v>20</v>
      </c>
      <c r="L29" s="162" t="s">
        <v>24</v>
      </c>
      <c r="M29" s="322">
        <v>1541</v>
      </c>
      <c r="N29" s="89">
        <f t="shared" si="2"/>
        <v>1769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18</v>
      </c>
      <c r="C30" s="43">
        <f t="shared" si="5"/>
        <v>1996</v>
      </c>
      <c r="D30" s="97">
        <f t="shared" si="6"/>
        <v>1398</v>
      </c>
      <c r="E30" s="55">
        <f t="shared" si="3"/>
        <v>94.776828110161446</v>
      </c>
      <c r="F30" s="52">
        <f t="shared" si="4"/>
        <v>142.77539341917026</v>
      </c>
      <c r="G30" s="72"/>
      <c r="H30" s="88">
        <v>41</v>
      </c>
      <c r="I30" s="3">
        <v>28</v>
      </c>
      <c r="J30" s="160" t="s">
        <v>32</v>
      </c>
      <c r="K30" s="114"/>
      <c r="L30" s="332" t="s">
        <v>107</v>
      </c>
      <c r="M30" s="323">
        <v>110151</v>
      </c>
      <c r="N30" s="89">
        <f>SUM(H44)</f>
        <v>101279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24</v>
      </c>
      <c r="C31" s="43">
        <f t="shared" si="5"/>
        <v>1769</v>
      </c>
      <c r="D31" s="97">
        <f t="shared" si="6"/>
        <v>1907</v>
      </c>
      <c r="E31" s="56">
        <f t="shared" si="3"/>
        <v>114.79558728098638</v>
      </c>
      <c r="F31" s="63">
        <f t="shared" si="4"/>
        <v>92.763502884111176</v>
      </c>
      <c r="G31" s="75"/>
      <c r="H31" s="289">
        <v>38</v>
      </c>
      <c r="I31" s="3">
        <v>4</v>
      </c>
      <c r="J31" s="160" t="s">
        <v>11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101279</v>
      </c>
      <c r="D32" s="67">
        <f>SUM(L14)</f>
        <v>107305</v>
      </c>
      <c r="E32" s="68">
        <f>SUM(N30/M30*100)</f>
        <v>91.945601946419004</v>
      </c>
      <c r="F32" s="63">
        <f t="shared" si="4"/>
        <v>94.384231862448161</v>
      </c>
      <c r="G32" s="83">
        <v>106.5</v>
      </c>
      <c r="H32" s="89">
        <v>36</v>
      </c>
      <c r="I32" s="3">
        <v>29</v>
      </c>
      <c r="J32" s="160" t="s">
        <v>54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28</v>
      </c>
      <c r="I33" s="3">
        <v>27</v>
      </c>
      <c r="J33" s="160" t="s">
        <v>31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2</v>
      </c>
      <c r="I34" s="3">
        <v>32</v>
      </c>
      <c r="J34" s="160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3</v>
      </c>
      <c r="J35" s="160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23</v>
      </c>
      <c r="J40" s="160" t="s">
        <v>27</v>
      </c>
      <c r="K40" s="45"/>
      <c r="L40" s="47"/>
      <c r="M40" s="38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101279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177</v>
      </c>
      <c r="J47" s="46"/>
      <c r="L47" s="403"/>
      <c r="N47" s="47"/>
      <c r="R47" s="48"/>
      <c r="S47" s="26"/>
      <c r="T47" s="26"/>
      <c r="U47" s="26"/>
      <c r="V47" s="26"/>
    </row>
    <row r="48" spans="3:30" ht="13.5" customHeight="1">
      <c r="H48" s="183" t="s">
        <v>207</v>
      </c>
      <c r="I48" s="3"/>
      <c r="J48" s="178" t="s">
        <v>104</v>
      </c>
      <c r="K48" s="81"/>
      <c r="L48" s="296" t="s">
        <v>210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399"/>
      <c r="N49" s="400"/>
      <c r="R49" s="48"/>
      <c r="S49" s="26"/>
      <c r="T49" s="26"/>
      <c r="U49" s="26"/>
      <c r="V49" s="26"/>
    </row>
    <row r="50" spans="1:22" ht="13.5" customHeight="1">
      <c r="H50" s="89">
        <v>414598</v>
      </c>
      <c r="I50" s="160">
        <v>17</v>
      </c>
      <c r="J50" s="160" t="s">
        <v>21</v>
      </c>
      <c r="K50" s="123">
        <f>SUM(I50)</f>
        <v>17</v>
      </c>
      <c r="L50" s="297">
        <v>402188</v>
      </c>
      <c r="M50" s="399"/>
      <c r="N50" s="400"/>
      <c r="O50" s="26"/>
      <c r="R50" s="48"/>
      <c r="S50" s="26"/>
      <c r="T50" s="26"/>
      <c r="U50" s="26"/>
      <c r="V50" s="26"/>
    </row>
    <row r="51" spans="1:22" ht="13.5" customHeight="1">
      <c r="H51" s="88">
        <v>100013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100870</v>
      </c>
      <c r="M51" s="399"/>
      <c r="N51" s="400"/>
      <c r="O51" s="26"/>
      <c r="R51" s="48"/>
      <c r="S51" s="26"/>
      <c r="T51" s="26"/>
      <c r="U51" s="26"/>
      <c r="V51" s="26"/>
    </row>
    <row r="52" spans="1:22" ht="13.5" customHeight="1">
      <c r="H52" s="88">
        <v>41552</v>
      </c>
      <c r="I52" s="160">
        <v>40</v>
      </c>
      <c r="J52" s="160" t="s">
        <v>2</v>
      </c>
      <c r="K52" s="123">
        <f t="shared" si="7"/>
        <v>40</v>
      </c>
      <c r="L52" s="297">
        <v>34257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22347</v>
      </c>
      <c r="I53" s="160">
        <v>16</v>
      </c>
      <c r="J53" s="160" t="s">
        <v>3</v>
      </c>
      <c r="K53" s="123">
        <f t="shared" si="7"/>
        <v>16</v>
      </c>
      <c r="L53" s="297">
        <v>23910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200</v>
      </c>
      <c r="D54" s="59" t="s">
        <v>190</v>
      </c>
      <c r="E54" s="59" t="s">
        <v>41</v>
      </c>
      <c r="F54" s="59" t="s">
        <v>50</v>
      </c>
      <c r="G54" s="8" t="s">
        <v>174</v>
      </c>
      <c r="H54" s="289">
        <v>19016</v>
      </c>
      <c r="I54" s="160">
        <v>38</v>
      </c>
      <c r="J54" s="160" t="s">
        <v>38</v>
      </c>
      <c r="K54" s="123">
        <f t="shared" si="7"/>
        <v>38</v>
      </c>
      <c r="L54" s="297">
        <v>26914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414598</v>
      </c>
      <c r="D55" s="5">
        <f t="shared" ref="D55:D64" si="8">SUM(L50)</f>
        <v>402188</v>
      </c>
      <c r="E55" s="52">
        <f>SUM(N66/M66*100)</f>
        <v>101.6094365379101</v>
      </c>
      <c r="F55" s="52">
        <f t="shared" ref="F55:F65" si="9">SUM(C55/D55*100)</f>
        <v>103.08562164957682</v>
      </c>
      <c r="G55" s="62"/>
      <c r="H55" s="88">
        <v>18269</v>
      </c>
      <c r="I55" s="160">
        <v>24</v>
      </c>
      <c r="J55" s="160" t="s">
        <v>28</v>
      </c>
      <c r="K55" s="123">
        <f t="shared" si="7"/>
        <v>24</v>
      </c>
      <c r="L55" s="297">
        <v>18658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100013</v>
      </c>
      <c r="D56" s="5">
        <f t="shared" si="8"/>
        <v>100870</v>
      </c>
      <c r="E56" s="52">
        <f t="shared" ref="E56:E65" si="11">SUM(N67/M67*100)</f>
        <v>95.391291907100964</v>
      </c>
      <c r="F56" s="52">
        <f t="shared" si="9"/>
        <v>99.150391593139688</v>
      </c>
      <c r="G56" s="62"/>
      <c r="H56" s="289">
        <v>16505</v>
      </c>
      <c r="I56" s="160">
        <v>25</v>
      </c>
      <c r="J56" s="160" t="s">
        <v>29</v>
      </c>
      <c r="K56" s="123">
        <f t="shared" si="7"/>
        <v>25</v>
      </c>
      <c r="L56" s="297">
        <v>20878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41552</v>
      </c>
      <c r="D57" s="5">
        <f t="shared" si="8"/>
        <v>34257</v>
      </c>
      <c r="E57" s="52">
        <f t="shared" si="11"/>
        <v>100.48851269649334</v>
      </c>
      <c r="F57" s="52">
        <f t="shared" si="9"/>
        <v>121.29491782701345</v>
      </c>
      <c r="G57" s="62"/>
      <c r="H57" s="88">
        <v>15200</v>
      </c>
      <c r="I57" s="160">
        <v>37</v>
      </c>
      <c r="J57" s="160" t="s">
        <v>37</v>
      </c>
      <c r="K57" s="123">
        <f t="shared" si="7"/>
        <v>37</v>
      </c>
      <c r="L57" s="297">
        <v>12565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22347</v>
      </c>
      <c r="D58" s="5">
        <f t="shared" si="8"/>
        <v>23910</v>
      </c>
      <c r="E58" s="52">
        <f t="shared" si="11"/>
        <v>111.27321615296519</v>
      </c>
      <c r="F58" s="52">
        <f t="shared" si="9"/>
        <v>93.462986198243414</v>
      </c>
      <c r="G58" s="62"/>
      <c r="H58" s="376">
        <v>13347</v>
      </c>
      <c r="I58" s="162">
        <v>26</v>
      </c>
      <c r="J58" s="162" t="s">
        <v>30</v>
      </c>
      <c r="K58" s="123">
        <f t="shared" si="7"/>
        <v>26</v>
      </c>
      <c r="L58" s="295">
        <v>17730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19016</v>
      </c>
      <c r="D59" s="5">
        <f t="shared" si="8"/>
        <v>26914</v>
      </c>
      <c r="E59" s="52">
        <f t="shared" si="11"/>
        <v>90.050670076241886</v>
      </c>
      <c r="F59" s="52">
        <f t="shared" si="9"/>
        <v>70.654677862822325</v>
      </c>
      <c r="G59" s="72"/>
      <c r="H59" s="438">
        <v>13069</v>
      </c>
      <c r="I59" s="162">
        <v>33</v>
      </c>
      <c r="J59" s="162" t="s">
        <v>0</v>
      </c>
      <c r="K59" s="123">
        <f t="shared" si="7"/>
        <v>33</v>
      </c>
      <c r="L59" s="295">
        <v>12101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18269</v>
      </c>
      <c r="D60" s="5">
        <f t="shared" si="8"/>
        <v>18658</v>
      </c>
      <c r="E60" s="52">
        <f t="shared" si="11"/>
        <v>93.528899810576974</v>
      </c>
      <c r="F60" s="52">
        <f t="shared" si="9"/>
        <v>97.915103440883271</v>
      </c>
      <c r="G60" s="62"/>
      <c r="H60" s="427">
        <v>7451</v>
      </c>
      <c r="I60" s="220">
        <v>30</v>
      </c>
      <c r="J60" s="220" t="s">
        <v>98</v>
      </c>
      <c r="K60" s="81" t="s">
        <v>8</v>
      </c>
      <c r="L60" s="299">
        <v>717176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16505</v>
      </c>
      <c r="D61" s="5">
        <f t="shared" si="8"/>
        <v>20878</v>
      </c>
      <c r="E61" s="52">
        <f t="shared" si="11"/>
        <v>111.11485121852699</v>
      </c>
      <c r="F61" s="52">
        <f t="shared" si="9"/>
        <v>79.054507136698916</v>
      </c>
      <c r="G61" s="62"/>
      <c r="H61" s="88">
        <v>7416</v>
      </c>
      <c r="I61" s="160">
        <v>35</v>
      </c>
      <c r="J61" s="160" t="s">
        <v>36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15200</v>
      </c>
      <c r="D62" s="5">
        <f t="shared" si="8"/>
        <v>12565</v>
      </c>
      <c r="E62" s="52">
        <f t="shared" si="11"/>
        <v>90.990721340915897</v>
      </c>
      <c r="F62" s="52">
        <f t="shared" si="9"/>
        <v>120.97095105451652</v>
      </c>
      <c r="G62" s="73"/>
      <c r="H62" s="88">
        <v>7014</v>
      </c>
      <c r="I62" s="160">
        <v>34</v>
      </c>
      <c r="J62" s="160" t="s">
        <v>1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13347</v>
      </c>
      <c r="D63" s="5">
        <f t="shared" si="8"/>
        <v>17730</v>
      </c>
      <c r="E63" s="52">
        <f t="shared" si="11"/>
        <v>96.042311290206513</v>
      </c>
      <c r="F63" s="52">
        <f t="shared" si="9"/>
        <v>75.279187817258887</v>
      </c>
      <c r="G63" s="72"/>
      <c r="H63" s="88">
        <v>6043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13069</v>
      </c>
      <c r="D64" s="5">
        <f t="shared" si="8"/>
        <v>12101</v>
      </c>
      <c r="E64" s="57">
        <f t="shared" si="11"/>
        <v>96.90790449354887</v>
      </c>
      <c r="F64" s="52">
        <f t="shared" si="9"/>
        <v>107.99933889761178</v>
      </c>
      <c r="G64" s="75"/>
      <c r="H64" s="122">
        <v>4882</v>
      </c>
      <c r="I64" s="160">
        <v>15</v>
      </c>
      <c r="J64" s="160" t="s">
        <v>20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719724</v>
      </c>
      <c r="D65" s="67">
        <f>SUM(L60)</f>
        <v>717176</v>
      </c>
      <c r="E65" s="70">
        <f t="shared" si="11"/>
        <v>99.928079728757837</v>
      </c>
      <c r="F65" s="70">
        <f t="shared" si="9"/>
        <v>100.35528238535589</v>
      </c>
      <c r="G65" s="83">
        <v>79.400000000000006</v>
      </c>
      <c r="H65" s="89">
        <v>3454</v>
      </c>
      <c r="I65" s="160">
        <v>29</v>
      </c>
      <c r="J65" s="160" t="s">
        <v>54</v>
      </c>
      <c r="L65" s="190" t="s">
        <v>104</v>
      </c>
      <c r="M65" s="141" t="s">
        <v>182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289">
        <v>2948</v>
      </c>
      <c r="I66" s="160">
        <v>21</v>
      </c>
      <c r="J66" s="160" t="s">
        <v>25</v>
      </c>
      <c r="K66" s="116">
        <f>SUM(I50)</f>
        <v>17</v>
      </c>
      <c r="L66" s="160" t="s">
        <v>21</v>
      </c>
      <c r="M66" s="308">
        <v>408031</v>
      </c>
      <c r="N66" s="89">
        <f>SUM(H50)</f>
        <v>414598</v>
      </c>
      <c r="R66" s="48"/>
      <c r="S66" s="26"/>
      <c r="T66" s="26"/>
      <c r="U66" s="26"/>
      <c r="V66" s="26"/>
    </row>
    <row r="67" spans="1:22" ht="13.5" customHeight="1">
      <c r="H67" s="88">
        <v>1831</v>
      </c>
      <c r="I67" s="160">
        <v>1</v>
      </c>
      <c r="J67" s="160" t="s">
        <v>4</v>
      </c>
      <c r="K67" s="116">
        <f t="shared" ref="K67:K75" si="12">SUM(I51)</f>
        <v>36</v>
      </c>
      <c r="L67" s="160" t="s">
        <v>5</v>
      </c>
      <c r="M67" s="306">
        <v>104845</v>
      </c>
      <c r="N67" s="89">
        <f t="shared" ref="N67:N75" si="13">SUM(H51)</f>
        <v>100013</v>
      </c>
      <c r="R67" s="48"/>
      <c r="S67" s="26"/>
      <c r="T67" s="26"/>
      <c r="U67" s="26"/>
      <c r="V67" s="26"/>
    </row>
    <row r="68" spans="1:22" ht="13.5" customHeight="1">
      <c r="C68" s="26"/>
      <c r="H68" s="88">
        <v>1676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41350</v>
      </c>
      <c r="N68" s="89">
        <f t="shared" si="13"/>
        <v>41552</v>
      </c>
      <c r="R68" s="48"/>
      <c r="S68" s="26"/>
      <c r="T68" s="26"/>
      <c r="U68" s="26"/>
      <c r="V68" s="26"/>
    </row>
    <row r="69" spans="1:22" ht="13.5" customHeight="1">
      <c r="H69" s="289">
        <v>1029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6">
        <v>20083</v>
      </c>
      <c r="N69" s="89">
        <f t="shared" si="13"/>
        <v>22347</v>
      </c>
      <c r="R69" s="48"/>
      <c r="S69" s="26"/>
      <c r="T69" s="26"/>
      <c r="U69" s="26"/>
      <c r="V69" s="26"/>
    </row>
    <row r="70" spans="1:22" ht="13.5" customHeight="1">
      <c r="H70" s="88">
        <v>435</v>
      </c>
      <c r="I70" s="160">
        <v>2</v>
      </c>
      <c r="J70" s="160" t="s">
        <v>6</v>
      </c>
      <c r="K70" s="116">
        <f t="shared" si="12"/>
        <v>38</v>
      </c>
      <c r="L70" s="160" t="s">
        <v>38</v>
      </c>
      <c r="M70" s="306">
        <v>21117</v>
      </c>
      <c r="N70" s="89">
        <f t="shared" si="13"/>
        <v>19016</v>
      </c>
      <c r="R70" s="48"/>
      <c r="S70" s="26"/>
      <c r="T70" s="26"/>
      <c r="U70" s="26"/>
      <c r="V70" s="26"/>
    </row>
    <row r="71" spans="1:22" ht="13.5" customHeight="1">
      <c r="H71" s="88">
        <v>341</v>
      </c>
      <c r="I71" s="160">
        <v>22</v>
      </c>
      <c r="J71" s="160" t="s">
        <v>26</v>
      </c>
      <c r="K71" s="116">
        <f t="shared" si="12"/>
        <v>24</v>
      </c>
      <c r="L71" s="160" t="s">
        <v>28</v>
      </c>
      <c r="M71" s="306">
        <v>19533</v>
      </c>
      <c r="N71" s="89">
        <f t="shared" si="13"/>
        <v>18269</v>
      </c>
      <c r="R71" s="48"/>
      <c r="S71" s="26"/>
      <c r="T71" s="26"/>
      <c r="U71" s="26"/>
      <c r="V71" s="26"/>
    </row>
    <row r="72" spans="1:22" ht="13.5" customHeight="1">
      <c r="H72" s="88">
        <v>335</v>
      </c>
      <c r="I72" s="160">
        <v>9</v>
      </c>
      <c r="J72" s="3" t="s">
        <v>163</v>
      </c>
      <c r="K72" s="116">
        <f t="shared" si="12"/>
        <v>25</v>
      </c>
      <c r="L72" s="160" t="s">
        <v>29</v>
      </c>
      <c r="M72" s="306">
        <v>14854</v>
      </c>
      <c r="N72" s="89">
        <f t="shared" si="13"/>
        <v>16505</v>
      </c>
      <c r="R72" s="48"/>
      <c r="S72" s="26"/>
      <c r="T72" s="26"/>
      <c r="U72" s="26"/>
      <c r="V72" s="26"/>
    </row>
    <row r="73" spans="1:22" ht="13.5" customHeight="1">
      <c r="H73" s="88">
        <v>238</v>
      </c>
      <c r="I73" s="160">
        <v>27</v>
      </c>
      <c r="J73" s="160" t="s">
        <v>31</v>
      </c>
      <c r="K73" s="116">
        <f t="shared" si="12"/>
        <v>37</v>
      </c>
      <c r="L73" s="160" t="s">
        <v>37</v>
      </c>
      <c r="M73" s="306">
        <v>16705</v>
      </c>
      <c r="N73" s="89">
        <f t="shared" si="13"/>
        <v>15200</v>
      </c>
      <c r="R73" s="48"/>
      <c r="S73" s="26"/>
      <c r="T73" s="26"/>
      <c r="U73" s="26"/>
      <c r="V73" s="26"/>
    </row>
    <row r="74" spans="1:22" ht="13.5" customHeight="1">
      <c r="H74" s="88">
        <v>218</v>
      </c>
      <c r="I74" s="160">
        <v>23</v>
      </c>
      <c r="J74" s="160" t="s">
        <v>27</v>
      </c>
      <c r="K74" s="116">
        <f t="shared" si="12"/>
        <v>26</v>
      </c>
      <c r="L74" s="162" t="s">
        <v>30</v>
      </c>
      <c r="M74" s="307">
        <v>13897</v>
      </c>
      <c r="N74" s="89">
        <f t="shared" si="13"/>
        <v>13347</v>
      </c>
      <c r="R74" s="48"/>
      <c r="S74" s="26"/>
      <c r="T74" s="26"/>
      <c r="U74" s="26"/>
      <c r="V74" s="26"/>
    </row>
    <row r="75" spans="1:22" ht="13.5" customHeight="1" thickBot="1">
      <c r="H75" s="289">
        <v>174</v>
      </c>
      <c r="I75" s="160">
        <v>28</v>
      </c>
      <c r="J75" s="160" t="s">
        <v>32</v>
      </c>
      <c r="K75" s="116">
        <f t="shared" si="12"/>
        <v>33</v>
      </c>
      <c r="L75" s="162" t="s">
        <v>0</v>
      </c>
      <c r="M75" s="307">
        <v>13486</v>
      </c>
      <c r="N75" s="166">
        <f t="shared" si="13"/>
        <v>13069</v>
      </c>
      <c r="R75" s="48"/>
      <c r="S75" s="26"/>
      <c r="T75" s="26"/>
      <c r="U75" s="26"/>
      <c r="V75" s="26"/>
    </row>
    <row r="76" spans="1:22" ht="13.5" customHeight="1" thickTop="1">
      <c r="H76" s="88">
        <v>160</v>
      </c>
      <c r="I76" s="160">
        <v>39</v>
      </c>
      <c r="J76" s="160" t="s">
        <v>39</v>
      </c>
      <c r="K76" s="3"/>
      <c r="L76" s="332" t="s">
        <v>107</v>
      </c>
      <c r="M76" s="337">
        <v>720242</v>
      </c>
      <c r="N76" s="171">
        <f>SUM(H90)</f>
        <v>719724</v>
      </c>
      <c r="R76" s="48"/>
      <c r="S76" s="26"/>
      <c r="T76" s="26"/>
      <c r="U76" s="26"/>
      <c r="V76" s="26"/>
    </row>
    <row r="77" spans="1:22" ht="13.5" customHeight="1">
      <c r="H77" s="88">
        <v>59</v>
      </c>
      <c r="I77" s="160">
        <v>4</v>
      </c>
      <c r="J77" s="160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57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47</v>
      </c>
      <c r="I79" s="160">
        <v>12</v>
      </c>
      <c r="J79" s="160" t="s">
        <v>18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289">
        <v>0</v>
      </c>
      <c r="I82" s="160">
        <v>6</v>
      </c>
      <c r="J82" s="160" t="s">
        <v>13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193">
        <v>0</v>
      </c>
      <c r="I83" s="160">
        <v>7</v>
      </c>
      <c r="J83" s="160" t="s">
        <v>14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10</v>
      </c>
      <c r="J85" s="160" t="s">
        <v>16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719724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R67" sqref="R67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1" t="s">
        <v>87</v>
      </c>
      <c r="N16" s="203" t="s">
        <v>121</v>
      </c>
      <c r="O16" s="148" t="s">
        <v>123</v>
      </c>
    </row>
    <row r="17" spans="1:25" ht="11.1" customHeight="1">
      <c r="A17" s="6" t="s">
        <v>171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5">
        <f>SUM(B17:M17)</f>
        <v>813.3</v>
      </c>
      <c r="O17" s="204">
        <v>89.4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173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5">
        <f>SUM(B18:M18)</f>
        <v>978.69999999999993</v>
      </c>
      <c r="O18" s="204">
        <f t="shared" ref="O18:O20" si="0">ROUND(N18/N17*100,1)</f>
        <v>120.3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185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5">
        <f>SUM(B19:M19)</f>
        <v>850.69999999999993</v>
      </c>
      <c r="O19" s="204">
        <f t="shared" si="0"/>
        <v>86.9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190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5">
        <f>SUM(B20:M20)</f>
        <v>799.5</v>
      </c>
      <c r="O20" s="204">
        <f t="shared" si="0"/>
        <v>94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200</v>
      </c>
      <c r="B21" s="145">
        <v>54.3</v>
      </c>
      <c r="C21" s="145">
        <v>60.6</v>
      </c>
      <c r="D21" s="145">
        <v>56.3</v>
      </c>
      <c r="E21" s="145">
        <v>59.1</v>
      </c>
      <c r="F21" s="145">
        <v>59.3</v>
      </c>
      <c r="G21" s="145">
        <v>55.6</v>
      </c>
      <c r="H21" s="147">
        <v>62.1</v>
      </c>
      <c r="I21" s="145"/>
      <c r="J21" s="145"/>
      <c r="K21" s="145"/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1" t="s">
        <v>87</v>
      </c>
      <c r="N41" s="203" t="s">
        <v>122</v>
      </c>
      <c r="O41" s="148" t="s">
        <v>123</v>
      </c>
    </row>
    <row r="42" spans="1:26" ht="11.1" customHeight="1">
      <c r="A42" s="6" t="s">
        <v>171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2">
        <v>92.9</v>
      </c>
      <c r="N42" s="209">
        <v>84</v>
      </c>
      <c r="O42" s="204">
        <v>95.9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173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2">
        <v>100.3</v>
      </c>
      <c r="N43" s="209">
        <f>SUM(B43:M43)/12</f>
        <v>100.38333333333333</v>
      </c>
      <c r="O43" s="204">
        <f t="shared" ref="O43:O45" si="1">ROUND(N43/N42*100,1)</f>
        <v>119.5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185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2">
        <v>89</v>
      </c>
      <c r="N44" s="209">
        <f>SUM(B44:M44)/12</f>
        <v>98.47499999999998</v>
      </c>
      <c r="O44" s="204">
        <f t="shared" si="1"/>
        <v>98.1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190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2">
        <v>102.6</v>
      </c>
      <c r="N45" s="209">
        <f>SUM(B45:M45)/12</f>
        <v>97.99166666666666</v>
      </c>
      <c r="O45" s="204">
        <f t="shared" si="1"/>
        <v>99.5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200</v>
      </c>
      <c r="B46" s="152">
        <v>83.4</v>
      </c>
      <c r="C46" s="152">
        <v>86.1</v>
      </c>
      <c r="D46" s="152">
        <v>84.2</v>
      </c>
      <c r="E46" s="152">
        <v>84.1</v>
      </c>
      <c r="F46" s="152">
        <v>85.6</v>
      </c>
      <c r="G46" s="152">
        <v>85.8</v>
      </c>
      <c r="H46" s="152">
        <v>84.5</v>
      </c>
      <c r="I46" s="152"/>
      <c r="J46" s="152"/>
      <c r="K46" s="152"/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1" t="s">
        <v>87</v>
      </c>
      <c r="N65" s="203" t="s">
        <v>122</v>
      </c>
      <c r="O65" s="283" t="s">
        <v>123</v>
      </c>
    </row>
    <row r="66" spans="1:26" ht="11.1" customHeight="1">
      <c r="A66" s="6" t="s">
        <v>171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8">
        <f>SUM(B66:M66)/12</f>
        <v>80.75833333333334</v>
      </c>
      <c r="O66" s="204">
        <v>93.3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173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8">
        <f>SUM(B67:M67)/12</f>
        <v>81.2</v>
      </c>
      <c r="O67" s="204">
        <f t="shared" ref="O67:O69" si="2">ROUND(N67/N66*100,1)</f>
        <v>100.5</v>
      </c>
      <c r="P67" s="18"/>
      <c r="Q67" s="348"/>
      <c r="R67" s="348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185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8">
        <f>SUM(B68:M68)/12</f>
        <v>72.191666666666663</v>
      </c>
      <c r="O68" s="204">
        <f t="shared" si="2"/>
        <v>88.9</v>
      </c>
      <c r="P68" s="18"/>
      <c r="Q68" s="348"/>
      <c r="R68" s="348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190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8">
        <f>SUM(B69:M69)/12</f>
        <v>67.7</v>
      </c>
      <c r="O69" s="204">
        <f t="shared" si="2"/>
        <v>93.8</v>
      </c>
      <c r="P69" s="18"/>
      <c r="Q69" s="348"/>
      <c r="R69" s="348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200</v>
      </c>
      <c r="B70" s="145">
        <v>68.7</v>
      </c>
      <c r="C70" s="145">
        <v>69.900000000000006</v>
      </c>
      <c r="D70" s="145">
        <v>67.2</v>
      </c>
      <c r="E70" s="145">
        <v>70.3</v>
      </c>
      <c r="F70" s="145">
        <v>69</v>
      </c>
      <c r="G70" s="145">
        <v>64.8</v>
      </c>
      <c r="H70" s="145">
        <v>73.7</v>
      </c>
      <c r="I70" s="145"/>
      <c r="J70" s="145"/>
      <c r="K70" s="145"/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V58" sqref="V58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3" t="s">
        <v>121</v>
      </c>
      <c r="O18" s="203" t="s">
        <v>123</v>
      </c>
    </row>
    <row r="19" spans="1:18" ht="11.1" customHeight="1">
      <c r="A19" s="6" t="s">
        <v>171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09">
        <f>SUM(B19:M19)</f>
        <v>149.4</v>
      </c>
      <c r="O19" s="209">
        <v>89.4</v>
      </c>
      <c r="Q19" s="211"/>
      <c r="R19" s="211"/>
    </row>
    <row r="20" spans="1:18" ht="11.1" customHeight="1">
      <c r="A20" s="6" t="s">
        <v>173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09">
        <f>SUM(B20:M20)</f>
        <v>138.10000000000002</v>
      </c>
      <c r="O20" s="209">
        <f t="shared" ref="O20:O22" si="0">ROUND(N20/N19*100,1)</f>
        <v>92.4</v>
      </c>
      <c r="Q20" s="211"/>
      <c r="R20" s="211"/>
    </row>
    <row r="21" spans="1:18" ht="11.1" customHeight="1">
      <c r="A21" s="6" t="s">
        <v>185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09">
        <f>SUM(B21:M21)</f>
        <v>139.6</v>
      </c>
      <c r="O21" s="209">
        <f t="shared" si="0"/>
        <v>101.1</v>
      </c>
      <c r="Q21" s="211"/>
      <c r="R21" s="211"/>
    </row>
    <row r="22" spans="1:18" ht="11.1" customHeight="1">
      <c r="A22" s="6" t="s">
        <v>190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09">
        <f>SUM(B22:M22)</f>
        <v>134.30000000000001</v>
      </c>
      <c r="O22" s="209">
        <f t="shared" si="0"/>
        <v>96.2</v>
      </c>
      <c r="Q22" s="211"/>
      <c r="R22" s="211"/>
    </row>
    <row r="23" spans="1:18" ht="11.1" customHeight="1">
      <c r="A23" s="6" t="s">
        <v>200</v>
      </c>
      <c r="B23" s="152">
        <v>9.3000000000000007</v>
      </c>
      <c r="C23" s="152">
        <v>12</v>
      </c>
      <c r="D23" s="152">
        <v>11.7</v>
      </c>
      <c r="E23" s="152">
        <v>11.6</v>
      </c>
      <c r="F23" s="152">
        <v>11.5</v>
      </c>
      <c r="G23" s="152">
        <v>12.4</v>
      </c>
      <c r="H23" s="152">
        <v>13.3</v>
      </c>
      <c r="I23" s="152"/>
      <c r="J23" s="152"/>
      <c r="K23" s="152"/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3" t="s">
        <v>122</v>
      </c>
      <c r="O42" s="203" t="s">
        <v>123</v>
      </c>
    </row>
    <row r="43" spans="1:26" ht="11.1" customHeight="1">
      <c r="A43" s="6" t="s">
        <v>171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09">
        <f>SUM(B43:M43)/12</f>
        <v>22.5</v>
      </c>
      <c r="O43" s="209">
        <v>91.9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173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09">
        <f>SUM(B44:M44)/12</f>
        <v>18.841666666666665</v>
      </c>
      <c r="O44" s="209">
        <f t="shared" ref="O44:O45" si="1">ROUND(N44/N43*100,1)</f>
        <v>83.7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185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09">
        <f>SUM(B45:M45)/12</f>
        <v>18.741666666666664</v>
      </c>
      <c r="O45" s="209">
        <f t="shared" si="1"/>
        <v>99.5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190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09">
        <f>SUM(B46:M46)/12</f>
        <v>18.475000000000001</v>
      </c>
      <c r="O46" s="209">
        <v>98.9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200</v>
      </c>
      <c r="B47" s="152">
        <v>17.2</v>
      </c>
      <c r="C47" s="152">
        <v>16.8</v>
      </c>
      <c r="D47" s="152">
        <v>17</v>
      </c>
      <c r="E47" s="152">
        <v>16.600000000000001</v>
      </c>
      <c r="F47" s="152">
        <v>16.3</v>
      </c>
      <c r="G47" s="152">
        <v>17.7</v>
      </c>
      <c r="H47" s="152">
        <v>16.8</v>
      </c>
      <c r="I47" s="152"/>
      <c r="J47" s="152"/>
      <c r="K47" s="152"/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3" t="s">
        <v>122</v>
      </c>
      <c r="O70" s="203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171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8">
        <f>SUM(B71:M71)/12</f>
        <v>55.875000000000007</v>
      </c>
      <c r="O71" s="209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173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8">
        <f>SUM(B72:M72)/12</f>
        <v>61.07500000000001</v>
      </c>
      <c r="O72" s="209">
        <f t="shared" ref="O72:O74" si="2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185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8">
        <f>SUM(B73:M73)/12</f>
        <v>62.324999999999996</v>
      </c>
      <c r="O73" s="209">
        <f t="shared" si="2"/>
        <v>102</v>
      </c>
      <c r="Q73" s="17"/>
      <c r="R73" s="17"/>
    </row>
    <row r="74" spans="1:26" ht="11.1" customHeight="1">
      <c r="A74" s="6" t="s">
        <v>190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8">
        <f>SUM(B74:M74)/12</f>
        <v>60.791666666666664</v>
      </c>
      <c r="O74" s="209">
        <f t="shared" si="2"/>
        <v>97.5</v>
      </c>
      <c r="Q74" s="17"/>
      <c r="R74" s="17"/>
    </row>
    <row r="75" spans="1:26" ht="11.1" customHeight="1">
      <c r="A75" s="6" t="s">
        <v>190</v>
      </c>
      <c r="B75" s="145">
        <v>54</v>
      </c>
      <c r="C75" s="145">
        <v>71.400000000000006</v>
      </c>
      <c r="D75" s="145">
        <v>68.8</v>
      </c>
      <c r="E75" s="145">
        <v>70</v>
      </c>
      <c r="F75" s="145">
        <v>71.099999999999994</v>
      </c>
      <c r="G75" s="145">
        <v>68.599999999999994</v>
      </c>
      <c r="H75" s="145">
        <v>80</v>
      </c>
      <c r="I75" s="145"/>
      <c r="J75" s="145"/>
      <c r="K75" s="145"/>
      <c r="L75" s="145"/>
      <c r="M75" s="145"/>
      <c r="N75" s="208"/>
      <c r="O75" s="209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W79" sqref="W79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2" t="s">
        <v>123</v>
      </c>
    </row>
    <row r="25" spans="1:24" ht="11.1" customHeight="1">
      <c r="A25" s="6" t="s">
        <v>171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09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173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09">
        <f>SUM(B26:M26)</f>
        <v>244.09999999999997</v>
      </c>
      <c r="O26" s="147">
        <f t="shared" ref="O26:O28" si="0">ROUND(N26/N25*100,1)</f>
        <v>105</v>
      </c>
      <c r="Q26" s="17"/>
      <c r="R26" s="17"/>
    </row>
    <row r="27" spans="1:24" ht="11.1" customHeight="1">
      <c r="A27" s="6" t="s">
        <v>185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09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190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09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200</v>
      </c>
      <c r="B29" s="152">
        <v>16.899999999999999</v>
      </c>
      <c r="C29" s="152">
        <v>16.600000000000001</v>
      </c>
      <c r="D29" s="152">
        <v>15.8</v>
      </c>
      <c r="E29" s="152">
        <v>17.8</v>
      </c>
      <c r="F29" s="152">
        <v>17.399999999999999</v>
      </c>
      <c r="G29" s="152">
        <v>19.8</v>
      </c>
      <c r="H29" s="152">
        <v>16.899999999999999</v>
      </c>
      <c r="I29" s="152"/>
      <c r="J29" s="152"/>
      <c r="K29" s="152"/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09">
        <f>SUM(B54:M54)/12</f>
        <v>40.983333333333327</v>
      </c>
      <c r="O54" s="286">
        <v>102.7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09">
        <f>SUM(B55:M55)/12</f>
        <v>38.725000000000001</v>
      </c>
      <c r="O55" s="286">
        <f t="shared" ref="O55:O56" si="1">ROUND(N55/N54*100,1)</f>
        <v>94.5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185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09">
        <f>SUM(B56:M56)/12</f>
        <v>36.900000000000006</v>
      </c>
      <c r="O56" s="286">
        <f t="shared" si="1"/>
        <v>95.3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190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09">
        <f>SUM(B57:M57)/12</f>
        <v>36.85</v>
      </c>
      <c r="O57" s="286">
        <v>100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200</v>
      </c>
      <c r="B58" s="152">
        <v>36</v>
      </c>
      <c r="C58" s="152">
        <v>34.6</v>
      </c>
      <c r="D58" s="152">
        <v>34.6</v>
      </c>
      <c r="E58" s="152">
        <v>34.799999999999997</v>
      </c>
      <c r="F58" s="152">
        <v>35.1</v>
      </c>
      <c r="G58" s="152">
        <v>38.5</v>
      </c>
      <c r="H58" s="152">
        <v>37</v>
      </c>
      <c r="I58" s="152"/>
      <c r="J58" s="152"/>
      <c r="K58" s="152"/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</row>
    <row r="84" spans="1:18" s="149" customFormat="1" ht="11.1" customHeight="1">
      <c r="A84" s="6" t="s">
        <v>171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8">
        <f t="shared" ref="N84:N87" si="2">SUM(B84:M84)/12</f>
        <v>47.45000000000001</v>
      </c>
      <c r="O84" s="286">
        <v>100</v>
      </c>
      <c r="Q84" s="285"/>
      <c r="R84" s="285"/>
    </row>
    <row r="85" spans="1:18" s="149" customFormat="1" ht="11.1" customHeight="1">
      <c r="A85" s="6" t="s">
        <v>173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8">
        <f t="shared" si="2"/>
        <v>52.383333333333326</v>
      </c>
      <c r="O85" s="286">
        <f t="shared" ref="O85:O87" si="3">ROUND(N85/N84*100,1)</f>
        <v>110.4</v>
      </c>
      <c r="Q85" s="285"/>
      <c r="R85" s="285"/>
    </row>
    <row r="86" spans="1:18" s="149" customFormat="1" ht="11.1" customHeight="1">
      <c r="A86" s="6" t="s">
        <v>185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8">
        <f t="shared" si="2"/>
        <v>55.391666666666673</v>
      </c>
      <c r="O86" s="286">
        <f t="shared" si="3"/>
        <v>105.7</v>
      </c>
      <c r="Q86" s="285"/>
      <c r="R86" s="285"/>
    </row>
    <row r="87" spans="1:18" s="149" customFormat="1" ht="11.1" customHeight="1">
      <c r="A87" s="6" t="s">
        <v>190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8">
        <f t="shared" si="2"/>
        <v>49.733333333333327</v>
      </c>
      <c r="O87" s="286">
        <f t="shared" si="3"/>
        <v>89.8</v>
      </c>
      <c r="Q87" s="285"/>
      <c r="R87" s="285"/>
    </row>
    <row r="88" spans="1:18" ht="11.1" customHeight="1">
      <c r="A88" s="6" t="s">
        <v>200</v>
      </c>
      <c r="B88" s="145">
        <v>45.8</v>
      </c>
      <c r="C88" s="147">
        <v>49.1</v>
      </c>
      <c r="D88" s="145">
        <v>45.6</v>
      </c>
      <c r="E88" s="145">
        <v>51.1</v>
      </c>
      <c r="F88" s="145">
        <v>49.4</v>
      </c>
      <c r="G88" s="145">
        <v>49.4</v>
      </c>
      <c r="H88" s="147">
        <v>46.6</v>
      </c>
      <c r="I88" s="145"/>
      <c r="J88" s="145"/>
      <c r="K88" s="145"/>
      <c r="L88" s="145"/>
      <c r="M88" s="145"/>
      <c r="N88" s="208"/>
      <c r="O88" s="286"/>
      <c r="Q88" s="17"/>
    </row>
    <row r="89" spans="1:18" ht="9.9499999999999993" customHeight="1">
      <c r="F89" s="378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H89" sqref="H8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1">
        <f>SUM(B25:M25)</f>
        <v>615.49999999999989</v>
      </c>
      <c r="O25" s="204">
        <v>90.7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1">
        <f>SUM(B26:M26)</f>
        <v>694.90000000000009</v>
      </c>
      <c r="O26" s="204">
        <f t="shared" ref="O26:O28" si="0">ROUND(N26/N25*100,1)</f>
        <v>112.9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185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1">
        <f>SUM(B27:M27)</f>
        <v>734</v>
      </c>
      <c r="O27" s="204">
        <f t="shared" si="0"/>
        <v>105.6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190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1">
        <f>SUM(B28:M28)</f>
        <v>727.2</v>
      </c>
      <c r="O28" s="204">
        <f t="shared" si="0"/>
        <v>99.1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200</v>
      </c>
      <c r="B29" s="156">
        <v>66.8</v>
      </c>
      <c r="C29" s="156">
        <v>67.3</v>
      </c>
      <c r="D29" s="156">
        <v>56.7</v>
      </c>
      <c r="E29" s="156">
        <v>83.1</v>
      </c>
      <c r="F29" s="156">
        <v>88.1</v>
      </c>
      <c r="G29" s="156">
        <v>81</v>
      </c>
      <c r="H29" s="156">
        <v>87.1</v>
      </c>
      <c r="I29" s="156"/>
      <c r="J29" s="156"/>
      <c r="K29" s="156"/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09">
        <f>SUM(B54:M54)/12</f>
        <v>53.1</v>
      </c>
      <c r="O54" s="204">
        <v>89.9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09">
        <f>SUM(B55:M55)/12</f>
        <v>38.44166666666667</v>
      </c>
      <c r="O55" s="204">
        <f t="shared" ref="O55:O57" si="1">ROUND(N55/N54*100,1)</f>
        <v>72.400000000000006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185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09">
        <f>SUM(B56:M56)/12</f>
        <v>39.758333333333333</v>
      </c>
      <c r="O56" s="204">
        <f t="shared" si="1"/>
        <v>103.4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190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09">
        <f>SUM(B57:M57)/12</f>
        <v>42.774999999999999</v>
      </c>
      <c r="O57" s="204">
        <f t="shared" si="1"/>
        <v>107.6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200</v>
      </c>
      <c r="B58" s="156">
        <v>61.3</v>
      </c>
      <c r="C58" s="156">
        <v>64.400000000000006</v>
      </c>
      <c r="D58" s="156">
        <v>55.6</v>
      </c>
      <c r="E58" s="156">
        <v>60.4</v>
      </c>
      <c r="F58" s="156">
        <v>62.7</v>
      </c>
      <c r="G58" s="156">
        <v>61.6</v>
      </c>
      <c r="H58" s="156">
        <v>59.8</v>
      </c>
      <c r="I58" s="156"/>
      <c r="J58" s="156"/>
      <c r="K58" s="156"/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8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173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8">
        <f>SUM(B85:M85)/12</f>
        <v>152.74166666666667</v>
      </c>
      <c r="O85" s="147">
        <f t="shared" ref="O85:O87" si="2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185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8">
        <f>SUM(B86:M86)/12</f>
        <v>154.20833333333334</v>
      </c>
      <c r="O86" s="147">
        <f t="shared" si="2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190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8">
        <f>SUM(B87:M87)/12</f>
        <v>141.50833333333333</v>
      </c>
      <c r="O87" s="147">
        <f t="shared" si="2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200</v>
      </c>
      <c r="B88" s="11">
        <v>110.9</v>
      </c>
      <c r="C88" s="11">
        <v>104.5</v>
      </c>
      <c r="D88" s="11">
        <v>101.8</v>
      </c>
      <c r="E88" s="11">
        <v>139.1</v>
      </c>
      <c r="F88" s="11">
        <v>141.30000000000001</v>
      </c>
      <c r="G88" s="11">
        <v>131.1</v>
      </c>
      <c r="H88" s="11">
        <v>144.9</v>
      </c>
      <c r="I88" s="11"/>
      <c r="J88" s="11"/>
      <c r="K88" s="11"/>
      <c r="L88" s="11"/>
      <c r="M88" s="11"/>
      <c r="N88" s="208"/>
      <c r="O88" s="147"/>
      <c r="P88" s="48"/>
      <c r="Q88" s="349"/>
      <c r="R88" s="349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5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H89" sqref="H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352">
        <v>84.4</v>
      </c>
      <c r="C25" s="352">
        <v>90.2</v>
      </c>
      <c r="D25" s="352">
        <v>113.2</v>
      </c>
      <c r="E25" s="352">
        <v>112.9</v>
      </c>
      <c r="F25" s="352">
        <v>92.8</v>
      </c>
      <c r="G25" s="352">
        <v>100.2</v>
      </c>
      <c r="H25" s="352">
        <v>103</v>
      </c>
      <c r="I25" s="352">
        <v>90.2</v>
      </c>
      <c r="J25" s="352">
        <v>95.8</v>
      </c>
      <c r="K25" s="352">
        <v>131.9</v>
      </c>
      <c r="L25" s="352">
        <v>84.5</v>
      </c>
      <c r="M25" s="352">
        <v>78.599999999999994</v>
      </c>
      <c r="N25" s="209">
        <f>SUM(B25:M25)</f>
        <v>1177.6999999999998</v>
      </c>
      <c r="O25" s="353">
        <v>88.1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352">
        <v>75.7</v>
      </c>
      <c r="C26" s="352">
        <v>92.3</v>
      </c>
      <c r="D26" s="352">
        <v>105</v>
      </c>
      <c r="E26" s="352">
        <v>103.6</v>
      </c>
      <c r="F26" s="352">
        <v>94.9</v>
      </c>
      <c r="G26" s="352">
        <v>106.3</v>
      </c>
      <c r="H26" s="352">
        <v>100.1</v>
      </c>
      <c r="I26" s="352">
        <v>100.9</v>
      </c>
      <c r="J26" s="352">
        <v>91.8</v>
      </c>
      <c r="K26" s="352">
        <v>87.4</v>
      </c>
      <c r="L26" s="352">
        <v>90</v>
      </c>
      <c r="M26" s="352">
        <v>78.099999999999994</v>
      </c>
      <c r="N26" s="209">
        <f>SUM(B26:M26)</f>
        <v>1126.0999999999999</v>
      </c>
      <c r="O26" s="353">
        <f t="shared" ref="O26:O28" si="0">ROUND(N26/N25*100,1)</f>
        <v>95.6</v>
      </c>
      <c r="P26" s="356"/>
      <c r="Q26" s="357"/>
      <c r="R26" s="357"/>
      <c r="S26" s="356"/>
      <c r="T26" s="356"/>
      <c r="U26" s="356"/>
      <c r="V26" s="356"/>
      <c r="W26" s="356"/>
      <c r="X26" s="356"/>
      <c r="Y26" s="356"/>
      <c r="Z26" s="356"/>
    </row>
    <row r="27" spans="1:26" ht="11.1" customHeight="1">
      <c r="A27" s="6" t="s">
        <v>185</v>
      </c>
      <c r="B27" s="352">
        <v>68.900000000000006</v>
      </c>
      <c r="C27" s="352">
        <v>75.7</v>
      </c>
      <c r="D27" s="352">
        <v>96.3</v>
      </c>
      <c r="E27" s="352">
        <v>98.9</v>
      </c>
      <c r="F27" s="352">
        <v>89.3</v>
      </c>
      <c r="G27" s="352">
        <v>96</v>
      </c>
      <c r="H27" s="352">
        <v>90.2</v>
      </c>
      <c r="I27" s="352">
        <v>87.2</v>
      </c>
      <c r="J27" s="352">
        <v>85.7</v>
      </c>
      <c r="K27" s="352">
        <v>93.5</v>
      </c>
      <c r="L27" s="352">
        <v>82.1</v>
      </c>
      <c r="M27" s="352">
        <v>87</v>
      </c>
      <c r="N27" s="209">
        <f>SUM(B27:M27)</f>
        <v>1050.8000000000002</v>
      </c>
      <c r="O27" s="353">
        <f t="shared" si="0"/>
        <v>93.3</v>
      </c>
      <c r="P27" s="356"/>
      <c r="Q27" s="357"/>
      <c r="R27" s="357"/>
      <c r="S27" s="356"/>
      <c r="T27" s="356"/>
      <c r="U27" s="356"/>
      <c r="V27" s="356"/>
      <c r="W27" s="356"/>
      <c r="X27" s="356"/>
      <c r="Y27" s="356"/>
      <c r="Z27" s="356"/>
    </row>
    <row r="28" spans="1:26" ht="11.1" customHeight="1">
      <c r="A28" s="6" t="s">
        <v>190</v>
      </c>
      <c r="B28" s="352">
        <v>72.7</v>
      </c>
      <c r="C28" s="352">
        <v>83.2</v>
      </c>
      <c r="D28" s="352">
        <v>89.9</v>
      </c>
      <c r="E28" s="352">
        <v>103.8</v>
      </c>
      <c r="F28" s="352">
        <v>94.4</v>
      </c>
      <c r="G28" s="352">
        <v>91.6</v>
      </c>
      <c r="H28" s="352">
        <v>108.5</v>
      </c>
      <c r="I28" s="352">
        <v>91.8</v>
      </c>
      <c r="J28" s="352">
        <v>101.6</v>
      </c>
      <c r="K28" s="352">
        <v>100.2</v>
      </c>
      <c r="L28" s="352">
        <v>94.2</v>
      </c>
      <c r="M28" s="352">
        <v>94.5</v>
      </c>
      <c r="N28" s="209">
        <f>SUM(B28:M28)</f>
        <v>1126.4000000000001</v>
      </c>
      <c r="O28" s="353">
        <f t="shared" si="0"/>
        <v>107.2</v>
      </c>
      <c r="P28" s="356"/>
      <c r="Q28" s="357"/>
      <c r="R28" s="357"/>
      <c r="S28" s="356"/>
      <c r="T28" s="356"/>
      <c r="U28" s="356"/>
      <c r="V28" s="356"/>
      <c r="W28" s="356"/>
      <c r="X28" s="356"/>
      <c r="Y28" s="356"/>
      <c r="Z28" s="356"/>
    </row>
    <row r="29" spans="1:26" ht="11.1" customHeight="1">
      <c r="A29" s="6" t="s">
        <v>200</v>
      </c>
      <c r="B29" s="352">
        <v>84.8</v>
      </c>
      <c r="C29" s="352">
        <v>90.4</v>
      </c>
      <c r="D29" s="352">
        <v>95.5</v>
      </c>
      <c r="E29" s="352">
        <v>97.1</v>
      </c>
      <c r="F29" s="352">
        <v>101.6</v>
      </c>
      <c r="G29" s="352">
        <v>103.3</v>
      </c>
      <c r="H29" s="352">
        <v>108.1</v>
      </c>
      <c r="I29" s="352"/>
      <c r="J29" s="352"/>
      <c r="K29" s="352"/>
      <c r="L29" s="352"/>
      <c r="M29" s="352"/>
      <c r="N29" s="209"/>
      <c r="O29" s="353"/>
      <c r="P29" s="356"/>
      <c r="Q29" s="358"/>
      <c r="R29" s="358"/>
      <c r="S29" s="356"/>
      <c r="T29" s="356"/>
      <c r="U29" s="356"/>
      <c r="V29" s="356"/>
      <c r="W29" s="356"/>
      <c r="X29" s="356"/>
      <c r="Y29" s="356"/>
      <c r="Z29" s="356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3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171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09">
        <f>SUM(B54:M54)/12</f>
        <v>117.77499999999998</v>
      </c>
      <c r="O54" s="353">
        <v>92.6</v>
      </c>
      <c r="P54" s="354"/>
      <c r="Q54" s="355"/>
      <c r="R54" s="355"/>
      <c r="S54" s="354"/>
      <c r="T54" s="354"/>
      <c r="U54" s="354"/>
      <c r="V54" s="354"/>
      <c r="W54" s="354"/>
      <c r="X54" s="354"/>
      <c r="Y54" s="354"/>
      <c r="Z54" s="354"/>
    </row>
    <row r="55" spans="1:26" s="149" customFormat="1" ht="11.1" customHeight="1">
      <c r="A55" s="6" t="s">
        <v>173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09">
        <f>SUM(B55:M55)/12</f>
        <v>117.84999999999997</v>
      </c>
      <c r="O55" s="353">
        <f t="shared" ref="O55:O57" si="1">ROUND(N55/N54*100,1)</f>
        <v>100.1</v>
      </c>
      <c r="P55" s="354"/>
      <c r="Q55" s="355"/>
      <c r="R55" s="355"/>
      <c r="S55" s="354"/>
      <c r="T55" s="354"/>
      <c r="U55" s="354"/>
      <c r="V55" s="354"/>
      <c r="W55" s="354"/>
      <c r="X55" s="354"/>
      <c r="Y55" s="354"/>
      <c r="Z55" s="354"/>
    </row>
    <row r="56" spans="1:26" s="149" customFormat="1" ht="11.1" customHeight="1">
      <c r="A56" s="6" t="s">
        <v>185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09">
        <f>SUM(B56:M56)/12</f>
        <v>108.60000000000001</v>
      </c>
      <c r="O56" s="353">
        <f t="shared" si="1"/>
        <v>92.2</v>
      </c>
      <c r="P56" s="354"/>
      <c r="Q56" s="355"/>
      <c r="R56" s="355"/>
      <c r="S56" s="354"/>
      <c r="T56" s="354"/>
      <c r="U56" s="354"/>
      <c r="V56" s="354"/>
      <c r="W56" s="354"/>
      <c r="X56" s="354"/>
      <c r="Y56" s="354"/>
      <c r="Z56" s="354"/>
    </row>
    <row r="57" spans="1:26" s="149" customFormat="1" ht="11.1" customHeight="1">
      <c r="A57" s="6" t="s">
        <v>190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09">
        <f>SUM(B57:M57)/12</f>
        <v>102.70833333333336</v>
      </c>
      <c r="O57" s="353">
        <f t="shared" si="1"/>
        <v>94.6</v>
      </c>
      <c r="P57" s="354"/>
      <c r="Q57" s="355"/>
      <c r="R57" s="355"/>
      <c r="S57" s="354"/>
      <c r="T57" s="354"/>
      <c r="U57" s="354"/>
      <c r="V57" s="354"/>
      <c r="W57" s="354"/>
      <c r="X57" s="354"/>
      <c r="Y57" s="354"/>
      <c r="Z57" s="354"/>
    </row>
    <row r="58" spans="1:26" s="149" customFormat="1" ht="11.1" customHeight="1">
      <c r="A58" s="6" t="s">
        <v>200</v>
      </c>
      <c r="B58" s="152">
        <v>99.6</v>
      </c>
      <c r="C58" s="152">
        <v>101.8</v>
      </c>
      <c r="D58" s="152">
        <v>103.7</v>
      </c>
      <c r="E58" s="152">
        <v>98.9</v>
      </c>
      <c r="F58" s="152">
        <v>104</v>
      </c>
      <c r="G58" s="152">
        <v>110.2</v>
      </c>
      <c r="H58" s="152">
        <v>101.3</v>
      </c>
      <c r="I58" s="152"/>
      <c r="J58" s="152"/>
      <c r="K58" s="152"/>
      <c r="L58" s="152"/>
      <c r="M58" s="152"/>
      <c r="N58" s="209"/>
      <c r="O58" s="353"/>
      <c r="P58" s="158"/>
      <c r="Q58" s="350"/>
      <c r="R58" s="350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1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3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171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8">
        <f t="shared" ref="N84:N87" si="2">SUM(B84:M84)/12</f>
        <v>83.45</v>
      </c>
      <c r="O84" s="213">
        <v>95</v>
      </c>
      <c r="Q84" s="285"/>
      <c r="R84" s="285"/>
    </row>
    <row r="85" spans="1:26" s="149" customFormat="1" ht="11.1" customHeight="1">
      <c r="A85" s="6" t="s">
        <v>173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8">
        <f t="shared" si="2"/>
        <v>80.108333333333334</v>
      </c>
      <c r="O85" s="213">
        <f t="shared" ref="O85:O87" si="3">ROUND(N85/N84*100,1)</f>
        <v>96</v>
      </c>
      <c r="Q85" s="285"/>
      <c r="R85" s="285"/>
    </row>
    <row r="86" spans="1:26" s="149" customFormat="1" ht="11.1" customHeight="1">
      <c r="A86" s="6" t="s">
        <v>185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8">
        <f t="shared" si="2"/>
        <v>80.841666666666669</v>
      </c>
      <c r="O86" s="213">
        <f t="shared" si="3"/>
        <v>100.9</v>
      </c>
      <c r="Q86" s="285"/>
      <c r="R86" s="285"/>
    </row>
    <row r="87" spans="1:26" s="149" customFormat="1" ht="11.1" customHeight="1">
      <c r="A87" s="6" t="s">
        <v>190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8">
        <f t="shared" si="2"/>
        <v>91.341666666666654</v>
      </c>
      <c r="O87" s="213">
        <f t="shared" si="3"/>
        <v>113</v>
      </c>
      <c r="Q87" s="285"/>
      <c r="R87" s="285"/>
    </row>
    <row r="88" spans="1:26" s="149" customFormat="1" ht="11.1" customHeight="1">
      <c r="A88" s="6" t="s">
        <v>200</v>
      </c>
      <c r="B88" s="147">
        <v>84.8</v>
      </c>
      <c r="C88" s="147">
        <v>88.7</v>
      </c>
      <c r="D88" s="147">
        <v>92</v>
      </c>
      <c r="E88" s="147">
        <v>98.3</v>
      </c>
      <c r="F88" s="147">
        <v>97.7</v>
      </c>
      <c r="G88" s="147">
        <v>93.6</v>
      </c>
      <c r="H88" s="147">
        <v>106.5</v>
      </c>
      <c r="I88" s="147"/>
      <c r="J88" s="147"/>
      <c r="K88" s="147"/>
      <c r="L88" s="147"/>
      <c r="M88" s="147"/>
      <c r="N88" s="208"/>
      <c r="O88" s="213"/>
    </row>
    <row r="89" spans="1:26" ht="9.9499999999999993" customHeight="1">
      <c r="E89" s="366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V72" sqref="V72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1">
        <v>19</v>
      </c>
      <c r="N25" s="282">
        <f>SUM(B25:M25)</f>
        <v>261.60000000000002</v>
      </c>
      <c r="O25" s="204">
        <v>100.6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173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1">
        <v>53</v>
      </c>
      <c r="N26" s="282">
        <f>SUM(B26:M26)</f>
        <v>393.7</v>
      </c>
      <c r="O26" s="204">
        <f>SUM(N26/N25)*100</f>
        <v>150.49694189602445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185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1">
        <v>52.5</v>
      </c>
      <c r="N27" s="282">
        <f>SUM(B27:M27)</f>
        <v>590.29999999999995</v>
      </c>
      <c r="O27" s="204">
        <f>SUM(N27/N26)*100</f>
        <v>149.93649987299972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190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1">
        <v>65.099999999999994</v>
      </c>
      <c r="N28" s="282">
        <f>SUM(B28:M28)</f>
        <v>653.20000000000005</v>
      </c>
      <c r="O28" s="204">
        <f>SUM(N28/N27)*100</f>
        <v>110.6555988480434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200</v>
      </c>
      <c r="B29" s="152">
        <v>49.8</v>
      </c>
      <c r="C29" s="152">
        <v>57.9</v>
      </c>
      <c r="D29" s="152">
        <v>64.5</v>
      </c>
      <c r="E29" s="152">
        <v>49.4</v>
      </c>
      <c r="F29" s="152">
        <v>51.7</v>
      </c>
      <c r="G29" s="152">
        <v>63.4</v>
      </c>
      <c r="H29" s="152">
        <v>57.1</v>
      </c>
      <c r="I29" s="152"/>
      <c r="J29" s="152"/>
      <c r="K29" s="152"/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09">
        <f t="shared" ref="N54:N57" si="0">SUM(B54:M54)/12</f>
        <v>31.541666666666668</v>
      </c>
      <c r="O54" s="204">
        <v>102.2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173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09">
        <f t="shared" si="0"/>
        <v>42.427500000000002</v>
      </c>
      <c r="O55" s="204">
        <f t="shared" ref="O55:O57" si="1">SUM(N55/N54)*100</f>
        <v>134.51254953764862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185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09">
        <f t="shared" si="0"/>
        <v>61.033333333333331</v>
      </c>
      <c r="O56" s="204">
        <f t="shared" si="1"/>
        <v>143.85323984051223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190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09">
        <f t="shared" si="0"/>
        <v>69.833333333333329</v>
      </c>
      <c r="O57" s="204">
        <f t="shared" si="1"/>
        <v>114.41835062807209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200</v>
      </c>
      <c r="B58" s="152">
        <v>73.3</v>
      </c>
      <c r="C58" s="152">
        <v>73</v>
      </c>
      <c r="D58" s="152">
        <v>75.2</v>
      </c>
      <c r="E58" s="152">
        <v>74.099999999999994</v>
      </c>
      <c r="F58" s="152">
        <v>71.3</v>
      </c>
      <c r="G58" s="152">
        <v>72</v>
      </c>
      <c r="H58" s="152">
        <v>72</v>
      </c>
      <c r="I58" s="152"/>
      <c r="J58" s="152"/>
      <c r="K58" s="152"/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8">
        <f t="shared" ref="N84:N87" si="2">SUM(B84:M84)/12</f>
        <v>69.2</v>
      </c>
      <c r="O84" s="147">
        <v>98.5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173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8">
        <f t="shared" si="2"/>
        <v>74.61666666666666</v>
      </c>
      <c r="O85" s="147">
        <f t="shared" ref="O85:O87" si="3">ROUND(N85/N84*100,1)</f>
        <v>107.8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185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8">
        <f t="shared" si="2"/>
        <v>80.591666666666683</v>
      </c>
      <c r="O86" s="147">
        <f t="shared" si="3"/>
        <v>108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190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8">
        <f t="shared" si="2"/>
        <v>77.691666666666677</v>
      </c>
      <c r="O87" s="147">
        <f t="shared" si="3"/>
        <v>96.4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200</v>
      </c>
      <c r="B88" s="145">
        <v>68.7</v>
      </c>
      <c r="C88" s="145">
        <v>79.3</v>
      </c>
      <c r="D88" s="145">
        <v>85.6</v>
      </c>
      <c r="E88" s="145">
        <v>66.8</v>
      </c>
      <c r="F88" s="145">
        <v>73</v>
      </c>
      <c r="G88" s="145">
        <v>88</v>
      </c>
      <c r="H88" s="145">
        <v>79.400000000000006</v>
      </c>
      <c r="I88" s="145"/>
      <c r="J88" s="145"/>
      <c r="K88" s="145"/>
      <c r="L88" s="145"/>
      <c r="M88" s="145"/>
      <c r="N88" s="208"/>
      <c r="O88" s="147"/>
      <c r="P88" s="48"/>
      <c r="Q88" s="349"/>
      <c r="R88" s="349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P29" sqref="P29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2" t="s">
        <v>127</v>
      </c>
      <c r="F1" s="143"/>
      <c r="G1" s="143"/>
      <c r="H1" s="143"/>
    </row>
    <row r="2" spans="1:13">
      <c r="A2" s="446"/>
    </row>
    <row r="3" spans="1:13" ht="17.25">
      <c r="A3" s="446"/>
      <c r="C3" s="143"/>
    </row>
    <row r="4" spans="1:13" ht="17.25">
      <c r="A4" s="446"/>
      <c r="J4" s="143"/>
      <c r="K4" s="143"/>
      <c r="L4" s="143"/>
      <c r="M4" s="143"/>
    </row>
    <row r="5" spans="1:13">
      <c r="A5" s="446"/>
    </row>
    <row r="6" spans="1:13">
      <c r="A6" s="446"/>
    </row>
    <row r="7" spans="1:13">
      <c r="A7" s="446"/>
    </row>
    <row r="8" spans="1:13">
      <c r="A8" s="446"/>
    </row>
    <row r="9" spans="1:13">
      <c r="A9" s="446"/>
    </row>
    <row r="10" spans="1:13">
      <c r="A10" s="446"/>
    </row>
    <row r="11" spans="1:13">
      <c r="A11" s="446"/>
    </row>
    <row r="12" spans="1:13">
      <c r="A12" s="446"/>
    </row>
    <row r="13" spans="1:13">
      <c r="A13" s="446"/>
    </row>
    <row r="14" spans="1:13">
      <c r="A14" s="446"/>
    </row>
    <row r="15" spans="1:13">
      <c r="A15" s="446"/>
    </row>
    <row r="16" spans="1:13">
      <c r="A16" s="446"/>
    </row>
    <row r="17" spans="1:15">
      <c r="A17" s="446"/>
    </row>
    <row r="18" spans="1:15">
      <c r="A18" s="446"/>
    </row>
    <row r="19" spans="1:15">
      <c r="A19" s="446"/>
    </row>
    <row r="20" spans="1:15">
      <c r="A20" s="446"/>
    </row>
    <row r="21" spans="1:15">
      <c r="A21" s="446"/>
    </row>
    <row r="22" spans="1:15">
      <c r="A22" s="446"/>
    </row>
    <row r="23" spans="1:15">
      <c r="A23" s="446"/>
    </row>
    <row r="24" spans="1:15">
      <c r="A24" s="446"/>
    </row>
    <row r="25" spans="1:15">
      <c r="A25" s="446"/>
    </row>
    <row r="26" spans="1:15">
      <c r="A26" s="446"/>
    </row>
    <row r="27" spans="1:15">
      <c r="A27" s="446"/>
    </row>
    <row r="28" spans="1:15">
      <c r="A28" s="446"/>
    </row>
    <row r="29" spans="1:15">
      <c r="A29" s="446"/>
      <c r="O29" s="346"/>
    </row>
    <row r="30" spans="1:15">
      <c r="A30" s="446"/>
    </row>
    <row r="31" spans="1:15">
      <c r="A31" s="446"/>
    </row>
    <row r="32" spans="1:15">
      <c r="A32" s="446"/>
    </row>
    <row r="33" spans="1:14">
      <c r="A33" s="446"/>
    </row>
    <row r="34" spans="1:14">
      <c r="A34" s="446"/>
    </row>
    <row r="35" spans="1:14" s="42" customFormat="1" ht="20.100000000000001" customHeight="1">
      <c r="A35" s="446"/>
      <c r="B35" s="360" t="s">
        <v>167</v>
      </c>
      <c r="C35" s="361" t="s">
        <v>155</v>
      </c>
      <c r="D35" s="360" t="s">
        <v>157</v>
      </c>
      <c r="E35" s="360" t="s">
        <v>160</v>
      </c>
      <c r="F35" s="360" t="s">
        <v>166</v>
      </c>
      <c r="G35" s="360" t="s">
        <v>169</v>
      </c>
      <c r="H35" s="360" t="s">
        <v>170</v>
      </c>
      <c r="I35" s="360" t="s">
        <v>171</v>
      </c>
      <c r="J35" s="360" t="s">
        <v>187</v>
      </c>
      <c r="K35" s="360" t="s">
        <v>197</v>
      </c>
      <c r="L35" s="360" t="s">
        <v>194</v>
      </c>
      <c r="M35" s="362" t="s">
        <v>212</v>
      </c>
      <c r="N35" s="47"/>
    </row>
    <row r="36" spans="1:14" ht="25.5" customHeight="1">
      <c r="A36" s="446"/>
      <c r="B36" s="417" t="s">
        <v>108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150.5</v>
      </c>
    </row>
    <row r="37" spans="1:14" ht="25.5" customHeight="1">
      <c r="A37" s="446"/>
      <c r="B37" s="434" t="s">
        <v>213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247.6</v>
      </c>
    </row>
    <row r="38" spans="1:14" ht="24.75" customHeight="1">
      <c r="A38" s="446"/>
      <c r="B38" s="172" t="s">
        <v>130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173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3" t="s">
        <v>214</v>
      </c>
      <c r="C1" s="453"/>
      <c r="D1" s="453"/>
      <c r="E1" s="453"/>
      <c r="F1" s="453"/>
      <c r="G1" s="454" t="s">
        <v>128</v>
      </c>
      <c r="H1" s="454"/>
      <c r="I1" s="454"/>
      <c r="J1" s="221" t="s">
        <v>109</v>
      </c>
      <c r="K1" s="3"/>
      <c r="M1" s="3" t="s">
        <v>184</v>
      </c>
    </row>
    <row r="2" spans="2:15">
      <c r="B2" s="453"/>
      <c r="C2" s="453"/>
      <c r="D2" s="453"/>
      <c r="E2" s="453"/>
      <c r="F2" s="453"/>
      <c r="G2" s="454"/>
      <c r="H2" s="454"/>
      <c r="I2" s="454"/>
      <c r="J2" s="372">
        <v>191638</v>
      </c>
      <c r="K2" s="4" t="s">
        <v>111</v>
      </c>
      <c r="L2" s="338">
        <f t="shared" ref="L2:L7" si="0">SUM(J2)</f>
        <v>191638</v>
      </c>
      <c r="M2" s="372">
        <v>132109</v>
      </c>
    </row>
    <row r="3" spans="2:15">
      <c r="J3" s="372">
        <v>388040</v>
      </c>
      <c r="K3" s="3" t="s">
        <v>112</v>
      </c>
      <c r="L3" s="338">
        <f t="shared" si="0"/>
        <v>388040</v>
      </c>
      <c r="M3" s="372">
        <v>242479</v>
      </c>
    </row>
    <row r="4" spans="2:15">
      <c r="J4" s="372">
        <v>515300</v>
      </c>
      <c r="K4" s="3" t="s">
        <v>103</v>
      </c>
      <c r="L4" s="338">
        <f t="shared" si="0"/>
        <v>515300</v>
      </c>
      <c r="M4" s="372">
        <v>317301</v>
      </c>
    </row>
    <row r="5" spans="2:15">
      <c r="J5" s="372">
        <v>244810</v>
      </c>
      <c r="K5" s="3" t="s">
        <v>91</v>
      </c>
      <c r="L5" s="338">
        <f t="shared" si="0"/>
        <v>244810</v>
      </c>
      <c r="M5" s="372">
        <v>215567</v>
      </c>
    </row>
    <row r="6" spans="2:15">
      <c r="J6" s="372">
        <v>283562</v>
      </c>
      <c r="K6" s="3" t="s">
        <v>101</v>
      </c>
      <c r="L6" s="338">
        <f t="shared" si="0"/>
        <v>283562</v>
      </c>
      <c r="M6" s="372">
        <v>167163</v>
      </c>
    </row>
    <row r="7" spans="2:15">
      <c r="J7" s="372">
        <v>852911</v>
      </c>
      <c r="K7" s="3" t="s">
        <v>104</v>
      </c>
      <c r="L7" s="338">
        <f t="shared" si="0"/>
        <v>852911</v>
      </c>
      <c r="M7" s="372">
        <v>597934</v>
      </c>
    </row>
    <row r="8" spans="2:15">
      <c r="J8" s="338">
        <f>SUM(J2:J7)</f>
        <v>2476261</v>
      </c>
      <c r="K8" s="3" t="s">
        <v>93</v>
      </c>
      <c r="L8" s="407">
        <f>SUM(L2:L7)</f>
        <v>2476261</v>
      </c>
      <c r="M8" s="338">
        <f>SUM(M2:M7)</f>
        <v>1672553</v>
      </c>
    </row>
    <row r="10" spans="2:15">
      <c r="K10" s="3"/>
      <c r="L10" s="3" t="s">
        <v>162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8">
        <f>SUM(M2)</f>
        <v>132109</v>
      </c>
      <c r="M11" s="338">
        <f t="shared" ref="M11:M17" si="1">SUM(N11-L11)</f>
        <v>59529</v>
      </c>
      <c r="N11" s="338">
        <f t="shared" ref="N11:N17" si="2">SUM(L2)</f>
        <v>191638</v>
      </c>
      <c r="O11" s="339">
        <f>SUM(L11/N11)</f>
        <v>0.68936745321909021</v>
      </c>
    </row>
    <row r="12" spans="2:15">
      <c r="K12" s="3" t="s">
        <v>112</v>
      </c>
      <c r="L12" s="338">
        <f t="shared" ref="L12:L17" si="3">SUM(M3)</f>
        <v>242479</v>
      </c>
      <c r="M12" s="338">
        <f t="shared" si="1"/>
        <v>145561</v>
      </c>
      <c r="N12" s="338">
        <f t="shared" si="2"/>
        <v>388040</v>
      </c>
      <c r="O12" s="339">
        <f t="shared" ref="O12:O17" si="4">SUM(L12/N12)</f>
        <v>0.62488145552004948</v>
      </c>
    </row>
    <row r="13" spans="2:15">
      <c r="K13" s="3" t="s">
        <v>103</v>
      </c>
      <c r="L13" s="338">
        <f t="shared" si="3"/>
        <v>317301</v>
      </c>
      <c r="M13" s="338">
        <f t="shared" si="1"/>
        <v>197999</v>
      </c>
      <c r="N13" s="338">
        <f t="shared" si="2"/>
        <v>515300</v>
      </c>
      <c r="O13" s="339">
        <f t="shared" si="4"/>
        <v>0.61575975160100915</v>
      </c>
    </row>
    <row r="14" spans="2:15">
      <c r="K14" s="3" t="s">
        <v>91</v>
      </c>
      <c r="L14" s="338">
        <f t="shared" si="3"/>
        <v>215567</v>
      </c>
      <c r="M14" s="338">
        <f t="shared" si="1"/>
        <v>29243</v>
      </c>
      <c r="N14" s="338">
        <f t="shared" si="2"/>
        <v>244810</v>
      </c>
      <c r="O14" s="339">
        <f t="shared" si="4"/>
        <v>0.88054818022139614</v>
      </c>
    </row>
    <row r="15" spans="2:15">
      <c r="K15" s="3" t="s">
        <v>101</v>
      </c>
      <c r="L15" s="338">
        <f t="shared" si="3"/>
        <v>167163</v>
      </c>
      <c r="M15" s="338">
        <f t="shared" si="1"/>
        <v>116399</v>
      </c>
      <c r="N15" s="338">
        <f t="shared" si="2"/>
        <v>283562</v>
      </c>
      <c r="O15" s="339">
        <f t="shared" si="4"/>
        <v>0.58951128853654577</v>
      </c>
    </row>
    <row r="16" spans="2:15">
      <c r="K16" s="3" t="s">
        <v>104</v>
      </c>
      <c r="L16" s="338">
        <f t="shared" si="3"/>
        <v>597934</v>
      </c>
      <c r="M16" s="338">
        <f t="shared" si="1"/>
        <v>254977</v>
      </c>
      <c r="N16" s="338">
        <f t="shared" si="2"/>
        <v>852911</v>
      </c>
      <c r="O16" s="339">
        <f t="shared" si="4"/>
        <v>0.7010508716618733</v>
      </c>
    </row>
    <row r="17" spans="11:15">
      <c r="K17" s="3" t="s">
        <v>93</v>
      </c>
      <c r="L17" s="338">
        <f t="shared" si="3"/>
        <v>1672553</v>
      </c>
      <c r="M17" s="338">
        <f t="shared" si="1"/>
        <v>803708</v>
      </c>
      <c r="N17" s="338">
        <f t="shared" si="2"/>
        <v>2476261</v>
      </c>
      <c r="O17" s="339">
        <f t="shared" si="4"/>
        <v>0.67543485924948943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55" t="s">
        <v>109</v>
      </c>
      <c r="D56" s="456"/>
      <c r="E56" s="455" t="s">
        <v>110</v>
      </c>
      <c r="F56" s="456"/>
      <c r="G56" s="459" t="s">
        <v>115</v>
      </c>
      <c r="H56" s="455" t="s">
        <v>116</v>
      </c>
      <c r="I56" s="456"/>
    </row>
    <row r="57" spans="1:9" ht="14.25">
      <c r="A57" s="37" t="s">
        <v>117</v>
      </c>
      <c r="B57" s="38"/>
      <c r="C57" s="457"/>
      <c r="D57" s="458"/>
      <c r="E57" s="457"/>
      <c r="F57" s="458"/>
      <c r="G57" s="460"/>
      <c r="H57" s="457"/>
      <c r="I57" s="458"/>
    </row>
    <row r="58" spans="1:9" ht="19.5" customHeight="1">
      <c r="A58" s="41" t="s">
        <v>118</v>
      </c>
      <c r="B58" s="39"/>
      <c r="C58" s="463" t="s">
        <v>198</v>
      </c>
      <c r="D58" s="464"/>
      <c r="E58" s="461" t="s">
        <v>211</v>
      </c>
      <c r="F58" s="462"/>
      <c r="G58" s="80">
        <v>15.3</v>
      </c>
      <c r="H58" s="40"/>
      <c r="I58" s="39"/>
    </row>
    <row r="59" spans="1:9" ht="19.5" customHeight="1">
      <c r="A59" s="41" t="s">
        <v>119</v>
      </c>
      <c r="B59" s="39"/>
      <c r="C59" s="465" t="s">
        <v>154</v>
      </c>
      <c r="D59" s="464"/>
      <c r="E59" s="461" t="s">
        <v>215</v>
      </c>
      <c r="F59" s="462"/>
      <c r="G59" s="84">
        <v>38.4</v>
      </c>
      <c r="H59" s="40"/>
      <c r="I59" s="39"/>
    </row>
    <row r="60" spans="1:9" ht="20.100000000000001" customHeight="1">
      <c r="A60" s="41" t="s">
        <v>120</v>
      </c>
      <c r="B60" s="39"/>
      <c r="C60" s="461" t="s">
        <v>217</v>
      </c>
      <c r="D60" s="462"/>
      <c r="E60" s="461" t="s">
        <v>216</v>
      </c>
      <c r="F60" s="462"/>
      <c r="G60" s="80">
        <v>75.900000000000006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T56" sqref="T56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3" t="s">
        <v>125</v>
      </c>
      <c r="O25" s="148" t="s">
        <v>124</v>
      </c>
      <c r="AI25"/>
    </row>
    <row r="26" spans="1:35" ht="9.9499999999999993" customHeight="1">
      <c r="A26" s="6" t="s">
        <v>171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0">
        <v>71.8</v>
      </c>
      <c r="N26" s="301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173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0">
        <v>106.6</v>
      </c>
      <c r="N27" s="301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185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0">
        <v>103.6</v>
      </c>
      <c r="N28" s="301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190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0">
        <v>116.4</v>
      </c>
      <c r="N29" s="301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200</v>
      </c>
      <c r="B30" s="145">
        <v>96.6</v>
      </c>
      <c r="C30" s="145">
        <v>108.3</v>
      </c>
      <c r="D30" s="147">
        <v>112.8</v>
      </c>
      <c r="E30" s="145">
        <v>102.7</v>
      </c>
      <c r="F30" s="145">
        <v>105.5</v>
      </c>
      <c r="G30" s="145">
        <v>119.6</v>
      </c>
      <c r="H30" s="147">
        <v>113.1</v>
      </c>
      <c r="I30" s="145"/>
      <c r="J30" s="145"/>
      <c r="K30" s="145"/>
      <c r="L30" s="145"/>
      <c r="M30" s="300"/>
      <c r="N30" s="301">
        <f t="shared" ref="N30" si="2">SUM(B30:M30)</f>
        <v>758.6</v>
      </c>
      <c r="O30" s="147">
        <f>SUM(N30/N29)*100</f>
        <v>59.65243375009829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3" t="s">
        <v>126</v>
      </c>
      <c r="O55" s="148" t="s">
        <v>124</v>
      </c>
    </row>
    <row r="56" spans="1:17" ht="9.9499999999999993" customHeight="1">
      <c r="A56" s="6" t="s">
        <v>171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8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173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8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185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8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190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8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200</v>
      </c>
      <c r="B60" s="147">
        <v>151</v>
      </c>
      <c r="C60" s="145">
        <v>149.6</v>
      </c>
      <c r="D60" s="145">
        <v>151.1</v>
      </c>
      <c r="E60" s="145">
        <v>149.80000000000001</v>
      </c>
      <c r="F60" s="145">
        <v>147.9</v>
      </c>
      <c r="G60" s="145">
        <v>153.9</v>
      </c>
      <c r="H60" s="145">
        <v>150.4</v>
      </c>
      <c r="I60" s="145"/>
      <c r="J60" s="146"/>
      <c r="K60" s="145"/>
      <c r="L60" s="145"/>
      <c r="M60" s="146"/>
      <c r="N60" s="208">
        <f t="shared" ref="N60" si="4">SUM(B60:M60)/12</f>
        <v>87.808333333333337</v>
      </c>
      <c r="O60" s="147">
        <f>SUM(N60/N59)*100</f>
        <v>58.741219756940566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3" t="s">
        <v>126</v>
      </c>
      <c r="O85" s="148" t="s">
        <v>124</v>
      </c>
    </row>
    <row r="86" spans="1:25" ht="9.9499999999999993" customHeight="1">
      <c r="A86" s="6" t="s">
        <v>171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8">
        <f>SUM(B86:M86)/12</f>
        <v>62.741666666666667</v>
      </c>
      <c r="O86" s="147">
        <v>97.5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173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8">
        <f>SUM(B87:M87)/12</f>
        <v>69.558333333333337</v>
      </c>
      <c r="O87" s="406">
        <f>SUM(N87/N86)*100</f>
        <v>110.86465666091114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185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8">
        <f>SUM(B88:M88)/12</f>
        <v>73.058333333333323</v>
      </c>
      <c r="O88" s="406">
        <f>SUM(N88/N87)*100</f>
        <v>105.03174793338923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190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8">
        <f>SUM(B89:M89)/12</f>
        <v>70.808333333333323</v>
      </c>
      <c r="O89" s="406">
        <f>SUM(N89/N88)*100</f>
        <v>96.920269191285499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190</v>
      </c>
      <c r="B90" s="145">
        <v>64.2</v>
      </c>
      <c r="C90" s="145">
        <v>72.5</v>
      </c>
      <c r="D90" s="145">
        <v>74.5</v>
      </c>
      <c r="E90" s="145">
        <v>68.7</v>
      </c>
      <c r="F90" s="145">
        <v>71.5</v>
      </c>
      <c r="G90" s="145">
        <v>77.3</v>
      </c>
      <c r="H90" s="145">
        <v>75.5</v>
      </c>
      <c r="I90" s="145"/>
      <c r="J90" s="146"/>
      <c r="K90" s="145"/>
      <c r="L90" s="145"/>
      <c r="M90" s="146"/>
      <c r="N90" s="208">
        <f>SUM(B90:M90)/12</f>
        <v>42.016666666666666</v>
      </c>
      <c r="O90" s="406">
        <f>SUM(N90/N89)*100</f>
        <v>59.338590090620222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K32" sqref="K3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6" t="s">
        <v>218</v>
      </c>
      <c r="B1" s="467"/>
      <c r="C1" s="467"/>
      <c r="D1" s="467"/>
      <c r="E1" s="467"/>
      <c r="F1" s="467"/>
      <c r="G1" s="467"/>
      <c r="M1" s="16"/>
      <c r="N1" t="s">
        <v>200</v>
      </c>
      <c r="O1" s="110"/>
      <c r="Q1" s="279" t="s">
        <v>190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377949</v>
      </c>
      <c r="K3" s="195">
        <v>1</v>
      </c>
      <c r="L3" s="3">
        <f>SUM(H3)</f>
        <v>17</v>
      </c>
      <c r="M3" s="160" t="s">
        <v>21</v>
      </c>
      <c r="N3" s="13">
        <f>SUM(J3)</f>
        <v>377949</v>
      </c>
      <c r="O3" s="3">
        <f>SUM(H3)</f>
        <v>17</v>
      </c>
      <c r="P3" s="160" t="s">
        <v>21</v>
      </c>
      <c r="Q3" s="196">
        <v>406029</v>
      </c>
    </row>
    <row r="4" spans="1:18" ht="13.5" customHeight="1">
      <c r="H4" s="3">
        <v>33</v>
      </c>
      <c r="I4" s="160" t="s">
        <v>0</v>
      </c>
      <c r="J4" s="13">
        <v>139121</v>
      </c>
      <c r="K4" s="195">
        <v>2</v>
      </c>
      <c r="L4" s="3">
        <f t="shared" ref="L4:L12" si="0">SUM(H4)</f>
        <v>33</v>
      </c>
      <c r="M4" s="160" t="s">
        <v>0</v>
      </c>
      <c r="N4" s="13">
        <f t="shared" ref="N4:N12" si="1">SUM(J4)</f>
        <v>139121</v>
      </c>
      <c r="O4" s="3">
        <f t="shared" ref="O4:O12" si="2">SUM(H4)</f>
        <v>33</v>
      </c>
      <c r="P4" s="160" t="s">
        <v>0</v>
      </c>
      <c r="Q4" s="86">
        <v>133936</v>
      </c>
    </row>
    <row r="5" spans="1:18" ht="13.5" customHeight="1">
      <c r="H5" s="3">
        <v>26</v>
      </c>
      <c r="I5" s="160" t="s">
        <v>30</v>
      </c>
      <c r="J5" s="13">
        <v>103263</v>
      </c>
      <c r="K5" s="195">
        <v>3</v>
      </c>
      <c r="L5" s="3">
        <f t="shared" si="0"/>
        <v>26</v>
      </c>
      <c r="M5" s="160" t="s">
        <v>30</v>
      </c>
      <c r="N5" s="13">
        <f t="shared" si="1"/>
        <v>103263</v>
      </c>
      <c r="O5" s="3">
        <f t="shared" si="2"/>
        <v>26</v>
      </c>
      <c r="P5" s="160" t="s">
        <v>30</v>
      </c>
      <c r="Q5" s="86">
        <v>98330</v>
      </c>
    </row>
    <row r="6" spans="1:18" ht="13.5" customHeight="1">
      <c r="H6" s="3">
        <v>36</v>
      </c>
      <c r="I6" s="160" t="s">
        <v>5</v>
      </c>
      <c r="J6" s="217">
        <v>79430</v>
      </c>
      <c r="K6" s="195">
        <v>4</v>
      </c>
      <c r="L6" s="3">
        <f t="shared" si="0"/>
        <v>36</v>
      </c>
      <c r="M6" s="160" t="s">
        <v>5</v>
      </c>
      <c r="N6" s="13">
        <f t="shared" si="1"/>
        <v>79430</v>
      </c>
      <c r="O6" s="3">
        <f t="shared" si="2"/>
        <v>36</v>
      </c>
      <c r="P6" s="160" t="s">
        <v>5</v>
      </c>
      <c r="Q6" s="86">
        <v>88361</v>
      </c>
    </row>
    <row r="7" spans="1:18" ht="13.5" customHeight="1">
      <c r="H7" s="3">
        <v>16</v>
      </c>
      <c r="I7" s="160" t="s">
        <v>3</v>
      </c>
      <c r="J7" s="217">
        <v>70584</v>
      </c>
      <c r="K7" s="195">
        <v>5</v>
      </c>
      <c r="L7" s="3">
        <f t="shared" si="0"/>
        <v>16</v>
      </c>
      <c r="M7" s="160" t="s">
        <v>3</v>
      </c>
      <c r="N7" s="13">
        <f t="shared" si="1"/>
        <v>70584</v>
      </c>
      <c r="O7" s="3">
        <f t="shared" si="2"/>
        <v>16</v>
      </c>
      <c r="P7" s="160" t="s">
        <v>3</v>
      </c>
      <c r="Q7" s="86">
        <v>66778</v>
      </c>
    </row>
    <row r="8" spans="1:18" ht="13.5" customHeight="1">
      <c r="H8" s="3">
        <v>34</v>
      </c>
      <c r="I8" s="160" t="s">
        <v>1</v>
      </c>
      <c r="J8" s="13">
        <v>49984</v>
      </c>
      <c r="K8" s="195">
        <v>6</v>
      </c>
      <c r="L8" s="3">
        <f t="shared" si="0"/>
        <v>34</v>
      </c>
      <c r="M8" s="160" t="s">
        <v>1</v>
      </c>
      <c r="N8" s="13">
        <f t="shared" si="1"/>
        <v>49984</v>
      </c>
      <c r="O8" s="3">
        <f t="shared" si="2"/>
        <v>34</v>
      </c>
      <c r="P8" s="160" t="s">
        <v>1</v>
      </c>
      <c r="Q8" s="86">
        <v>42787</v>
      </c>
    </row>
    <row r="9" spans="1:18" ht="13.5" customHeight="1">
      <c r="H9" s="14">
        <v>25</v>
      </c>
      <c r="I9" s="162" t="s">
        <v>29</v>
      </c>
      <c r="J9" s="13">
        <v>49449</v>
      </c>
      <c r="K9" s="195">
        <v>7</v>
      </c>
      <c r="L9" s="3">
        <f t="shared" si="0"/>
        <v>25</v>
      </c>
      <c r="M9" s="162" t="s">
        <v>29</v>
      </c>
      <c r="N9" s="13">
        <f t="shared" si="1"/>
        <v>49449</v>
      </c>
      <c r="O9" s="3">
        <f t="shared" si="2"/>
        <v>25</v>
      </c>
      <c r="P9" s="162" t="s">
        <v>29</v>
      </c>
      <c r="Q9" s="86">
        <v>35958</v>
      </c>
    </row>
    <row r="10" spans="1:18" ht="13.5" customHeight="1">
      <c r="H10" s="33">
        <v>40</v>
      </c>
      <c r="I10" s="160" t="s">
        <v>2</v>
      </c>
      <c r="J10" s="13">
        <v>47139</v>
      </c>
      <c r="K10" s="195">
        <v>8</v>
      </c>
      <c r="L10" s="3">
        <f t="shared" si="0"/>
        <v>40</v>
      </c>
      <c r="M10" s="160" t="s">
        <v>2</v>
      </c>
      <c r="N10" s="13">
        <f t="shared" si="1"/>
        <v>47139</v>
      </c>
      <c r="O10" s="3">
        <f t="shared" si="2"/>
        <v>40</v>
      </c>
      <c r="P10" s="160" t="s">
        <v>2</v>
      </c>
      <c r="Q10" s="86">
        <v>43615</v>
      </c>
    </row>
    <row r="11" spans="1:18" ht="13.5" customHeight="1">
      <c r="H11" s="14">
        <v>13</v>
      </c>
      <c r="I11" s="162" t="s">
        <v>7</v>
      </c>
      <c r="J11" s="13">
        <v>35862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35862</v>
      </c>
      <c r="O11" s="3">
        <f t="shared" si="2"/>
        <v>13</v>
      </c>
      <c r="P11" s="162" t="s">
        <v>7</v>
      </c>
      <c r="Q11" s="86">
        <v>36347</v>
      </c>
    </row>
    <row r="12" spans="1:18" ht="13.5" customHeight="1" thickBot="1">
      <c r="H12" s="271">
        <v>24</v>
      </c>
      <c r="I12" s="377" t="s">
        <v>28</v>
      </c>
      <c r="J12" s="416">
        <v>29260</v>
      </c>
      <c r="K12" s="194">
        <v>10</v>
      </c>
      <c r="L12" s="3">
        <f t="shared" si="0"/>
        <v>24</v>
      </c>
      <c r="M12" s="377" t="s">
        <v>28</v>
      </c>
      <c r="N12" s="13">
        <f t="shared" si="1"/>
        <v>29260</v>
      </c>
      <c r="O12" s="14">
        <f t="shared" si="2"/>
        <v>24</v>
      </c>
      <c r="P12" s="377" t="s">
        <v>28</v>
      </c>
      <c r="Q12" s="197">
        <v>28755</v>
      </c>
    </row>
    <row r="13" spans="1:18" ht="13.5" customHeight="1" thickTop="1" thickBot="1">
      <c r="H13" s="121">
        <v>38</v>
      </c>
      <c r="I13" s="174" t="s">
        <v>38</v>
      </c>
      <c r="J13" s="418">
        <v>25682</v>
      </c>
      <c r="K13" s="103"/>
      <c r="L13" s="78"/>
      <c r="M13" s="163"/>
      <c r="N13" s="336">
        <v>916458</v>
      </c>
      <c r="O13" s="3"/>
      <c r="P13" s="270" t="s">
        <v>153</v>
      </c>
      <c r="Q13" s="198">
        <v>1139863</v>
      </c>
    </row>
    <row r="14" spans="1:18" ht="13.5" customHeight="1">
      <c r="B14" s="19"/>
      <c r="H14" s="3">
        <v>3</v>
      </c>
      <c r="I14" s="160" t="s">
        <v>10</v>
      </c>
      <c r="J14" s="13">
        <v>17839</v>
      </c>
      <c r="K14" s="103"/>
      <c r="L14" s="26"/>
      <c r="N14" t="s">
        <v>59</v>
      </c>
      <c r="O14"/>
    </row>
    <row r="15" spans="1:18" ht="13.5" customHeight="1">
      <c r="G15" s="17"/>
      <c r="H15" s="3">
        <v>14</v>
      </c>
      <c r="I15" s="160" t="s">
        <v>19</v>
      </c>
      <c r="J15" s="13">
        <v>14774</v>
      </c>
      <c r="K15" s="103"/>
      <c r="L15" s="26"/>
      <c r="M15" t="s">
        <v>202</v>
      </c>
      <c r="N15" s="15"/>
      <c r="O15"/>
      <c r="P15" t="s">
        <v>203</v>
      </c>
      <c r="Q15" s="85" t="s">
        <v>63</v>
      </c>
    </row>
    <row r="16" spans="1:18" ht="13.5" customHeight="1">
      <c r="C16" s="15"/>
      <c r="E16" s="17"/>
      <c r="H16" s="3">
        <v>37</v>
      </c>
      <c r="I16" s="160" t="s">
        <v>37</v>
      </c>
      <c r="J16" s="217">
        <v>14251</v>
      </c>
      <c r="K16" s="103"/>
      <c r="L16" s="3">
        <f>SUM(L3)</f>
        <v>17</v>
      </c>
      <c r="M16" s="13">
        <f>SUM(N3)</f>
        <v>377949</v>
      </c>
      <c r="N16" s="160" t="s">
        <v>21</v>
      </c>
      <c r="O16" s="3">
        <f>SUM(O3)</f>
        <v>17</v>
      </c>
      <c r="P16" s="13">
        <f>SUM(M16)</f>
        <v>377949</v>
      </c>
      <c r="Q16" s="275">
        <v>377738</v>
      </c>
      <c r="R16" s="79"/>
    </row>
    <row r="17" spans="2:20" ht="13.5" customHeight="1">
      <c r="C17" s="15"/>
      <c r="E17" s="17"/>
      <c r="H17" s="3">
        <v>9</v>
      </c>
      <c r="I17" s="3" t="s">
        <v>164</v>
      </c>
      <c r="J17" s="13">
        <v>12868</v>
      </c>
      <c r="K17" s="103"/>
      <c r="L17" s="3">
        <f t="shared" ref="L17:L25" si="3">SUM(L4)</f>
        <v>33</v>
      </c>
      <c r="M17" s="13">
        <f t="shared" ref="M17:M25" si="4">SUM(N4)</f>
        <v>139121</v>
      </c>
      <c r="N17" s="160" t="s">
        <v>0</v>
      </c>
      <c r="O17" s="3">
        <f t="shared" ref="O17:O25" si="5">SUM(O4)</f>
        <v>33</v>
      </c>
      <c r="P17" s="13">
        <f t="shared" ref="P17:P25" si="6">SUM(M17)</f>
        <v>139121</v>
      </c>
      <c r="Q17" s="276">
        <v>128995</v>
      </c>
      <c r="R17" s="79"/>
      <c r="S17" s="42"/>
    </row>
    <row r="18" spans="2:20" ht="13.5" customHeight="1">
      <c r="C18" s="15"/>
      <c r="E18" s="17"/>
      <c r="H18" s="3">
        <v>31</v>
      </c>
      <c r="I18" s="160" t="s">
        <v>105</v>
      </c>
      <c r="J18" s="217">
        <v>12400</v>
      </c>
      <c r="K18" s="103"/>
      <c r="L18" s="3">
        <f t="shared" si="3"/>
        <v>26</v>
      </c>
      <c r="M18" s="13">
        <f t="shared" si="4"/>
        <v>103263</v>
      </c>
      <c r="N18" s="160" t="s">
        <v>30</v>
      </c>
      <c r="O18" s="3">
        <f t="shared" si="5"/>
        <v>26</v>
      </c>
      <c r="P18" s="13">
        <f t="shared" si="6"/>
        <v>103263</v>
      </c>
      <c r="Q18" s="276">
        <v>111466</v>
      </c>
      <c r="R18" s="79"/>
      <c r="S18" s="111"/>
    </row>
    <row r="19" spans="2:20" ht="13.5" customHeight="1">
      <c r="C19" s="15"/>
      <c r="E19" s="17"/>
      <c r="H19" s="3">
        <v>2</v>
      </c>
      <c r="I19" s="160" t="s">
        <v>6</v>
      </c>
      <c r="J19" s="13">
        <v>10425</v>
      </c>
      <c r="L19" s="3">
        <f t="shared" si="3"/>
        <v>36</v>
      </c>
      <c r="M19" s="13">
        <f t="shared" si="4"/>
        <v>79430</v>
      </c>
      <c r="N19" s="160" t="s">
        <v>5</v>
      </c>
      <c r="O19" s="3">
        <f t="shared" si="5"/>
        <v>36</v>
      </c>
      <c r="P19" s="13">
        <f t="shared" si="6"/>
        <v>79430</v>
      </c>
      <c r="Q19" s="276">
        <v>72978</v>
      </c>
      <c r="R19" s="79"/>
      <c r="S19" s="124"/>
    </row>
    <row r="20" spans="2:20" ht="13.5" customHeight="1">
      <c r="B20" s="18"/>
      <c r="C20" s="15"/>
      <c r="E20" s="17"/>
      <c r="H20" s="3">
        <v>21</v>
      </c>
      <c r="I20" s="3" t="s">
        <v>159</v>
      </c>
      <c r="J20" s="217">
        <v>7747</v>
      </c>
      <c r="L20" s="3">
        <f t="shared" si="3"/>
        <v>16</v>
      </c>
      <c r="M20" s="13">
        <f t="shared" si="4"/>
        <v>70584</v>
      </c>
      <c r="N20" s="160" t="s">
        <v>3</v>
      </c>
      <c r="O20" s="3">
        <f t="shared" si="5"/>
        <v>16</v>
      </c>
      <c r="P20" s="13">
        <f t="shared" si="6"/>
        <v>70584</v>
      </c>
      <c r="Q20" s="276">
        <v>63065</v>
      </c>
      <c r="R20" s="79"/>
      <c r="S20" s="124"/>
    </row>
    <row r="21" spans="2:20" ht="13.5" customHeight="1">
      <c r="B21" s="18"/>
      <c r="C21" s="15"/>
      <c r="E21" s="17"/>
      <c r="H21" s="3">
        <v>15</v>
      </c>
      <c r="I21" s="160" t="s">
        <v>20</v>
      </c>
      <c r="J21" s="13">
        <v>7085</v>
      </c>
      <c r="L21" s="3">
        <f t="shared" si="3"/>
        <v>34</v>
      </c>
      <c r="M21" s="13">
        <f t="shared" si="4"/>
        <v>49984</v>
      </c>
      <c r="N21" s="160" t="s">
        <v>1</v>
      </c>
      <c r="O21" s="3">
        <f t="shared" si="5"/>
        <v>34</v>
      </c>
      <c r="P21" s="13">
        <f t="shared" si="6"/>
        <v>49984</v>
      </c>
      <c r="Q21" s="276">
        <v>124378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13">
        <v>5616</v>
      </c>
      <c r="K22" s="15"/>
      <c r="L22" s="3">
        <f t="shared" si="3"/>
        <v>25</v>
      </c>
      <c r="M22" s="13">
        <f t="shared" si="4"/>
        <v>49449</v>
      </c>
      <c r="N22" s="162" t="s">
        <v>29</v>
      </c>
      <c r="O22" s="3">
        <f t="shared" si="5"/>
        <v>25</v>
      </c>
      <c r="P22" s="13">
        <f t="shared" si="6"/>
        <v>49449</v>
      </c>
      <c r="Q22" s="276">
        <v>30722</v>
      </c>
      <c r="R22" s="79"/>
    </row>
    <row r="23" spans="2:20" ht="13.5" customHeight="1">
      <c r="B23" s="18"/>
      <c r="C23" s="15"/>
      <c r="E23" s="17"/>
      <c r="H23" s="3">
        <v>39</v>
      </c>
      <c r="I23" s="160" t="s">
        <v>39</v>
      </c>
      <c r="J23" s="13">
        <v>2396</v>
      </c>
      <c r="K23" s="15"/>
      <c r="L23" s="3">
        <f t="shared" si="3"/>
        <v>40</v>
      </c>
      <c r="M23" s="13">
        <f t="shared" si="4"/>
        <v>47139</v>
      </c>
      <c r="N23" s="160" t="s">
        <v>2</v>
      </c>
      <c r="O23" s="3">
        <f t="shared" si="5"/>
        <v>40</v>
      </c>
      <c r="P23" s="13">
        <f t="shared" si="6"/>
        <v>47139</v>
      </c>
      <c r="Q23" s="276">
        <v>45177</v>
      </c>
      <c r="R23" s="79"/>
      <c r="S23" s="42"/>
    </row>
    <row r="24" spans="2:20" ht="13.5" customHeight="1">
      <c r="C24" s="15"/>
      <c r="E24" s="17"/>
      <c r="H24" s="3">
        <v>12</v>
      </c>
      <c r="I24" s="160" t="s">
        <v>18</v>
      </c>
      <c r="J24" s="13">
        <v>2302</v>
      </c>
      <c r="K24" s="15"/>
      <c r="L24" s="3">
        <f t="shared" si="3"/>
        <v>13</v>
      </c>
      <c r="M24" s="13">
        <f t="shared" si="4"/>
        <v>35862</v>
      </c>
      <c r="N24" s="162" t="s">
        <v>7</v>
      </c>
      <c r="O24" s="3">
        <f t="shared" si="5"/>
        <v>13</v>
      </c>
      <c r="P24" s="13">
        <f t="shared" si="6"/>
        <v>35862</v>
      </c>
      <c r="Q24" s="276">
        <v>40582</v>
      </c>
      <c r="R24" s="79"/>
      <c r="S24" s="111"/>
    </row>
    <row r="25" spans="2:20" ht="13.5" customHeight="1" thickBot="1">
      <c r="C25" s="15"/>
      <c r="E25" s="17"/>
      <c r="H25" s="3">
        <v>20</v>
      </c>
      <c r="I25" s="160" t="s">
        <v>24</v>
      </c>
      <c r="J25" s="13">
        <v>2118</v>
      </c>
      <c r="K25" s="15"/>
      <c r="L25" s="14">
        <f t="shared" si="3"/>
        <v>24</v>
      </c>
      <c r="M25" s="113">
        <f t="shared" si="4"/>
        <v>29260</v>
      </c>
      <c r="N25" s="377" t="s">
        <v>28</v>
      </c>
      <c r="O25" s="14">
        <f t="shared" si="5"/>
        <v>24</v>
      </c>
      <c r="P25" s="113">
        <f t="shared" si="6"/>
        <v>29260</v>
      </c>
      <c r="Q25" s="277">
        <v>25076</v>
      </c>
      <c r="R25" s="126" t="s">
        <v>73</v>
      </c>
      <c r="S25" s="28"/>
      <c r="T25" s="28"/>
    </row>
    <row r="26" spans="2:20" ht="13.5" customHeight="1" thickTop="1">
      <c r="H26" s="3">
        <v>22</v>
      </c>
      <c r="I26" s="160" t="s">
        <v>26</v>
      </c>
      <c r="J26" s="13">
        <v>2055</v>
      </c>
      <c r="K26" s="15"/>
      <c r="L26" s="114"/>
      <c r="M26" s="161">
        <f>SUM(J43-(M16+M17+M18+M19+M20+M21+M22+M23+M24+M25))</f>
        <v>148767</v>
      </c>
      <c r="N26" s="218" t="s">
        <v>45</v>
      </c>
      <c r="O26" s="115"/>
      <c r="P26" s="161">
        <f>SUM(M26)</f>
        <v>148767</v>
      </c>
      <c r="Q26" s="161"/>
      <c r="R26" s="175">
        <v>1196398</v>
      </c>
      <c r="T26" s="28"/>
    </row>
    <row r="27" spans="2:20" ht="13.5" customHeight="1">
      <c r="H27" s="3">
        <v>30</v>
      </c>
      <c r="I27" s="160" t="s">
        <v>33</v>
      </c>
      <c r="J27" s="13">
        <v>1845</v>
      </c>
      <c r="K27" s="15"/>
      <c r="M27" t="s">
        <v>191</v>
      </c>
      <c r="O27" s="110"/>
      <c r="P27" s="28" t="s">
        <v>192</v>
      </c>
    </row>
    <row r="28" spans="2:20" ht="13.5" customHeight="1">
      <c r="H28" s="3">
        <v>1</v>
      </c>
      <c r="I28" s="160" t="s">
        <v>4</v>
      </c>
      <c r="J28" s="13">
        <v>1835</v>
      </c>
      <c r="K28" s="15"/>
      <c r="M28" s="86">
        <f t="shared" ref="M28:M37" si="7">SUM(Q3)</f>
        <v>406029</v>
      </c>
      <c r="N28" s="160" t="s">
        <v>21</v>
      </c>
      <c r="O28" s="3">
        <f>SUM(L3)</f>
        <v>17</v>
      </c>
      <c r="P28" s="86">
        <f t="shared" ref="P28:P37" si="8">SUM(Q3)</f>
        <v>406029</v>
      </c>
    </row>
    <row r="29" spans="2:20" ht="13.5" customHeight="1">
      <c r="H29" s="3">
        <v>27</v>
      </c>
      <c r="I29" s="160" t="s">
        <v>31</v>
      </c>
      <c r="J29" s="136">
        <v>1423</v>
      </c>
      <c r="K29" s="15"/>
      <c r="M29" s="86">
        <f t="shared" si="7"/>
        <v>133936</v>
      </c>
      <c r="N29" s="160" t="s">
        <v>0</v>
      </c>
      <c r="O29" s="3">
        <f t="shared" ref="O29:O37" si="9">SUM(L4)</f>
        <v>33</v>
      </c>
      <c r="P29" s="86">
        <f t="shared" si="8"/>
        <v>133936</v>
      </c>
    </row>
    <row r="30" spans="2:20" ht="13.5" customHeight="1">
      <c r="H30" s="3">
        <v>18</v>
      </c>
      <c r="I30" s="160" t="s">
        <v>22</v>
      </c>
      <c r="J30" s="13">
        <v>1134</v>
      </c>
      <c r="K30" s="15"/>
      <c r="M30" s="86">
        <f t="shared" si="7"/>
        <v>98330</v>
      </c>
      <c r="N30" s="160" t="s">
        <v>30</v>
      </c>
      <c r="O30" s="3">
        <f t="shared" si="9"/>
        <v>26</v>
      </c>
      <c r="P30" s="86">
        <f t="shared" si="8"/>
        <v>98330</v>
      </c>
    </row>
    <row r="31" spans="2:20" ht="13.5" customHeight="1">
      <c r="H31" s="3">
        <v>35</v>
      </c>
      <c r="I31" s="160" t="s">
        <v>36</v>
      </c>
      <c r="J31" s="217">
        <v>1056</v>
      </c>
      <c r="K31" s="15"/>
      <c r="M31" s="86">
        <f t="shared" si="7"/>
        <v>88361</v>
      </c>
      <c r="N31" s="160" t="s">
        <v>5</v>
      </c>
      <c r="O31" s="3">
        <f t="shared" si="9"/>
        <v>36</v>
      </c>
      <c r="P31" s="86">
        <f t="shared" si="8"/>
        <v>88361</v>
      </c>
    </row>
    <row r="32" spans="2:20" ht="13.5" customHeight="1">
      <c r="H32" s="3">
        <v>29</v>
      </c>
      <c r="I32" s="160" t="s">
        <v>95</v>
      </c>
      <c r="J32" s="87">
        <v>775</v>
      </c>
      <c r="K32" s="15"/>
      <c r="M32" s="86">
        <f t="shared" si="7"/>
        <v>66778</v>
      </c>
      <c r="N32" s="160" t="s">
        <v>3</v>
      </c>
      <c r="O32" s="3">
        <f t="shared" si="9"/>
        <v>16</v>
      </c>
      <c r="P32" s="86">
        <f t="shared" si="8"/>
        <v>66778</v>
      </c>
      <c r="S32" s="10"/>
    </row>
    <row r="33" spans="8:21" ht="13.5" customHeight="1">
      <c r="H33" s="3">
        <v>6</v>
      </c>
      <c r="I33" s="160" t="s">
        <v>13</v>
      </c>
      <c r="J33" s="217">
        <v>729</v>
      </c>
      <c r="K33" s="15"/>
      <c r="M33" s="86">
        <f t="shared" si="7"/>
        <v>42787</v>
      </c>
      <c r="N33" s="160" t="s">
        <v>1</v>
      </c>
      <c r="O33" s="3">
        <f t="shared" si="9"/>
        <v>34</v>
      </c>
      <c r="P33" s="86">
        <f t="shared" si="8"/>
        <v>42787</v>
      </c>
      <c r="S33" s="28"/>
      <c r="T33" s="28"/>
    </row>
    <row r="34" spans="8:21" ht="13.5" customHeight="1">
      <c r="H34" s="3">
        <v>23</v>
      </c>
      <c r="I34" s="160" t="s">
        <v>27</v>
      </c>
      <c r="J34" s="136">
        <v>707</v>
      </c>
      <c r="K34" s="15"/>
      <c r="M34" s="86">
        <f t="shared" si="7"/>
        <v>35958</v>
      </c>
      <c r="N34" s="162" t="s">
        <v>29</v>
      </c>
      <c r="O34" s="3">
        <f t="shared" si="9"/>
        <v>25</v>
      </c>
      <c r="P34" s="86">
        <f t="shared" si="8"/>
        <v>35958</v>
      </c>
      <c r="S34" s="28"/>
      <c r="T34" s="28"/>
    </row>
    <row r="35" spans="8:21" ht="13.5" customHeight="1">
      <c r="H35" s="3">
        <v>4</v>
      </c>
      <c r="I35" s="160" t="s">
        <v>11</v>
      </c>
      <c r="J35" s="13">
        <v>524</v>
      </c>
      <c r="K35" s="15"/>
      <c r="M35" s="86">
        <f t="shared" si="7"/>
        <v>43615</v>
      </c>
      <c r="N35" s="160" t="s">
        <v>2</v>
      </c>
      <c r="O35" s="3">
        <f t="shared" si="9"/>
        <v>40</v>
      </c>
      <c r="P35" s="86">
        <f t="shared" si="8"/>
        <v>43615</v>
      </c>
      <c r="S35" s="28"/>
    </row>
    <row r="36" spans="8:21" ht="13.5" customHeight="1">
      <c r="H36" s="3">
        <v>32</v>
      </c>
      <c r="I36" s="160" t="s">
        <v>35</v>
      </c>
      <c r="J36" s="136">
        <v>516</v>
      </c>
      <c r="K36" s="15"/>
      <c r="M36" s="86">
        <f t="shared" si="7"/>
        <v>36347</v>
      </c>
      <c r="N36" s="162" t="s">
        <v>7</v>
      </c>
      <c r="O36" s="3">
        <f t="shared" si="9"/>
        <v>13</v>
      </c>
      <c r="P36" s="86">
        <f t="shared" si="8"/>
        <v>36347</v>
      </c>
      <c r="S36" s="28"/>
    </row>
    <row r="37" spans="8:21" ht="13.5" customHeight="1" thickBot="1">
      <c r="H37" s="3">
        <v>7</v>
      </c>
      <c r="I37" s="160" t="s">
        <v>14</v>
      </c>
      <c r="J37" s="13">
        <v>286</v>
      </c>
      <c r="K37" s="15"/>
      <c r="M37" s="112">
        <f t="shared" si="7"/>
        <v>28755</v>
      </c>
      <c r="N37" s="377" t="s">
        <v>28</v>
      </c>
      <c r="O37" s="14">
        <f t="shared" si="9"/>
        <v>24</v>
      </c>
      <c r="P37" s="112">
        <f t="shared" si="8"/>
        <v>28755</v>
      </c>
      <c r="S37" s="28"/>
    </row>
    <row r="38" spans="8:21" ht="13.5" customHeight="1" thickTop="1">
      <c r="H38" s="3">
        <v>10</v>
      </c>
      <c r="I38" s="160" t="s">
        <v>16</v>
      </c>
      <c r="J38" s="410">
        <v>250</v>
      </c>
      <c r="K38" s="15"/>
      <c r="M38" s="342">
        <f>SUM(Q13-(Q3+Q4+Q5+Q6+Q7+Q8+Q9+Q10+Q11+Q12))</f>
        <v>158967</v>
      </c>
      <c r="N38" s="343" t="s">
        <v>161</v>
      </c>
      <c r="O38" s="344"/>
      <c r="P38" s="345">
        <f>SUM(M38)</f>
        <v>158967</v>
      </c>
      <c r="U38" s="28"/>
    </row>
    <row r="39" spans="8:21" ht="13.5" customHeight="1">
      <c r="H39" s="3">
        <v>5</v>
      </c>
      <c r="I39" s="160" t="s">
        <v>12</v>
      </c>
      <c r="J39" s="410">
        <v>68</v>
      </c>
      <c r="K39" s="15"/>
      <c r="P39" s="28"/>
    </row>
    <row r="40" spans="8:21" ht="13.5" customHeight="1">
      <c r="H40" s="3">
        <v>28</v>
      </c>
      <c r="I40" s="160" t="s">
        <v>32</v>
      </c>
      <c r="J40" s="13">
        <v>55</v>
      </c>
      <c r="K40" s="15"/>
    </row>
    <row r="41" spans="8:21" ht="13.5" customHeight="1">
      <c r="H41" s="3">
        <v>19</v>
      </c>
      <c r="I41" s="160" t="s">
        <v>23</v>
      </c>
      <c r="J41" s="217">
        <v>6</v>
      </c>
      <c r="K41" s="15"/>
    </row>
    <row r="42" spans="8:21" ht="13.5" customHeight="1" thickBot="1">
      <c r="H42" s="14">
        <v>8</v>
      </c>
      <c r="I42" s="162" t="s">
        <v>15</v>
      </c>
      <c r="J42" s="428">
        <v>0</v>
      </c>
      <c r="K42" s="15"/>
    </row>
    <row r="43" spans="8:21" ht="13.5" customHeight="1" thickTop="1">
      <c r="H43" s="114"/>
      <c r="I43" s="291" t="s">
        <v>93</v>
      </c>
      <c r="J43" s="292">
        <f>SUM(J3:J42)</f>
        <v>1130808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200</v>
      </c>
      <c r="D52" s="8" t="s">
        <v>201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377949</v>
      </c>
      <c r="D53" s="87">
        <f t="shared" ref="D53:D63" si="11">SUM(Q3)</f>
        <v>406029</v>
      </c>
      <c r="E53" s="80">
        <f t="shared" ref="E53:E62" si="12">SUM(P16/Q16*100)</f>
        <v>100.05585882278191</v>
      </c>
      <c r="F53" s="20">
        <f t="shared" ref="F53:F63" si="13">SUM(C53/D53*100)</f>
        <v>93.084237825377002</v>
      </c>
      <c r="G53" s="21"/>
      <c r="I53" s="159"/>
    </row>
    <row r="54" spans="1:16" ht="13.5" customHeight="1">
      <c r="A54" s="9">
        <v>2</v>
      </c>
      <c r="B54" s="160" t="s">
        <v>0</v>
      </c>
      <c r="C54" s="13">
        <f t="shared" si="10"/>
        <v>139121</v>
      </c>
      <c r="D54" s="87">
        <f t="shared" si="11"/>
        <v>133936</v>
      </c>
      <c r="E54" s="80">
        <f t="shared" si="12"/>
        <v>107.84991666343657</v>
      </c>
      <c r="F54" s="20">
        <f t="shared" si="13"/>
        <v>103.87125194122567</v>
      </c>
      <c r="G54" s="21"/>
      <c r="I54" s="159"/>
    </row>
    <row r="55" spans="1:16" ht="13.5" customHeight="1">
      <c r="A55" s="9">
        <v>3</v>
      </c>
      <c r="B55" s="160" t="s">
        <v>30</v>
      </c>
      <c r="C55" s="13">
        <f t="shared" si="10"/>
        <v>103263</v>
      </c>
      <c r="D55" s="87">
        <f t="shared" si="11"/>
        <v>98330</v>
      </c>
      <c r="E55" s="80">
        <f t="shared" si="12"/>
        <v>92.640805267974088</v>
      </c>
      <c r="F55" s="20">
        <f t="shared" si="13"/>
        <v>105.01678022983829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79430</v>
      </c>
      <c r="D56" s="87">
        <f t="shared" si="11"/>
        <v>88361</v>
      </c>
      <c r="E56" s="80">
        <f t="shared" si="12"/>
        <v>108.84102058154512</v>
      </c>
      <c r="F56" s="20">
        <f t="shared" si="13"/>
        <v>89.892599676327791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70584</v>
      </c>
      <c r="D57" s="87">
        <f t="shared" si="11"/>
        <v>66778</v>
      </c>
      <c r="E57" s="80">
        <f t="shared" si="12"/>
        <v>111.92261951954332</v>
      </c>
      <c r="F57" s="20">
        <f t="shared" si="13"/>
        <v>105.69948186528497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49984</v>
      </c>
      <c r="D58" s="87">
        <f t="shared" si="11"/>
        <v>42787</v>
      </c>
      <c r="E58" s="80">
        <f t="shared" si="12"/>
        <v>40.1871713647108</v>
      </c>
      <c r="F58" s="20">
        <f t="shared" si="13"/>
        <v>116.82052960011218</v>
      </c>
      <c r="G58" s="21"/>
    </row>
    <row r="59" spans="1:16" ht="13.5" customHeight="1">
      <c r="A59" s="9">
        <v>7</v>
      </c>
      <c r="B59" s="162" t="s">
        <v>29</v>
      </c>
      <c r="C59" s="13">
        <f t="shared" si="10"/>
        <v>49449</v>
      </c>
      <c r="D59" s="87">
        <f t="shared" si="11"/>
        <v>35958</v>
      </c>
      <c r="E59" s="80">
        <f t="shared" si="12"/>
        <v>160.95631794805024</v>
      </c>
      <c r="F59" s="20">
        <f t="shared" si="13"/>
        <v>137.51877190055063</v>
      </c>
      <c r="G59" s="21"/>
    </row>
    <row r="60" spans="1:16" ht="13.5" customHeight="1">
      <c r="A60" s="9">
        <v>8</v>
      </c>
      <c r="B60" s="160" t="s">
        <v>2</v>
      </c>
      <c r="C60" s="13">
        <f t="shared" si="10"/>
        <v>47139</v>
      </c>
      <c r="D60" s="87">
        <f t="shared" si="11"/>
        <v>43615</v>
      </c>
      <c r="E60" s="80">
        <f t="shared" si="12"/>
        <v>104.34291785643137</v>
      </c>
      <c r="F60" s="20">
        <f t="shared" si="13"/>
        <v>108.07978906339561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35862</v>
      </c>
      <c r="D61" s="87">
        <f t="shared" si="11"/>
        <v>36347</v>
      </c>
      <c r="E61" s="80">
        <f t="shared" si="12"/>
        <v>88.36922773643488</v>
      </c>
      <c r="F61" s="20">
        <f t="shared" si="13"/>
        <v>98.665639530085016</v>
      </c>
      <c r="G61" s="21"/>
    </row>
    <row r="62" spans="1:16" ht="13.5" customHeight="1" thickBot="1">
      <c r="A62" s="127">
        <v>10</v>
      </c>
      <c r="B62" s="377" t="s">
        <v>28</v>
      </c>
      <c r="C62" s="113">
        <f t="shared" si="10"/>
        <v>29260</v>
      </c>
      <c r="D62" s="128">
        <f t="shared" si="11"/>
        <v>28755</v>
      </c>
      <c r="E62" s="129">
        <f t="shared" si="12"/>
        <v>116.6852767586537</v>
      </c>
      <c r="F62" s="130">
        <f t="shared" si="13"/>
        <v>101.75621631020692</v>
      </c>
      <c r="G62" s="131"/>
    </row>
    <row r="63" spans="1:16" ht="13.5" customHeight="1" thickTop="1">
      <c r="A63" s="114"/>
      <c r="B63" s="132" t="s">
        <v>74</v>
      </c>
      <c r="C63" s="133">
        <f>SUM(J43)</f>
        <v>1130808</v>
      </c>
      <c r="D63" s="133">
        <f t="shared" si="11"/>
        <v>1139863</v>
      </c>
      <c r="E63" s="134">
        <f>SUM(C63/R26*100)</f>
        <v>94.517710661502278</v>
      </c>
      <c r="F63" s="135">
        <f t="shared" si="13"/>
        <v>99.205606287773179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62" sqref="M62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200</v>
      </c>
      <c r="I2" s="3"/>
      <c r="J2" s="184" t="s">
        <v>102</v>
      </c>
      <c r="K2" s="3"/>
      <c r="L2" s="293" t="s">
        <v>194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3" t="s">
        <v>99</v>
      </c>
      <c r="N3" s="424"/>
      <c r="S3" s="26"/>
      <c r="T3" s="26"/>
      <c r="U3" s="26"/>
    </row>
    <row r="4" spans="8:30" ht="13.5" customHeight="1">
      <c r="H4" s="89">
        <v>19634</v>
      </c>
      <c r="I4" s="3">
        <v>33</v>
      </c>
      <c r="J4" s="160" t="s">
        <v>0</v>
      </c>
      <c r="K4" s="116">
        <f>SUM(I4)</f>
        <v>33</v>
      </c>
      <c r="L4" s="309">
        <v>16929</v>
      </c>
      <c r="M4" s="45"/>
      <c r="N4" s="424"/>
      <c r="O4" s="90"/>
      <c r="S4" s="26"/>
      <c r="T4" s="26"/>
      <c r="U4" s="26"/>
    </row>
    <row r="5" spans="8:30" ht="13.5" customHeight="1">
      <c r="H5" s="88">
        <v>12424</v>
      </c>
      <c r="I5" s="3">
        <v>26</v>
      </c>
      <c r="J5" s="160" t="s">
        <v>30</v>
      </c>
      <c r="K5" s="116">
        <f t="shared" ref="K5:K13" si="0">SUM(I5)</f>
        <v>26</v>
      </c>
      <c r="L5" s="310">
        <v>19088</v>
      </c>
      <c r="M5" s="45"/>
      <c r="N5" s="424"/>
      <c r="O5" s="90"/>
      <c r="S5" s="26"/>
      <c r="T5" s="26"/>
      <c r="U5" s="26"/>
    </row>
    <row r="6" spans="8:30" ht="13.5" customHeight="1">
      <c r="H6" s="193">
        <v>10361</v>
      </c>
      <c r="I6" s="3">
        <v>14</v>
      </c>
      <c r="J6" s="160" t="s">
        <v>19</v>
      </c>
      <c r="K6" s="116">
        <f t="shared" si="0"/>
        <v>14</v>
      </c>
      <c r="L6" s="310">
        <v>6835</v>
      </c>
      <c r="M6" s="45"/>
      <c r="N6" s="424"/>
      <c r="O6" s="90"/>
      <c r="S6" s="26"/>
      <c r="T6" s="26"/>
      <c r="U6" s="26"/>
    </row>
    <row r="7" spans="8:30" ht="13.5" customHeight="1">
      <c r="H7" s="44">
        <v>4194</v>
      </c>
      <c r="I7" s="3">
        <v>38</v>
      </c>
      <c r="J7" s="160" t="s">
        <v>38</v>
      </c>
      <c r="K7" s="116">
        <f t="shared" si="0"/>
        <v>38</v>
      </c>
      <c r="L7" s="310">
        <v>4738</v>
      </c>
      <c r="M7" s="45"/>
      <c r="N7" s="424"/>
      <c r="O7" s="90"/>
      <c r="S7" s="26"/>
      <c r="T7" s="26"/>
      <c r="U7" s="26"/>
    </row>
    <row r="8" spans="8:30">
      <c r="H8" s="193">
        <v>3175</v>
      </c>
      <c r="I8" s="3">
        <v>15</v>
      </c>
      <c r="J8" s="160" t="s">
        <v>20</v>
      </c>
      <c r="K8" s="116">
        <f t="shared" si="0"/>
        <v>15</v>
      </c>
      <c r="L8" s="310">
        <v>3403</v>
      </c>
      <c r="M8" s="45"/>
      <c r="N8" s="90"/>
      <c r="O8" s="90"/>
      <c r="S8" s="26"/>
      <c r="T8" s="26"/>
      <c r="U8" s="26"/>
    </row>
    <row r="9" spans="8:30">
      <c r="H9" s="88">
        <v>2943</v>
      </c>
      <c r="I9" s="3">
        <v>34</v>
      </c>
      <c r="J9" s="160" t="s">
        <v>1</v>
      </c>
      <c r="K9" s="116">
        <f t="shared" si="0"/>
        <v>34</v>
      </c>
      <c r="L9" s="310">
        <v>4971</v>
      </c>
      <c r="M9" s="45"/>
      <c r="N9" s="90"/>
      <c r="O9" s="90"/>
      <c r="S9" s="26"/>
      <c r="T9" s="26"/>
      <c r="U9" s="26"/>
    </row>
    <row r="10" spans="8:30">
      <c r="H10" s="44">
        <v>1670</v>
      </c>
      <c r="I10" s="14">
        <v>24</v>
      </c>
      <c r="J10" s="162" t="s">
        <v>28</v>
      </c>
      <c r="K10" s="116">
        <f t="shared" si="0"/>
        <v>24</v>
      </c>
      <c r="L10" s="310">
        <v>4648</v>
      </c>
      <c r="S10" s="26"/>
      <c r="T10" s="26"/>
      <c r="U10" s="26"/>
    </row>
    <row r="11" spans="8:30">
      <c r="H11" s="419">
        <v>1561</v>
      </c>
      <c r="I11" s="3">
        <v>37</v>
      </c>
      <c r="J11" s="160" t="s">
        <v>37</v>
      </c>
      <c r="K11" s="116">
        <f t="shared" si="0"/>
        <v>37</v>
      </c>
      <c r="L11" s="310">
        <v>1913</v>
      </c>
      <c r="M11" s="45"/>
      <c r="N11" s="90"/>
      <c r="O11" s="90"/>
      <c r="S11" s="26"/>
      <c r="T11" s="26"/>
      <c r="U11" s="26"/>
    </row>
    <row r="12" spans="8:30">
      <c r="H12" s="166">
        <v>1352</v>
      </c>
      <c r="I12" s="14">
        <v>36</v>
      </c>
      <c r="J12" s="162" t="s">
        <v>5</v>
      </c>
      <c r="K12" s="116">
        <f t="shared" si="0"/>
        <v>36</v>
      </c>
      <c r="L12" s="310">
        <v>1670</v>
      </c>
      <c r="M12" s="45"/>
      <c r="N12" s="90"/>
      <c r="O12" s="90"/>
      <c r="S12" s="26"/>
      <c r="T12" s="26"/>
      <c r="U12" s="26"/>
    </row>
    <row r="13" spans="8:30" ht="14.25" thickBot="1">
      <c r="H13" s="430">
        <v>1099</v>
      </c>
      <c r="I13" s="380">
        <v>27</v>
      </c>
      <c r="J13" s="381" t="s">
        <v>31</v>
      </c>
      <c r="K13" s="116">
        <f t="shared" si="0"/>
        <v>27</v>
      </c>
      <c r="L13" s="310">
        <v>1345</v>
      </c>
      <c r="M13" s="45"/>
      <c r="N13" s="90"/>
      <c r="O13" s="90"/>
      <c r="S13" s="26"/>
      <c r="T13" s="26"/>
      <c r="U13" s="26"/>
    </row>
    <row r="14" spans="8:30" ht="14.25" thickTop="1">
      <c r="H14" s="88">
        <v>1005</v>
      </c>
      <c r="I14" s="121">
        <v>17</v>
      </c>
      <c r="J14" s="174" t="s">
        <v>21</v>
      </c>
      <c r="K14" s="107" t="s">
        <v>8</v>
      </c>
      <c r="L14" s="311">
        <v>70298</v>
      </c>
      <c r="S14" s="26"/>
      <c r="T14" s="26"/>
      <c r="U14" s="26"/>
    </row>
    <row r="15" spans="8:30">
      <c r="H15" s="44">
        <v>683</v>
      </c>
      <c r="I15" s="3">
        <v>25</v>
      </c>
      <c r="J15" s="160" t="s">
        <v>29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44">
        <v>596</v>
      </c>
      <c r="I16" s="33">
        <v>40</v>
      </c>
      <c r="J16" s="160" t="s">
        <v>2</v>
      </c>
      <c r="K16" s="116">
        <f>SUM(I4)</f>
        <v>33</v>
      </c>
      <c r="L16" s="160" t="s">
        <v>0</v>
      </c>
      <c r="M16" s="312">
        <v>18259</v>
      </c>
      <c r="N16" s="89">
        <f>SUM(H4)</f>
        <v>19634</v>
      </c>
      <c r="O16" s="45"/>
      <c r="P16" s="17"/>
      <c r="S16" s="26"/>
      <c r="T16" s="26"/>
      <c r="U16" s="26"/>
    </row>
    <row r="17" spans="1:21">
      <c r="H17" s="193">
        <v>550</v>
      </c>
      <c r="I17" s="3">
        <v>16</v>
      </c>
      <c r="J17" s="160" t="s">
        <v>3</v>
      </c>
      <c r="K17" s="116">
        <f t="shared" ref="K17:K25" si="1">SUM(I5)</f>
        <v>26</v>
      </c>
      <c r="L17" s="160" t="s">
        <v>30</v>
      </c>
      <c r="M17" s="313">
        <v>12633</v>
      </c>
      <c r="N17" s="89">
        <f t="shared" ref="N17:N25" si="2">SUM(H5)</f>
        <v>12424</v>
      </c>
      <c r="O17" s="45"/>
      <c r="P17" s="17"/>
      <c r="S17" s="26"/>
      <c r="T17" s="26"/>
      <c r="U17" s="26"/>
    </row>
    <row r="18" spans="1:21">
      <c r="H18" s="422">
        <v>225</v>
      </c>
      <c r="I18" s="3">
        <v>32</v>
      </c>
      <c r="J18" s="160" t="s">
        <v>35</v>
      </c>
      <c r="K18" s="116">
        <f t="shared" si="1"/>
        <v>14</v>
      </c>
      <c r="L18" s="160" t="s">
        <v>19</v>
      </c>
      <c r="M18" s="313">
        <v>5341</v>
      </c>
      <c r="N18" s="89">
        <f t="shared" si="2"/>
        <v>10361</v>
      </c>
      <c r="O18" s="45"/>
      <c r="P18" s="17"/>
      <c r="S18" s="26"/>
      <c r="T18" s="26"/>
      <c r="U18" s="26"/>
    </row>
    <row r="19" spans="1:21">
      <c r="H19" s="419">
        <v>207</v>
      </c>
      <c r="I19" s="3">
        <v>23</v>
      </c>
      <c r="J19" s="160" t="s">
        <v>27</v>
      </c>
      <c r="K19" s="116">
        <f t="shared" si="1"/>
        <v>38</v>
      </c>
      <c r="L19" s="160" t="s">
        <v>38</v>
      </c>
      <c r="M19" s="313">
        <v>3337</v>
      </c>
      <c r="N19" s="89">
        <f t="shared" si="2"/>
        <v>4194</v>
      </c>
      <c r="O19" s="45"/>
      <c r="P19" s="17"/>
      <c r="S19" s="26"/>
      <c r="T19" s="26"/>
      <c r="U19" s="26"/>
    </row>
    <row r="20" spans="1:21" ht="14.25" thickBot="1">
      <c r="H20" s="44">
        <v>160</v>
      </c>
      <c r="I20" s="3">
        <v>1</v>
      </c>
      <c r="J20" s="160" t="s">
        <v>4</v>
      </c>
      <c r="K20" s="116">
        <f t="shared" si="1"/>
        <v>15</v>
      </c>
      <c r="L20" s="160" t="s">
        <v>20</v>
      </c>
      <c r="M20" s="313">
        <v>3416</v>
      </c>
      <c r="N20" s="89">
        <f t="shared" si="2"/>
        <v>3175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200</v>
      </c>
      <c r="D21" s="59" t="s">
        <v>190</v>
      </c>
      <c r="E21" s="59" t="s">
        <v>51</v>
      </c>
      <c r="F21" s="59" t="s">
        <v>50</v>
      </c>
      <c r="G21" s="59" t="s">
        <v>52</v>
      </c>
      <c r="H21" s="193">
        <v>130</v>
      </c>
      <c r="I21" s="3">
        <v>21</v>
      </c>
      <c r="J21" s="160" t="s">
        <v>25</v>
      </c>
      <c r="K21" s="116">
        <f t="shared" si="1"/>
        <v>34</v>
      </c>
      <c r="L21" s="160" t="s">
        <v>1</v>
      </c>
      <c r="M21" s="313">
        <v>2364</v>
      </c>
      <c r="N21" s="89">
        <f t="shared" si="2"/>
        <v>2943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19634</v>
      </c>
      <c r="D22" s="89">
        <f>SUM(L4)</f>
        <v>16929</v>
      </c>
      <c r="E22" s="52">
        <f t="shared" ref="E22:E32" si="4">SUM(N16/M16*100)</f>
        <v>107.5305328878909</v>
      </c>
      <c r="F22" s="55">
        <f>SUM(C22/D22*100)</f>
        <v>115.97849843463879</v>
      </c>
      <c r="G22" s="3"/>
      <c r="H22" s="91">
        <v>77</v>
      </c>
      <c r="I22" s="3">
        <v>9</v>
      </c>
      <c r="J22" s="3" t="s">
        <v>165</v>
      </c>
      <c r="K22" s="116">
        <f t="shared" si="1"/>
        <v>24</v>
      </c>
      <c r="L22" s="162" t="s">
        <v>28</v>
      </c>
      <c r="M22" s="313">
        <v>1555</v>
      </c>
      <c r="N22" s="89">
        <f t="shared" si="2"/>
        <v>1670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12424</v>
      </c>
      <c r="D23" s="89">
        <f>SUM(L5)</f>
        <v>19088</v>
      </c>
      <c r="E23" s="52">
        <f t="shared" si="4"/>
        <v>98.345602786353197</v>
      </c>
      <c r="F23" s="55">
        <f t="shared" ref="F23:F32" si="5">SUM(C23/D23*100)</f>
        <v>65.088013411567474</v>
      </c>
      <c r="G23" s="3"/>
      <c r="H23" s="374">
        <v>16</v>
      </c>
      <c r="I23" s="3">
        <v>6</v>
      </c>
      <c r="J23" s="160" t="s">
        <v>13</v>
      </c>
      <c r="K23" s="116">
        <f t="shared" si="1"/>
        <v>37</v>
      </c>
      <c r="L23" s="160" t="s">
        <v>37</v>
      </c>
      <c r="M23" s="313">
        <v>1856</v>
      </c>
      <c r="N23" s="89">
        <f t="shared" si="2"/>
        <v>1561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10361</v>
      </c>
      <c r="D24" s="89">
        <f t="shared" ref="D24:D31" si="6">SUM(L6)</f>
        <v>6835</v>
      </c>
      <c r="E24" s="52">
        <f t="shared" si="4"/>
        <v>193.98988953379518</v>
      </c>
      <c r="F24" s="55">
        <f t="shared" si="5"/>
        <v>151.58741770299926</v>
      </c>
      <c r="G24" s="3"/>
      <c r="H24" s="91">
        <v>15</v>
      </c>
      <c r="I24" s="3">
        <v>2</v>
      </c>
      <c r="J24" s="160" t="s">
        <v>6</v>
      </c>
      <c r="K24" s="116">
        <f t="shared" si="1"/>
        <v>36</v>
      </c>
      <c r="L24" s="162" t="s">
        <v>5</v>
      </c>
      <c r="M24" s="313">
        <v>1313</v>
      </c>
      <c r="N24" s="89">
        <f t="shared" si="2"/>
        <v>1352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38</v>
      </c>
      <c r="C25" s="43">
        <f t="shared" si="3"/>
        <v>4194</v>
      </c>
      <c r="D25" s="89">
        <f t="shared" si="6"/>
        <v>4738</v>
      </c>
      <c r="E25" s="52">
        <f t="shared" si="4"/>
        <v>125.6817500749176</v>
      </c>
      <c r="F25" s="55">
        <f t="shared" si="5"/>
        <v>88.51836217813424</v>
      </c>
      <c r="G25" s="3"/>
      <c r="H25" s="125">
        <v>7</v>
      </c>
      <c r="I25" s="3">
        <v>4</v>
      </c>
      <c r="J25" s="160" t="s">
        <v>11</v>
      </c>
      <c r="K25" s="180">
        <f t="shared" si="1"/>
        <v>27</v>
      </c>
      <c r="L25" s="381" t="s">
        <v>31</v>
      </c>
      <c r="M25" s="314">
        <v>1339</v>
      </c>
      <c r="N25" s="166">
        <f t="shared" si="2"/>
        <v>1099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20</v>
      </c>
      <c r="C26" s="89">
        <f t="shared" si="3"/>
        <v>3175</v>
      </c>
      <c r="D26" s="89">
        <f t="shared" si="6"/>
        <v>3403</v>
      </c>
      <c r="E26" s="52">
        <f t="shared" si="4"/>
        <v>92.944964871194387</v>
      </c>
      <c r="F26" s="55">
        <f t="shared" si="5"/>
        <v>93.300029385836027</v>
      </c>
      <c r="G26" s="12"/>
      <c r="H26" s="91">
        <v>5</v>
      </c>
      <c r="I26" s="3">
        <v>19</v>
      </c>
      <c r="J26" s="160" t="s">
        <v>23</v>
      </c>
      <c r="K26" s="3"/>
      <c r="L26" s="363" t="s">
        <v>158</v>
      </c>
      <c r="M26" s="315">
        <v>55624</v>
      </c>
      <c r="N26" s="191">
        <f>SUM(H44)</f>
        <v>62093</v>
      </c>
      <c r="S26" s="26"/>
      <c r="T26" s="26"/>
      <c r="U26" s="26"/>
    </row>
    <row r="27" spans="1:21">
      <c r="A27" s="61">
        <v>6</v>
      </c>
      <c r="B27" s="160" t="s">
        <v>1</v>
      </c>
      <c r="C27" s="43">
        <f t="shared" si="3"/>
        <v>2943</v>
      </c>
      <c r="D27" s="89">
        <f t="shared" si="6"/>
        <v>4971</v>
      </c>
      <c r="E27" s="52">
        <f t="shared" si="4"/>
        <v>124.49238578680205</v>
      </c>
      <c r="F27" s="55">
        <f t="shared" si="5"/>
        <v>59.203379601689797</v>
      </c>
      <c r="G27" s="3"/>
      <c r="H27" s="91">
        <v>4</v>
      </c>
      <c r="I27" s="3">
        <v>22</v>
      </c>
      <c r="J27" s="160" t="s">
        <v>26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28</v>
      </c>
      <c r="C28" s="43">
        <f t="shared" si="3"/>
        <v>1670</v>
      </c>
      <c r="D28" s="89">
        <f t="shared" si="6"/>
        <v>4648</v>
      </c>
      <c r="E28" s="52">
        <f t="shared" si="4"/>
        <v>107.39549839228295</v>
      </c>
      <c r="F28" s="55">
        <f t="shared" si="5"/>
        <v>35.929432013769365</v>
      </c>
      <c r="G28" s="3"/>
      <c r="H28" s="125">
        <v>0</v>
      </c>
      <c r="I28" s="3">
        <v>3</v>
      </c>
      <c r="J28" s="160" t="s">
        <v>10</v>
      </c>
      <c r="L28" s="29"/>
      <c r="S28" s="26"/>
      <c r="T28" s="26"/>
      <c r="U28" s="26"/>
    </row>
    <row r="29" spans="1:21">
      <c r="A29" s="61">
        <v>8</v>
      </c>
      <c r="B29" s="160" t="s">
        <v>37</v>
      </c>
      <c r="C29" s="43">
        <f t="shared" si="3"/>
        <v>1561</v>
      </c>
      <c r="D29" s="89">
        <f t="shared" si="6"/>
        <v>1913</v>
      </c>
      <c r="E29" s="52">
        <f t="shared" si="4"/>
        <v>84.105603448275872</v>
      </c>
      <c r="F29" s="55">
        <f t="shared" si="5"/>
        <v>81.59958180867747</v>
      </c>
      <c r="G29" s="11"/>
      <c r="H29" s="91">
        <v>0</v>
      </c>
      <c r="I29" s="3">
        <v>5</v>
      </c>
      <c r="J29" s="160" t="s">
        <v>12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5</v>
      </c>
      <c r="C30" s="43">
        <f t="shared" si="3"/>
        <v>1352</v>
      </c>
      <c r="D30" s="89">
        <f t="shared" si="6"/>
        <v>1670</v>
      </c>
      <c r="E30" s="52">
        <f t="shared" si="4"/>
        <v>102.97029702970298</v>
      </c>
      <c r="F30" s="55">
        <f t="shared" si="5"/>
        <v>80.958083832335319</v>
      </c>
      <c r="G30" s="12"/>
      <c r="H30" s="91">
        <v>0</v>
      </c>
      <c r="I30" s="3">
        <v>7</v>
      </c>
      <c r="J30" s="160" t="s">
        <v>14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1" t="s">
        <v>31</v>
      </c>
      <c r="C31" s="43">
        <f t="shared" si="3"/>
        <v>1099</v>
      </c>
      <c r="D31" s="89">
        <f t="shared" si="6"/>
        <v>1345</v>
      </c>
      <c r="E31" s="52">
        <f t="shared" si="4"/>
        <v>82.076176250933528</v>
      </c>
      <c r="F31" s="55">
        <f t="shared" si="5"/>
        <v>81.710037174721194</v>
      </c>
      <c r="G31" s="92"/>
      <c r="H31" s="91">
        <v>0</v>
      </c>
      <c r="I31" s="3">
        <v>8</v>
      </c>
      <c r="J31" s="160" t="s">
        <v>15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62093</v>
      </c>
      <c r="D32" s="67">
        <f>SUM(L14)</f>
        <v>70298</v>
      </c>
      <c r="E32" s="70">
        <f t="shared" si="4"/>
        <v>111.62987199769883</v>
      </c>
      <c r="F32" s="68">
        <f t="shared" si="5"/>
        <v>88.328259694443659</v>
      </c>
      <c r="G32" s="69"/>
      <c r="H32" s="435">
        <v>0</v>
      </c>
      <c r="I32" s="3">
        <v>10</v>
      </c>
      <c r="J32" s="160" t="s">
        <v>16</v>
      </c>
      <c r="L32" s="29"/>
      <c r="M32" s="26"/>
      <c r="S32" s="26"/>
      <c r="T32" s="26"/>
      <c r="U32" s="26"/>
    </row>
    <row r="33" spans="2:30">
      <c r="H33" s="89">
        <v>0</v>
      </c>
      <c r="I33" s="3">
        <v>11</v>
      </c>
      <c r="J33" s="160" t="s">
        <v>17</v>
      </c>
      <c r="L33" s="29"/>
      <c r="M33" s="26"/>
      <c r="S33" s="26"/>
      <c r="T33" s="26"/>
      <c r="U33" s="26"/>
    </row>
    <row r="34" spans="2:30">
      <c r="H34" s="43">
        <v>0</v>
      </c>
      <c r="I34" s="3">
        <v>12</v>
      </c>
      <c r="J34" s="160" t="s">
        <v>18</v>
      </c>
      <c r="L34" s="29"/>
      <c r="M34" s="26"/>
      <c r="S34" s="26"/>
      <c r="T34" s="26"/>
      <c r="U34" s="26"/>
    </row>
    <row r="35" spans="2:30">
      <c r="H35" s="122">
        <v>0</v>
      </c>
      <c r="I35" s="3">
        <v>13</v>
      </c>
      <c r="J35" s="160" t="s">
        <v>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18</v>
      </c>
      <c r="J36" s="160" t="s">
        <v>22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88">
        <v>0</v>
      </c>
      <c r="I37" s="3">
        <v>20</v>
      </c>
      <c r="J37" s="160" t="s">
        <v>24</v>
      </c>
      <c r="L37" s="48"/>
      <c r="M37" s="26"/>
      <c r="S37" s="26"/>
      <c r="T37" s="26"/>
      <c r="U37" s="26"/>
    </row>
    <row r="38" spans="2:30">
      <c r="C38" s="26"/>
      <c r="F38" s="26"/>
      <c r="H38" s="88">
        <v>0</v>
      </c>
      <c r="I38" s="3">
        <v>28</v>
      </c>
      <c r="J38" s="160" t="s">
        <v>32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193">
        <v>0</v>
      </c>
      <c r="I39" s="3">
        <v>29</v>
      </c>
      <c r="J39" s="160" t="s">
        <v>95</v>
      </c>
      <c r="L39" s="48"/>
      <c r="M39" s="26"/>
      <c r="S39" s="26"/>
      <c r="T39" s="26"/>
      <c r="U39" s="26"/>
    </row>
    <row r="40" spans="2:30">
      <c r="C40" s="26"/>
      <c r="H40" s="193">
        <v>0</v>
      </c>
      <c r="I40" s="3">
        <v>30</v>
      </c>
      <c r="J40" s="160" t="s">
        <v>33</v>
      </c>
      <c r="L40" s="48"/>
      <c r="M40" s="26"/>
      <c r="S40" s="26"/>
      <c r="T40" s="26"/>
      <c r="U40" s="26"/>
    </row>
    <row r="41" spans="2:30">
      <c r="H41" s="193">
        <v>0</v>
      </c>
      <c r="I41" s="3">
        <v>31</v>
      </c>
      <c r="J41" s="160" t="s">
        <v>105</v>
      </c>
      <c r="L41" s="48"/>
      <c r="M41" s="26"/>
      <c r="S41" s="26"/>
      <c r="T41" s="26"/>
      <c r="U41" s="26"/>
    </row>
    <row r="42" spans="2:30">
      <c r="H42" s="88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62093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200</v>
      </c>
      <c r="I47" s="3"/>
      <c r="J47" s="178" t="s">
        <v>71</v>
      </c>
      <c r="K47" s="3"/>
      <c r="L47" s="298" t="s">
        <v>190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2" t="s">
        <v>99</v>
      </c>
      <c r="S48" s="26"/>
      <c r="T48" s="26"/>
      <c r="U48" s="26"/>
      <c r="V48" s="26"/>
    </row>
    <row r="49" spans="1:22">
      <c r="H49" s="89">
        <v>50010</v>
      </c>
      <c r="I49" s="3">
        <v>26</v>
      </c>
      <c r="J49" s="160" t="s">
        <v>30</v>
      </c>
      <c r="K49" s="3">
        <f>SUM(I49)</f>
        <v>26</v>
      </c>
      <c r="L49" s="303">
        <v>46201</v>
      </c>
      <c r="S49" s="26"/>
      <c r="T49" s="26"/>
      <c r="U49" s="26"/>
      <c r="V49" s="26"/>
    </row>
    <row r="50" spans="1:22">
      <c r="H50" s="43">
        <v>22483</v>
      </c>
      <c r="I50" s="3">
        <v>25</v>
      </c>
      <c r="J50" s="160" t="s">
        <v>29</v>
      </c>
      <c r="K50" s="3">
        <f t="shared" ref="K50:K58" si="7">SUM(I50)</f>
        <v>25</v>
      </c>
      <c r="L50" s="303">
        <v>7300</v>
      </c>
      <c r="M50" s="26"/>
      <c r="N50" s="90"/>
      <c r="O50" s="90"/>
      <c r="S50" s="26"/>
      <c r="T50" s="26"/>
      <c r="U50" s="26"/>
      <c r="V50" s="26"/>
    </row>
    <row r="51" spans="1:22">
      <c r="H51" s="44">
        <v>17243</v>
      </c>
      <c r="I51" s="3">
        <v>33</v>
      </c>
      <c r="J51" s="160" t="s">
        <v>0</v>
      </c>
      <c r="K51" s="3">
        <f t="shared" si="7"/>
        <v>33</v>
      </c>
      <c r="L51" s="303">
        <v>17444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15388</v>
      </c>
      <c r="I52" s="3">
        <v>13</v>
      </c>
      <c r="J52" s="160" t="s">
        <v>7</v>
      </c>
      <c r="K52" s="3">
        <f t="shared" si="7"/>
        <v>13</v>
      </c>
      <c r="L52" s="303">
        <v>14677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200</v>
      </c>
      <c r="D53" s="59" t="s">
        <v>190</v>
      </c>
      <c r="E53" s="59" t="s">
        <v>51</v>
      </c>
      <c r="F53" s="59" t="s">
        <v>50</v>
      </c>
      <c r="G53" s="59" t="s">
        <v>52</v>
      </c>
      <c r="H53" s="88">
        <v>8145</v>
      </c>
      <c r="I53" s="3">
        <v>40</v>
      </c>
      <c r="J53" s="160" t="s">
        <v>2</v>
      </c>
      <c r="K53" s="3">
        <f t="shared" si="7"/>
        <v>40</v>
      </c>
      <c r="L53" s="303">
        <v>8542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50010</v>
      </c>
      <c r="D54" s="97">
        <f>SUM(L49)</f>
        <v>46201</v>
      </c>
      <c r="E54" s="52">
        <f t="shared" ref="E54:E64" si="9">SUM(N63/M63*100)</f>
        <v>86.026869420122821</v>
      </c>
      <c r="F54" s="52">
        <f>SUM(C54/D54*100)</f>
        <v>108.24441029414949</v>
      </c>
      <c r="G54" s="3"/>
      <c r="H54" s="88">
        <v>6047</v>
      </c>
      <c r="I54" s="3">
        <v>34</v>
      </c>
      <c r="J54" s="160" t="s">
        <v>1</v>
      </c>
      <c r="K54" s="3">
        <f t="shared" si="7"/>
        <v>34</v>
      </c>
      <c r="L54" s="303">
        <v>4839</v>
      </c>
      <c r="M54" s="26"/>
      <c r="N54" s="359"/>
      <c r="O54" s="90"/>
      <c r="S54" s="26"/>
      <c r="T54" s="26"/>
      <c r="U54" s="26"/>
      <c r="V54" s="26"/>
    </row>
    <row r="55" spans="1:22">
      <c r="A55" s="61">
        <v>2</v>
      </c>
      <c r="B55" s="160" t="s">
        <v>29</v>
      </c>
      <c r="C55" s="43">
        <f t="shared" si="8"/>
        <v>22483</v>
      </c>
      <c r="D55" s="97">
        <f t="shared" ref="D55:D64" si="10">SUM(L50)</f>
        <v>7300</v>
      </c>
      <c r="E55" s="52">
        <f t="shared" si="9"/>
        <v>545.43910722950022</v>
      </c>
      <c r="F55" s="52">
        <f t="shared" ref="F55:F64" si="11">SUM(C55/D55*100)</f>
        <v>307.98630136986304</v>
      </c>
      <c r="G55" s="3"/>
      <c r="H55" s="88">
        <v>4433</v>
      </c>
      <c r="I55" s="3">
        <v>24</v>
      </c>
      <c r="J55" s="160" t="s">
        <v>28</v>
      </c>
      <c r="K55" s="3">
        <f t="shared" si="7"/>
        <v>24</v>
      </c>
      <c r="L55" s="303">
        <v>3302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17243</v>
      </c>
      <c r="D56" s="97">
        <f t="shared" si="10"/>
        <v>17444</v>
      </c>
      <c r="E56" s="52">
        <f t="shared" si="9"/>
        <v>105.249343832021</v>
      </c>
      <c r="F56" s="52">
        <f t="shared" si="11"/>
        <v>98.847741343728501</v>
      </c>
      <c r="G56" s="3"/>
      <c r="H56" s="88">
        <v>2029</v>
      </c>
      <c r="I56" s="3">
        <v>36</v>
      </c>
      <c r="J56" s="160" t="s">
        <v>5</v>
      </c>
      <c r="K56" s="3">
        <f t="shared" si="7"/>
        <v>36</v>
      </c>
      <c r="L56" s="303">
        <v>2527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7</v>
      </c>
      <c r="C57" s="43">
        <f t="shared" si="8"/>
        <v>15388</v>
      </c>
      <c r="D57" s="97">
        <f t="shared" si="10"/>
        <v>14677</v>
      </c>
      <c r="E57" s="52">
        <f t="shared" si="9"/>
        <v>89.361207897793264</v>
      </c>
      <c r="F57" s="52">
        <f t="shared" si="11"/>
        <v>104.84431423315392</v>
      </c>
      <c r="G57" s="3"/>
      <c r="H57" s="91">
        <v>1909</v>
      </c>
      <c r="I57" s="3">
        <v>16</v>
      </c>
      <c r="J57" s="160" t="s">
        <v>3</v>
      </c>
      <c r="K57" s="3">
        <f t="shared" si="7"/>
        <v>16</v>
      </c>
      <c r="L57" s="303">
        <v>1921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</v>
      </c>
      <c r="C58" s="43">
        <f t="shared" si="8"/>
        <v>8145</v>
      </c>
      <c r="D58" s="97">
        <f t="shared" si="10"/>
        <v>8542</v>
      </c>
      <c r="E58" s="52">
        <f t="shared" si="9"/>
        <v>102.45283018867926</v>
      </c>
      <c r="F58" s="52">
        <f t="shared" si="11"/>
        <v>95.352376492624686</v>
      </c>
      <c r="G58" s="12"/>
      <c r="H58" s="166">
        <v>1794</v>
      </c>
      <c r="I58" s="14">
        <v>22</v>
      </c>
      <c r="J58" s="162" t="s">
        <v>26</v>
      </c>
      <c r="K58" s="14">
        <f t="shared" si="7"/>
        <v>22</v>
      </c>
      <c r="L58" s="304">
        <v>1830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6047</v>
      </c>
      <c r="D59" s="97">
        <f t="shared" si="10"/>
        <v>4839</v>
      </c>
      <c r="E59" s="52">
        <f t="shared" si="9"/>
        <v>101.64733568667003</v>
      </c>
      <c r="F59" s="52">
        <f t="shared" si="11"/>
        <v>124.96383550320314</v>
      </c>
      <c r="G59" s="3"/>
      <c r="H59" s="433">
        <v>1693</v>
      </c>
      <c r="I59" s="335">
        <v>38</v>
      </c>
      <c r="J59" s="220" t="s">
        <v>38</v>
      </c>
      <c r="K59" s="8" t="s">
        <v>67</v>
      </c>
      <c r="L59" s="305">
        <v>112997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4433</v>
      </c>
      <c r="D60" s="97">
        <f t="shared" si="10"/>
        <v>3302</v>
      </c>
      <c r="E60" s="52">
        <f t="shared" si="9"/>
        <v>131.11505471753918</v>
      </c>
      <c r="F60" s="52">
        <f t="shared" si="11"/>
        <v>134.25196850393701</v>
      </c>
      <c r="G60" s="3"/>
      <c r="H60" s="91">
        <v>593</v>
      </c>
      <c r="I60" s="139">
        <v>17</v>
      </c>
      <c r="J60" s="160" t="s">
        <v>21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2029</v>
      </c>
      <c r="D61" s="97">
        <f t="shared" si="10"/>
        <v>2527</v>
      </c>
      <c r="E61" s="52">
        <f t="shared" si="9"/>
        <v>109.38005390835579</v>
      </c>
      <c r="F61" s="52">
        <f t="shared" si="11"/>
        <v>80.292837356549256</v>
      </c>
      <c r="G61" s="11"/>
      <c r="H61" s="91">
        <v>551</v>
      </c>
      <c r="I61" s="139">
        <v>21</v>
      </c>
      <c r="J61" s="3" t="s">
        <v>156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3</v>
      </c>
      <c r="C62" s="43">
        <f t="shared" si="8"/>
        <v>1909</v>
      </c>
      <c r="D62" s="97">
        <f t="shared" si="10"/>
        <v>1921</v>
      </c>
      <c r="E62" s="52">
        <f t="shared" si="9"/>
        <v>101.4346439957492</v>
      </c>
      <c r="F62" s="52">
        <f t="shared" si="11"/>
        <v>99.375325351379487</v>
      </c>
      <c r="G62" s="12"/>
      <c r="H62" s="91">
        <v>480</v>
      </c>
      <c r="I62" s="173">
        <v>23</v>
      </c>
      <c r="J62" s="160" t="s">
        <v>27</v>
      </c>
      <c r="K62" s="50"/>
      <c r="L62" t="s">
        <v>61</v>
      </c>
      <c r="M62" s="44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26</v>
      </c>
      <c r="C63" s="330">
        <f t="shared" si="8"/>
        <v>1794</v>
      </c>
      <c r="D63" s="137">
        <f t="shared" si="10"/>
        <v>1830</v>
      </c>
      <c r="E63" s="57">
        <f t="shared" si="9"/>
        <v>70.297805642633222</v>
      </c>
      <c r="F63" s="57">
        <f t="shared" si="11"/>
        <v>98.032786885245898</v>
      </c>
      <c r="G63" s="92"/>
      <c r="H63" s="423">
        <v>312</v>
      </c>
      <c r="I63" s="3">
        <v>12</v>
      </c>
      <c r="J63" s="160" t="s">
        <v>18</v>
      </c>
      <c r="K63" s="3">
        <f>SUM(K49)</f>
        <v>26</v>
      </c>
      <c r="L63" s="160" t="s">
        <v>30</v>
      </c>
      <c r="M63" s="169">
        <v>58133</v>
      </c>
      <c r="N63" s="89">
        <f>SUM(H49)</f>
        <v>50010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133403</v>
      </c>
      <c r="D64" s="138">
        <f t="shared" si="10"/>
        <v>112997</v>
      </c>
      <c r="E64" s="70">
        <f t="shared" si="9"/>
        <v>107.91900593783876</v>
      </c>
      <c r="F64" s="70">
        <f t="shared" si="11"/>
        <v>118.05888651911111</v>
      </c>
      <c r="G64" s="69"/>
      <c r="H64" s="91">
        <v>120</v>
      </c>
      <c r="I64" s="3">
        <v>11</v>
      </c>
      <c r="J64" s="160" t="s">
        <v>17</v>
      </c>
      <c r="K64" s="3">
        <f t="shared" ref="K64:K72" si="12">SUM(K50)</f>
        <v>25</v>
      </c>
      <c r="L64" s="160" t="s">
        <v>29</v>
      </c>
      <c r="M64" s="169">
        <v>4122</v>
      </c>
      <c r="N64" s="89">
        <f t="shared" ref="N64:N72" si="13">SUM(H50)</f>
        <v>22483</v>
      </c>
      <c r="O64" s="45"/>
      <c r="S64" s="26"/>
      <c r="T64" s="26"/>
      <c r="U64" s="26"/>
      <c r="V64" s="26"/>
    </row>
    <row r="65" spans="2:22">
      <c r="H65" s="43">
        <v>71</v>
      </c>
      <c r="I65" s="3">
        <v>9</v>
      </c>
      <c r="J65" s="3" t="s">
        <v>163</v>
      </c>
      <c r="K65" s="3">
        <f t="shared" si="12"/>
        <v>33</v>
      </c>
      <c r="L65" s="160" t="s">
        <v>0</v>
      </c>
      <c r="M65" s="169">
        <v>16383</v>
      </c>
      <c r="N65" s="89">
        <f t="shared" si="13"/>
        <v>17243</v>
      </c>
      <c r="O65" s="45"/>
      <c r="S65" s="26"/>
      <c r="T65" s="26"/>
      <c r="U65" s="26"/>
      <c r="V65" s="26"/>
    </row>
    <row r="66" spans="2:22">
      <c r="H66" s="89">
        <v>36</v>
      </c>
      <c r="I66" s="3">
        <v>15</v>
      </c>
      <c r="J66" s="160" t="s">
        <v>20</v>
      </c>
      <c r="K66" s="3">
        <f t="shared" si="12"/>
        <v>13</v>
      </c>
      <c r="L66" s="160" t="s">
        <v>7</v>
      </c>
      <c r="M66" s="169">
        <v>17220</v>
      </c>
      <c r="N66" s="89">
        <f t="shared" si="13"/>
        <v>15388</v>
      </c>
      <c r="O66" s="45"/>
      <c r="S66" s="26"/>
      <c r="T66" s="26"/>
      <c r="U66" s="26"/>
      <c r="V66" s="26"/>
    </row>
    <row r="67" spans="2:22">
      <c r="H67" s="43">
        <v>30</v>
      </c>
      <c r="I67" s="3">
        <v>4</v>
      </c>
      <c r="J67" s="160" t="s">
        <v>11</v>
      </c>
      <c r="K67" s="3">
        <f t="shared" si="12"/>
        <v>40</v>
      </c>
      <c r="L67" s="160" t="s">
        <v>2</v>
      </c>
      <c r="M67" s="169">
        <v>7950</v>
      </c>
      <c r="N67" s="89">
        <f t="shared" si="13"/>
        <v>8145</v>
      </c>
      <c r="O67" s="45"/>
      <c r="S67" s="26"/>
      <c r="T67" s="26"/>
      <c r="U67" s="26"/>
      <c r="V67" s="26"/>
    </row>
    <row r="68" spans="2:22">
      <c r="B68" s="51"/>
      <c r="C68" s="26"/>
      <c r="H68" s="289">
        <v>28</v>
      </c>
      <c r="I68" s="3">
        <v>29</v>
      </c>
      <c r="J68" s="160" t="s">
        <v>95</v>
      </c>
      <c r="K68" s="3">
        <f t="shared" si="12"/>
        <v>34</v>
      </c>
      <c r="L68" s="160" t="s">
        <v>1</v>
      </c>
      <c r="M68" s="169">
        <v>5949</v>
      </c>
      <c r="N68" s="89">
        <f t="shared" si="13"/>
        <v>6047</v>
      </c>
      <c r="O68" s="45"/>
      <c r="S68" s="26"/>
      <c r="T68" s="26"/>
      <c r="U68" s="26"/>
      <c r="V68" s="26"/>
    </row>
    <row r="69" spans="2:22">
      <c r="B69" s="51"/>
      <c r="C69" s="26"/>
      <c r="H69" s="88">
        <v>7</v>
      </c>
      <c r="I69" s="3">
        <v>27</v>
      </c>
      <c r="J69" s="160" t="s">
        <v>31</v>
      </c>
      <c r="K69" s="3">
        <f t="shared" si="12"/>
        <v>24</v>
      </c>
      <c r="L69" s="160" t="s">
        <v>28</v>
      </c>
      <c r="M69" s="169">
        <v>3381</v>
      </c>
      <c r="N69" s="89">
        <f t="shared" si="13"/>
        <v>4433</v>
      </c>
      <c r="O69" s="45"/>
      <c r="S69" s="26"/>
      <c r="T69" s="26"/>
      <c r="U69" s="26"/>
      <c r="V69" s="26"/>
    </row>
    <row r="70" spans="2:22">
      <c r="B70" s="50"/>
      <c r="H70" s="289">
        <v>1</v>
      </c>
      <c r="I70" s="3">
        <v>35</v>
      </c>
      <c r="J70" s="160" t="s">
        <v>36</v>
      </c>
      <c r="K70" s="3">
        <f t="shared" si="12"/>
        <v>36</v>
      </c>
      <c r="L70" s="160" t="s">
        <v>5</v>
      </c>
      <c r="M70" s="169">
        <v>1855</v>
      </c>
      <c r="N70" s="89">
        <f t="shared" si="13"/>
        <v>2029</v>
      </c>
      <c r="O70" s="45"/>
      <c r="S70" s="26"/>
      <c r="T70" s="26"/>
      <c r="U70" s="26"/>
      <c r="V70" s="26"/>
    </row>
    <row r="71" spans="2:22">
      <c r="B71" s="50"/>
      <c r="H71" s="333">
        <v>0</v>
      </c>
      <c r="I71" s="3">
        <v>1</v>
      </c>
      <c r="J71" s="160" t="s">
        <v>4</v>
      </c>
      <c r="K71" s="3">
        <f t="shared" si="12"/>
        <v>16</v>
      </c>
      <c r="L71" s="160" t="s">
        <v>3</v>
      </c>
      <c r="M71" s="169">
        <v>1882</v>
      </c>
      <c r="N71" s="89">
        <f t="shared" si="13"/>
        <v>1909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2</v>
      </c>
      <c r="J72" s="160" t="s">
        <v>6</v>
      </c>
      <c r="K72" s="3">
        <f t="shared" si="12"/>
        <v>22</v>
      </c>
      <c r="L72" s="162" t="s">
        <v>26</v>
      </c>
      <c r="M72" s="170">
        <v>2552</v>
      </c>
      <c r="N72" s="89">
        <f t="shared" si="13"/>
        <v>1794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3</v>
      </c>
      <c r="J73" s="160" t="s">
        <v>10</v>
      </c>
      <c r="K73" s="43"/>
      <c r="L73" s="3" t="s">
        <v>180</v>
      </c>
      <c r="M73" s="168">
        <v>123614</v>
      </c>
      <c r="N73" s="167">
        <f>SUM(H89)</f>
        <v>133403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333">
        <v>0</v>
      </c>
      <c r="I76" s="3">
        <v>7</v>
      </c>
      <c r="J76" s="160" t="s">
        <v>14</v>
      </c>
      <c r="L76" s="48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8</v>
      </c>
      <c r="J77" s="160" t="s">
        <v>15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18</v>
      </c>
      <c r="J80" s="160" t="s">
        <v>22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20</v>
      </c>
      <c r="J82" s="160" t="s">
        <v>24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96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88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133403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18" sqref="M1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0" t="s">
        <v>205</v>
      </c>
      <c r="I2" s="3"/>
      <c r="J2" s="185" t="s">
        <v>103</v>
      </c>
      <c r="K2" s="3"/>
      <c r="L2" s="179" t="s">
        <v>193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24"/>
      <c r="R3" s="48"/>
      <c r="S3" s="26"/>
      <c r="T3" s="26"/>
      <c r="U3" s="26"/>
      <c r="V3" s="26"/>
    </row>
    <row r="4" spans="5:30" ht="13.5" customHeight="1">
      <c r="H4" s="43">
        <v>23741</v>
      </c>
      <c r="I4" s="3">
        <v>17</v>
      </c>
      <c r="J4" s="33" t="s">
        <v>21</v>
      </c>
      <c r="K4" s="200">
        <f>SUM(I4)</f>
        <v>17</v>
      </c>
      <c r="L4" s="272">
        <v>22458</v>
      </c>
      <c r="M4" s="45"/>
      <c r="N4" s="424"/>
      <c r="R4" s="48"/>
      <c r="S4" s="26"/>
      <c r="T4" s="26"/>
      <c r="U4" s="26"/>
      <c r="V4" s="26"/>
    </row>
    <row r="5" spans="5:30" ht="13.5" customHeight="1">
      <c r="H5" s="333">
        <v>18779</v>
      </c>
      <c r="I5" s="3">
        <v>33</v>
      </c>
      <c r="J5" s="33" t="s">
        <v>0</v>
      </c>
      <c r="K5" s="200">
        <f t="shared" ref="K5:K13" si="0">SUM(I5)</f>
        <v>33</v>
      </c>
      <c r="L5" s="272">
        <v>23350</v>
      </c>
      <c r="M5" s="45"/>
      <c r="N5" s="424"/>
      <c r="R5" s="48"/>
      <c r="S5" s="26"/>
      <c r="T5" s="26"/>
      <c r="U5" s="26"/>
      <c r="V5" s="26"/>
    </row>
    <row r="6" spans="5:30" ht="13.5" customHeight="1">
      <c r="H6" s="88">
        <v>17839</v>
      </c>
      <c r="I6" s="3">
        <v>3</v>
      </c>
      <c r="J6" s="33" t="s">
        <v>10</v>
      </c>
      <c r="K6" s="200">
        <f t="shared" si="0"/>
        <v>3</v>
      </c>
      <c r="L6" s="272">
        <v>24135</v>
      </c>
      <c r="M6" s="45"/>
      <c r="N6" s="424"/>
      <c r="R6" s="48"/>
      <c r="S6" s="26"/>
      <c r="T6" s="26"/>
      <c r="U6" s="26"/>
      <c r="V6" s="26"/>
    </row>
    <row r="7" spans="5:30" ht="13.5" customHeight="1">
      <c r="H7" s="88">
        <v>16563</v>
      </c>
      <c r="I7" s="3">
        <v>34</v>
      </c>
      <c r="J7" s="33" t="s">
        <v>1</v>
      </c>
      <c r="K7" s="200">
        <f t="shared" si="0"/>
        <v>34</v>
      </c>
      <c r="L7" s="272">
        <v>15271</v>
      </c>
      <c r="M7" s="45"/>
      <c r="N7" s="424"/>
      <c r="R7" s="48"/>
      <c r="S7" s="26"/>
      <c r="T7" s="26"/>
      <c r="U7" s="26"/>
      <c r="V7" s="26"/>
    </row>
    <row r="8" spans="5:30">
      <c r="H8" s="88">
        <v>11322</v>
      </c>
      <c r="I8" s="3">
        <v>40</v>
      </c>
      <c r="J8" s="33" t="s">
        <v>2</v>
      </c>
      <c r="K8" s="200">
        <f t="shared" si="0"/>
        <v>40</v>
      </c>
      <c r="L8" s="272">
        <v>13149</v>
      </c>
      <c r="M8" s="45"/>
      <c r="R8" s="48"/>
      <c r="S8" s="26"/>
      <c r="T8" s="26"/>
      <c r="U8" s="26"/>
      <c r="V8" s="26"/>
    </row>
    <row r="9" spans="5:30">
      <c r="H9" s="88">
        <v>11178</v>
      </c>
      <c r="I9" s="3">
        <v>13</v>
      </c>
      <c r="J9" s="33" t="s">
        <v>7</v>
      </c>
      <c r="K9" s="200">
        <f t="shared" si="0"/>
        <v>13</v>
      </c>
      <c r="L9" s="272">
        <v>10054</v>
      </c>
      <c r="M9" s="45"/>
      <c r="R9" s="48"/>
      <c r="S9" s="26"/>
      <c r="T9" s="26"/>
      <c r="U9" s="26"/>
      <c r="V9" s="26"/>
    </row>
    <row r="10" spans="5:30">
      <c r="H10" s="88">
        <v>10831</v>
      </c>
      <c r="I10" s="3">
        <v>31</v>
      </c>
      <c r="J10" s="33" t="s">
        <v>64</v>
      </c>
      <c r="K10" s="200">
        <f t="shared" si="0"/>
        <v>31</v>
      </c>
      <c r="L10" s="272">
        <v>13063</v>
      </c>
      <c r="M10" s="45"/>
      <c r="R10" s="48"/>
      <c r="S10" s="26"/>
      <c r="T10" s="26"/>
      <c r="U10" s="26"/>
      <c r="V10" s="26"/>
    </row>
    <row r="11" spans="5:30">
      <c r="H11" s="88">
        <v>10315</v>
      </c>
      <c r="I11" s="3">
        <v>2</v>
      </c>
      <c r="J11" s="33" t="s">
        <v>6</v>
      </c>
      <c r="K11" s="200">
        <f t="shared" si="0"/>
        <v>2</v>
      </c>
      <c r="L11" s="273">
        <v>10364</v>
      </c>
      <c r="M11" s="45"/>
      <c r="N11" s="29"/>
      <c r="R11" s="48"/>
      <c r="S11" s="26"/>
      <c r="T11" s="26"/>
      <c r="U11" s="26"/>
      <c r="V11" s="26"/>
    </row>
    <row r="12" spans="5:30">
      <c r="H12" s="420">
        <v>7607</v>
      </c>
      <c r="I12" s="3">
        <v>16</v>
      </c>
      <c r="J12" s="33" t="s">
        <v>3</v>
      </c>
      <c r="K12" s="200">
        <f t="shared" si="0"/>
        <v>16</v>
      </c>
      <c r="L12" s="273">
        <v>15979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13">
        <v>7123</v>
      </c>
      <c r="I13" s="14">
        <v>25</v>
      </c>
      <c r="J13" s="77" t="s">
        <v>29</v>
      </c>
      <c r="K13" s="200">
        <f t="shared" si="0"/>
        <v>25</v>
      </c>
      <c r="L13" s="273">
        <v>12010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5">
        <v>7021</v>
      </c>
      <c r="I14" s="219">
        <v>26</v>
      </c>
      <c r="J14" s="379" t="s">
        <v>30</v>
      </c>
      <c r="K14" s="107" t="s">
        <v>8</v>
      </c>
      <c r="L14" s="274">
        <v>195924</v>
      </c>
      <c r="N14" s="32"/>
      <c r="R14" s="48"/>
      <c r="S14" s="26"/>
      <c r="T14" s="26"/>
      <c r="U14" s="26"/>
      <c r="V14" s="26"/>
    </row>
    <row r="15" spans="5:30">
      <c r="H15" s="289">
        <v>5647</v>
      </c>
      <c r="I15" s="3">
        <v>21</v>
      </c>
      <c r="J15" s="3" t="s">
        <v>159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5158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>
      <c r="H17" s="88">
        <v>3690</v>
      </c>
      <c r="I17" s="3">
        <v>38</v>
      </c>
      <c r="J17" s="33" t="s">
        <v>38</v>
      </c>
      <c r="L17" s="32"/>
      <c r="R17" s="48"/>
      <c r="S17" s="26"/>
      <c r="T17" s="26"/>
      <c r="U17" s="26"/>
      <c r="V17" s="26"/>
    </row>
    <row r="18" spans="1:22">
      <c r="H18" s="122">
        <v>2364</v>
      </c>
      <c r="I18" s="3">
        <v>14</v>
      </c>
      <c r="J18" s="33" t="s">
        <v>19</v>
      </c>
      <c r="L18" s="186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1811</v>
      </c>
      <c r="I19" s="3">
        <v>9</v>
      </c>
      <c r="J19" s="3" t="s">
        <v>164</v>
      </c>
      <c r="K19" s="116">
        <f>SUM(I4)</f>
        <v>17</v>
      </c>
      <c r="L19" s="33" t="s">
        <v>21</v>
      </c>
      <c r="M19" s="367">
        <v>21356</v>
      </c>
      <c r="N19" s="89">
        <f>SUM(H4)</f>
        <v>23741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204</v>
      </c>
      <c r="D20" s="59" t="s">
        <v>194</v>
      </c>
      <c r="E20" s="59" t="s">
        <v>51</v>
      </c>
      <c r="F20" s="59" t="s">
        <v>50</v>
      </c>
      <c r="G20" s="60" t="s">
        <v>52</v>
      </c>
      <c r="H20" s="88">
        <v>1689</v>
      </c>
      <c r="I20" s="3">
        <v>36</v>
      </c>
      <c r="J20" s="33" t="s">
        <v>5</v>
      </c>
      <c r="K20" s="116">
        <f t="shared" ref="K20:K28" si="1">SUM(I5)</f>
        <v>33</v>
      </c>
      <c r="L20" s="33" t="s">
        <v>0</v>
      </c>
      <c r="M20" s="368">
        <v>20001</v>
      </c>
      <c r="N20" s="89">
        <f t="shared" ref="N20:N28" si="2">SUM(H5)</f>
        <v>18779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21</v>
      </c>
      <c r="C21" s="199">
        <f>SUM(H4)</f>
        <v>23741</v>
      </c>
      <c r="D21" s="89">
        <f>SUM(L4)</f>
        <v>22458</v>
      </c>
      <c r="E21" s="52">
        <f t="shared" ref="E21:E30" si="3">SUM(N19/M19*100)</f>
        <v>111.16782168945495</v>
      </c>
      <c r="F21" s="52">
        <f t="shared" ref="F21:F31" si="4">SUM(C21/D21*100)</f>
        <v>105.71288627660522</v>
      </c>
      <c r="G21" s="62"/>
      <c r="H21" s="44">
        <v>1260</v>
      </c>
      <c r="I21" s="3">
        <v>24</v>
      </c>
      <c r="J21" s="33" t="s">
        <v>28</v>
      </c>
      <c r="K21" s="116">
        <f t="shared" si="1"/>
        <v>3</v>
      </c>
      <c r="L21" s="33" t="s">
        <v>10</v>
      </c>
      <c r="M21" s="368">
        <v>27981</v>
      </c>
      <c r="N21" s="89">
        <f t="shared" si="2"/>
        <v>17839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0</v>
      </c>
      <c r="C22" s="199">
        <f t="shared" ref="C22:C30" si="5">SUM(H5)</f>
        <v>18779</v>
      </c>
      <c r="D22" s="89">
        <f t="shared" ref="D22:D29" si="6">SUM(L5)</f>
        <v>23350</v>
      </c>
      <c r="E22" s="52">
        <f t="shared" si="3"/>
        <v>93.890305484725772</v>
      </c>
      <c r="F22" s="52">
        <f t="shared" si="4"/>
        <v>80.423982869379017</v>
      </c>
      <c r="G22" s="62"/>
      <c r="H22" s="88">
        <v>1099</v>
      </c>
      <c r="I22" s="3">
        <v>1</v>
      </c>
      <c r="J22" s="33" t="s">
        <v>4</v>
      </c>
      <c r="K22" s="116">
        <f t="shared" si="1"/>
        <v>34</v>
      </c>
      <c r="L22" s="33" t="s">
        <v>1</v>
      </c>
      <c r="M22" s="368">
        <v>18125</v>
      </c>
      <c r="N22" s="89">
        <f t="shared" si="2"/>
        <v>16563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10</v>
      </c>
      <c r="C23" s="199">
        <f t="shared" si="5"/>
        <v>17839</v>
      </c>
      <c r="D23" s="89">
        <f t="shared" si="6"/>
        <v>24135</v>
      </c>
      <c r="E23" s="52">
        <f t="shared" si="3"/>
        <v>63.75397591222616</v>
      </c>
      <c r="F23" s="52">
        <f t="shared" si="4"/>
        <v>73.913403770457847</v>
      </c>
      <c r="G23" s="62"/>
      <c r="H23" s="88">
        <v>680</v>
      </c>
      <c r="I23" s="3">
        <v>37</v>
      </c>
      <c r="J23" s="33" t="s">
        <v>37</v>
      </c>
      <c r="K23" s="116">
        <f t="shared" si="1"/>
        <v>40</v>
      </c>
      <c r="L23" s="33" t="s">
        <v>2</v>
      </c>
      <c r="M23" s="368">
        <v>12324</v>
      </c>
      <c r="N23" s="89">
        <f t="shared" si="2"/>
        <v>11322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199">
        <f t="shared" si="5"/>
        <v>16563</v>
      </c>
      <c r="D24" s="89">
        <f t="shared" si="6"/>
        <v>15271</v>
      </c>
      <c r="E24" s="52">
        <f t="shared" si="3"/>
        <v>91.382068965517234</v>
      </c>
      <c r="F24" s="52">
        <f t="shared" si="4"/>
        <v>108.46048064959729</v>
      </c>
      <c r="G24" s="62"/>
      <c r="H24" s="289">
        <v>589</v>
      </c>
      <c r="I24" s="3">
        <v>12</v>
      </c>
      <c r="J24" s="33" t="s">
        <v>18</v>
      </c>
      <c r="K24" s="116">
        <f t="shared" si="1"/>
        <v>13</v>
      </c>
      <c r="L24" s="33" t="s">
        <v>7</v>
      </c>
      <c r="M24" s="368">
        <v>10425</v>
      </c>
      <c r="N24" s="89">
        <f t="shared" si="2"/>
        <v>11178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2</v>
      </c>
      <c r="C25" s="199">
        <f t="shared" si="5"/>
        <v>11322</v>
      </c>
      <c r="D25" s="89">
        <f t="shared" si="6"/>
        <v>13149</v>
      </c>
      <c r="E25" s="52">
        <f t="shared" si="3"/>
        <v>91.869522882181116</v>
      </c>
      <c r="F25" s="52">
        <f t="shared" si="4"/>
        <v>86.105407255304584</v>
      </c>
      <c r="G25" s="72"/>
      <c r="H25" s="88">
        <v>589</v>
      </c>
      <c r="I25" s="3">
        <v>20</v>
      </c>
      <c r="J25" s="33" t="s">
        <v>24</v>
      </c>
      <c r="K25" s="116">
        <f t="shared" si="1"/>
        <v>31</v>
      </c>
      <c r="L25" s="33" t="s">
        <v>64</v>
      </c>
      <c r="M25" s="368">
        <v>13121</v>
      </c>
      <c r="N25" s="89">
        <f t="shared" si="2"/>
        <v>10831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199">
        <f t="shared" si="5"/>
        <v>11178</v>
      </c>
      <c r="D26" s="89">
        <f t="shared" si="6"/>
        <v>10054</v>
      </c>
      <c r="E26" s="52">
        <f t="shared" si="3"/>
        <v>107.22302158273382</v>
      </c>
      <c r="F26" s="52">
        <f t="shared" si="4"/>
        <v>111.17962999801074</v>
      </c>
      <c r="G26" s="62"/>
      <c r="H26" s="88">
        <v>452</v>
      </c>
      <c r="I26" s="3">
        <v>4</v>
      </c>
      <c r="J26" s="33" t="s">
        <v>11</v>
      </c>
      <c r="K26" s="116">
        <f t="shared" si="1"/>
        <v>2</v>
      </c>
      <c r="L26" s="33" t="s">
        <v>6</v>
      </c>
      <c r="M26" s="369">
        <v>24083</v>
      </c>
      <c r="N26" s="89">
        <f t="shared" si="2"/>
        <v>10315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64</v>
      </c>
      <c r="C27" s="199">
        <f t="shared" si="5"/>
        <v>10831</v>
      </c>
      <c r="D27" s="89">
        <f t="shared" si="6"/>
        <v>13063</v>
      </c>
      <c r="E27" s="52">
        <f t="shared" si="3"/>
        <v>82.547061961740724</v>
      </c>
      <c r="F27" s="52">
        <f t="shared" si="4"/>
        <v>82.913572686212973</v>
      </c>
      <c r="G27" s="62"/>
      <c r="H27" s="88">
        <v>307</v>
      </c>
      <c r="I27" s="3">
        <v>39</v>
      </c>
      <c r="J27" s="33" t="s">
        <v>39</v>
      </c>
      <c r="K27" s="116">
        <f t="shared" si="1"/>
        <v>16</v>
      </c>
      <c r="L27" s="33" t="s">
        <v>3</v>
      </c>
      <c r="M27" s="370">
        <v>6354</v>
      </c>
      <c r="N27" s="89">
        <f t="shared" si="2"/>
        <v>7607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6</v>
      </c>
      <c r="C28" s="199">
        <f t="shared" si="5"/>
        <v>10315</v>
      </c>
      <c r="D28" s="89">
        <f t="shared" si="6"/>
        <v>10364</v>
      </c>
      <c r="E28" s="52">
        <f t="shared" si="3"/>
        <v>42.831042644188848</v>
      </c>
      <c r="F28" s="52">
        <f t="shared" si="4"/>
        <v>99.527209571593971</v>
      </c>
      <c r="G28" s="73"/>
      <c r="H28" s="88">
        <v>286</v>
      </c>
      <c r="I28" s="3">
        <v>7</v>
      </c>
      <c r="J28" s="33" t="s">
        <v>14</v>
      </c>
      <c r="K28" s="180">
        <f t="shared" si="1"/>
        <v>25</v>
      </c>
      <c r="L28" s="77" t="s">
        <v>29</v>
      </c>
      <c r="M28" s="370">
        <v>7247</v>
      </c>
      <c r="N28" s="166">
        <f t="shared" si="2"/>
        <v>7123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</v>
      </c>
      <c r="C29" s="199">
        <f t="shared" si="5"/>
        <v>7607</v>
      </c>
      <c r="D29" s="89">
        <f t="shared" si="6"/>
        <v>15979</v>
      </c>
      <c r="E29" s="52">
        <f t="shared" si="3"/>
        <v>119.71986150456407</v>
      </c>
      <c r="F29" s="52">
        <f t="shared" si="4"/>
        <v>47.606233181050129</v>
      </c>
      <c r="G29" s="72"/>
      <c r="H29" s="289">
        <v>286</v>
      </c>
      <c r="I29" s="3">
        <v>32</v>
      </c>
      <c r="J29" s="33" t="s">
        <v>35</v>
      </c>
      <c r="K29" s="114"/>
      <c r="L29" s="114" t="s">
        <v>168</v>
      </c>
      <c r="M29" s="371">
        <v>198441</v>
      </c>
      <c r="N29" s="171">
        <f>SUM(H44)</f>
        <v>168721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29</v>
      </c>
      <c r="C30" s="199">
        <f t="shared" si="5"/>
        <v>7123</v>
      </c>
      <c r="D30" s="89">
        <f>SUM(L13)</f>
        <v>12010</v>
      </c>
      <c r="E30" s="57">
        <f t="shared" si="3"/>
        <v>98.288947150545056</v>
      </c>
      <c r="F30" s="63">
        <f t="shared" si="4"/>
        <v>59.308909242298078</v>
      </c>
      <c r="G30" s="75"/>
      <c r="H30" s="88">
        <v>250</v>
      </c>
      <c r="I30" s="3">
        <v>10</v>
      </c>
      <c r="J30" s="33" t="s">
        <v>16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168721</v>
      </c>
      <c r="D31" s="67">
        <f>SUM(L14)</f>
        <v>195924</v>
      </c>
      <c r="E31" s="70">
        <f>SUM(N29/M29*100)</f>
        <v>85.023256282723835</v>
      </c>
      <c r="F31" s="63">
        <f t="shared" si="4"/>
        <v>86.115534595047066</v>
      </c>
      <c r="G31" s="71"/>
      <c r="H31" s="88">
        <v>112</v>
      </c>
      <c r="I31" s="3">
        <v>15</v>
      </c>
      <c r="J31" s="33" t="s">
        <v>20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95</v>
      </c>
      <c r="I32" s="3">
        <v>27</v>
      </c>
      <c r="J32" s="33" t="s">
        <v>31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26</v>
      </c>
      <c r="I33" s="3">
        <v>18</v>
      </c>
      <c r="J33" s="33" t="s">
        <v>22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11</v>
      </c>
      <c r="I34" s="3">
        <v>23</v>
      </c>
      <c r="J34" s="33" t="s">
        <v>27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</v>
      </c>
      <c r="I35" s="3">
        <v>29</v>
      </c>
      <c r="J35" s="33" t="s">
        <v>54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0</v>
      </c>
      <c r="I36" s="3">
        <v>5</v>
      </c>
      <c r="J36" s="33" t="s">
        <v>12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44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168721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205</v>
      </c>
      <c r="I48" s="3"/>
      <c r="J48" s="188" t="s">
        <v>91</v>
      </c>
      <c r="K48" s="3"/>
      <c r="L48" s="326" t="s">
        <v>193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6" t="s">
        <v>172</v>
      </c>
      <c r="M49" s="82"/>
      <c r="R49" s="48"/>
      <c r="S49" s="26"/>
      <c r="T49" s="26"/>
      <c r="U49" s="26"/>
      <c r="V49" s="26"/>
    </row>
    <row r="50" spans="1:22">
      <c r="H50" s="43">
        <v>34804</v>
      </c>
      <c r="I50" s="3">
        <v>16</v>
      </c>
      <c r="J50" s="33" t="s">
        <v>3</v>
      </c>
      <c r="K50" s="324">
        <f>SUM(I50)</f>
        <v>16</v>
      </c>
      <c r="L50" s="327">
        <v>25002</v>
      </c>
      <c r="M50" s="45"/>
      <c r="R50" s="48"/>
      <c r="S50" s="26"/>
      <c r="T50" s="26"/>
      <c r="U50" s="26"/>
      <c r="V50" s="26"/>
    </row>
    <row r="51" spans="1:22">
      <c r="H51" s="44">
        <v>13088</v>
      </c>
      <c r="I51" s="3">
        <v>26</v>
      </c>
      <c r="J51" s="33" t="s">
        <v>30</v>
      </c>
      <c r="K51" s="324">
        <f t="shared" ref="K51:K59" si="7">SUM(I51)</f>
        <v>26</v>
      </c>
      <c r="L51" s="328">
        <v>8320</v>
      </c>
      <c r="M51" s="45"/>
      <c r="R51" s="48"/>
      <c r="S51" s="26"/>
      <c r="T51" s="26"/>
      <c r="U51" s="26"/>
      <c r="V51" s="26"/>
    </row>
    <row r="52" spans="1:22" ht="14.25" thickBot="1">
      <c r="H52" s="44">
        <v>12420</v>
      </c>
      <c r="I52" s="3">
        <v>33</v>
      </c>
      <c r="J52" s="33" t="s">
        <v>0</v>
      </c>
      <c r="K52" s="324">
        <f t="shared" si="7"/>
        <v>33</v>
      </c>
      <c r="L52" s="328">
        <v>8723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204</v>
      </c>
      <c r="D53" s="59" t="s">
        <v>194</v>
      </c>
      <c r="E53" s="59" t="s">
        <v>51</v>
      </c>
      <c r="F53" s="59" t="s">
        <v>50</v>
      </c>
      <c r="G53" s="60" t="s">
        <v>52</v>
      </c>
      <c r="H53" s="88">
        <v>7544</v>
      </c>
      <c r="I53" s="3">
        <v>38</v>
      </c>
      <c r="J53" s="33" t="s">
        <v>38</v>
      </c>
      <c r="K53" s="324">
        <f t="shared" si="7"/>
        <v>38</v>
      </c>
      <c r="L53" s="328">
        <v>6694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34804</v>
      </c>
      <c r="D54" s="97">
        <f>SUM(L50)</f>
        <v>25002</v>
      </c>
      <c r="E54" s="52">
        <f t="shared" ref="E54:E63" si="8">SUM(N67/M67*100)</f>
        <v>109.30217951133723</v>
      </c>
      <c r="F54" s="52">
        <f t="shared" ref="F54:F62" si="9">SUM(C54/D54*100)</f>
        <v>139.20486361091113</v>
      </c>
      <c r="G54" s="62"/>
      <c r="H54" s="44">
        <v>6722</v>
      </c>
      <c r="I54" s="3">
        <v>34</v>
      </c>
      <c r="J54" s="33" t="s">
        <v>1</v>
      </c>
      <c r="K54" s="324">
        <f t="shared" si="7"/>
        <v>34</v>
      </c>
      <c r="L54" s="328">
        <v>3090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13088</v>
      </c>
      <c r="D55" s="97">
        <f t="shared" ref="D55:D63" si="11">SUM(L51)</f>
        <v>8320</v>
      </c>
      <c r="E55" s="52">
        <f t="shared" si="8"/>
        <v>92.462027552101731</v>
      </c>
      <c r="F55" s="52">
        <f t="shared" si="9"/>
        <v>157.30769230769229</v>
      </c>
      <c r="G55" s="62"/>
      <c r="H55" s="88">
        <v>2626</v>
      </c>
      <c r="I55" s="3">
        <v>40</v>
      </c>
      <c r="J55" s="33" t="s">
        <v>2</v>
      </c>
      <c r="K55" s="324">
        <f t="shared" si="7"/>
        <v>40</v>
      </c>
      <c r="L55" s="328">
        <v>1615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12420</v>
      </c>
      <c r="D56" s="97">
        <f t="shared" si="11"/>
        <v>8723</v>
      </c>
      <c r="E56" s="52">
        <f t="shared" si="8"/>
        <v>124.08832051153962</v>
      </c>
      <c r="F56" s="52">
        <f t="shared" si="9"/>
        <v>142.38220795597846</v>
      </c>
      <c r="G56" s="62"/>
      <c r="H56" s="88">
        <v>2035</v>
      </c>
      <c r="I56" s="3">
        <v>39</v>
      </c>
      <c r="J56" s="33" t="s">
        <v>39</v>
      </c>
      <c r="K56" s="324">
        <f t="shared" si="7"/>
        <v>39</v>
      </c>
      <c r="L56" s="328">
        <v>0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38</v>
      </c>
      <c r="C57" s="43">
        <f t="shared" si="10"/>
        <v>7544</v>
      </c>
      <c r="D57" s="97">
        <f t="shared" si="11"/>
        <v>6694</v>
      </c>
      <c r="E57" s="52">
        <f t="shared" si="8"/>
        <v>114.68531468531469</v>
      </c>
      <c r="F57" s="52">
        <f t="shared" si="9"/>
        <v>112.6979384523454</v>
      </c>
      <c r="G57" s="62"/>
      <c r="H57" s="88">
        <v>2019</v>
      </c>
      <c r="I57" s="3">
        <v>24</v>
      </c>
      <c r="J57" s="33" t="s">
        <v>28</v>
      </c>
      <c r="K57" s="324">
        <f t="shared" si="7"/>
        <v>24</v>
      </c>
      <c r="L57" s="328">
        <v>556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1</v>
      </c>
      <c r="C58" s="43">
        <f t="shared" si="10"/>
        <v>6722</v>
      </c>
      <c r="D58" s="97">
        <f t="shared" si="11"/>
        <v>3090</v>
      </c>
      <c r="E58" s="52">
        <f t="shared" si="8"/>
        <v>116.82307959680223</v>
      </c>
      <c r="F58" s="52">
        <f t="shared" si="9"/>
        <v>217.54045307443363</v>
      </c>
      <c r="G58" s="72"/>
      <c r="H58" s="44">
        <v>1550</v>
      </c>
      <c r="I58" s="3">
        <v>25</v>
      </c>
      <c r="J58" s="33" t="s">
        <v>29</v>
      </c>
      <c r="K58" s="324">
        <f t="shared" si="7"/>
        <v>25</v>
      </c>
      <c r="L58" s="328">
        <v>749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</v>
      </c>
      <c r="C59" s="43">
        <f t="shared" si="10"/>
        <v>2626</v>
      </c>
      <c r="D59" s="97">
        <f t="shared" si="11"/>
        <v>1615</v>
      </c>
      <c r="E59" s="52">
        <f t="shared" si="8"/>
        <v>382.79883381924196</v>
      </c>
      <c r="F59" s="52">
        <f t="shared" si="9"/>
        <v>162.60061919504645</v>
      </c>
      <c r="G59" s="62"/>
      <c r="H59" s="421">
        <v>1379</v>
      </c>
      <c r="I59" s="14">
        <v>17</v>
      </c>
      <c r="J59" s="77" t="s">
        <v>21</v>
      </c>
      <c r="K59" s="325">
        <f t="shared" si="7"/>
        <v>17</v>
      </c>
      <c r="L59" s="329">
        <v>16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39</v>
      </c>
      <c r="C60" s="89">
        <f t="shared" si="10"/>
        <v>2035</v>
      </c>
      <c r="D60" s="97">
        <f t="shared" si="11"/>
        <v>0</v>
      </c>
      <c r="E60" s="52">
        <f t="shared" si="8"/>
        <v>124.69362745098039</v>
      </c>
      <c r="F60" s="426" t="s">
        <v>219</v>
      </c>
      <c r="G60" s="62"/>
      <c r="H60" s="431">
        <v>1138</v>
      </c>
      <c r="I60" s="219">
        <v>31</v>
      </c>
      <c r="J60" s="379" t="s">
        <v>106</v>
      </c>
      <c r="K60" s="364" t="s">
        <v>8</v>
      </c>
      <c r="L60" s="373">
        <v>59835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28</v>
      </c>
      <c r="C61" s="43">
        <f t="shared" si="10"/>
        <v>2019</v>
      </c>
      <c r="D61" s="97">
        <f t="shared" si="11"/>
        <v>556</v>
      </c>
      <c r="E61" s="52">
        <f t="shared" si="8"/>
        <v>120.4653937947494</v>
      </c>
      <c r="F61" s="52">
        <f t="shared" si="9"/>
        <v>363.12949640287769</v>
      </c>
      <c r="G61" s="73"/>
      <c r="H61" s="44">
        <v>702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29</v>
      </c>
      <c r="C62" s="43">
        <f t="shared" si="10"/>
        <v>1550</v>
      </c>
      <c r="D62" s="97">
        <f t="shared" si="11"/>
        <v>749</v>
      </c>
      <c r="E62" s="52">
        <f t="shared" si="8"/>
        <v>33.520761245674741</v>
      </c>
      <c r="F62" s="52">
        <f t="shared" si="9"/>
        <v>206.94259012016022</v>
      </c>
      <c r="G62" s="72"/>
      <c r="H62" s="333">
        <v>511</v>
      </c>
      <c r="I62" s="3">
        <v>36</v>
      </c>
      <c r="J62" s="33" t="s">
        <v>5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21</v>
      </c>
      <c r="C63" s="43">
        <f t="shared" si="10"/>
        <v>1379</v>
      </c>
      <c r="D63" s="97">
        <f t="shared" si="11"/>
        <v>16</v>
      </c>
      <c r="E63" s="57">
        <f t="shared" si="8"/>
        <v>111.84103811841038</v>
      </c>
      <c r="F63" s="52">
        <f>SUM(C63/D63*100)</f>
        <v>8618.75</v>
      </c>
      <c r="G63" s="75"/>
      <c r="H63" s="44">
        <v>132</v>
      </c>
      <c r="I63" s="3">
        <v>15</v>
      </c>
      <c r="J63" s="33" t="s">
        <v>20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87084</v>
      </c>
      <c r="D64" s="67">
        <f>SUM(L60)</f>
        <v>59835</v>
      </c>
      <c r="E64" s="70">
        <f>SUM(N77/M77*100)</f>
        <v>107.51774800913635</v>
      </c>
      <c r="F64" s="70">
        <f>SUM(C64/D64*100)</f>
        <v>145.54023564803208</v>
      </c>
      <c r="G64" s="71"/>
      <c r="H64" s="347">
        <v>126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125</v>
      </c>
      <c r="I65" s="3">
        <v>11</v>
      </c>
      <c r="J65" s="33" t="s">
        <v>17</v>
      </c>
      <c r="M65" s="48"/>
      <c r="N65" s="26"/>
      <c r="R65" s="48"/>
      <c r="S65" s="26"/>
      <c r="T65" s="26"/>
      <c r="U65" s="26"/>
      <c r="V65" s="26"/>
    </row>
    <row r="66" spans="3:22">
      <c r="H66" s="44">
        <v>90</v>
      </c>
      <c r="I66" s="3">
        <v>9</v>
      </c>
      <c r="J66" s="3" t="s">
        <v>164</v>
      </c>
      <c r="L66" s="189" t="s">
        <v>91</v>
      </c>
      <c r="M66" s="340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289">
        <v>42</v>
      </c>
      <c r="I67" s="3">
        <v>13</v>
      </c>
      <c r="J67" s="33" t="s">
        <v>7</v>
      </c>
      <c r="K67" s="3">
        <f>SUM(I50)</f>
        <v>16</v>
      </c>
      <c r="L67" s="33" t="s">
        <v>3</v>
      </c>
      <c r="M67" s="390">
        <v>31842</v>
      </c>
      <c r="N67" s="89">
        <f>SUM(H50)</f>
        <v>34804</v>
      </c>
      <c r="R67" s="48"/>
      <c r="S67" s="26"/>
      <c r="T67" s="26"/>
      <c r="U67" s="26"/>
      <c r="V67" s="26"/>
    </row>
    <row r="68" spans="3:22">
      <c r="C68" s="26"/>
      <c r="H68" s="44">
        <v>30</v>
      </c>
      <c r="I68" s="3">
        <v>1</v>
      </c>
      <c r="J68" s="33" t="s">
        <v>4</v>
      </c>
      <c r="K68" s="3">
        <f t="shared" ref="K68:K76" si="12">SUM(I51)</f>
        <v>26</v>
      </c>
      <c r="L68" s="33" t="s">
        <v>30</v>
      </c>
      <c r="M68" s="391">
        <v>14155</v>
      </c>
      <c r="N68" s="89">
        <f t="shared" ref="N68:N76" si="13">SUM(H51)</f>
        <v>13088</v>
      </c>
      <c r="R68" s="48"/>
      <c r="S68" s="26"/>
      <c r="T68" s="26"/>
      <c r="U68" s="26"/>
      <c r="V68" s="26"/>
    </row>
    <row r="69" spans="3:22">
      <c r="H69" s="88">
        <v>1</v>
      </c>
      <c r="I69" s="3">
        <v>19</v>
      </c>
      <c r="J69" s="33" t="s">
        <v>23</v>
      </c>
      <c r="K69" s="3">
        <f t="shared" si="12"/>
        <v>33</v>
      </c>
      <c r="L69" s="33" t="s">
        <v>0</v>
      </c>
      <c r="M69" s="391">
        <v>10009</v>
      </c>
      <c r="N69" s="89">
        <f t="shared" si="13"/>
        <v>12420</v>
      </c>
      <c r="R69" s="48"/>
      <c r="S69" s="26"/>
      <c r="T69" s="26"/>
      <c r="U69" s="26"/>
      <c r="V69" s="26"/>
    </row>
    <row r="70" spans="3:22">
      <c r="H70" s="88">
        <v>0</v>
      </c>
      <c r="I70" s="3">
        <v>2</v>
      </c>
      <c r="J70" s="33" t="s">
        <v>6</v>
      </c>
      <c r="K70" s="3">
        <f t="shared" si="12"/>
        <v>38</v>
      </c>
      <c r="L70" s="33" t="s">
        <v>38</v>
      </c>
      <c r="M70" s="391">
        <v>6578</v>
      </c>
      <c r="N70" s="89">
        <f t="shared" si="13"/>
        <v>7544</v>
      </c>
      <c r="R70" s="48"/>
      <c r="S70" s="26"/>
      <c r="T70" s="26"/>
      <c r="U70" s="26"/>
      <c r="V70" s="26"/>
    </row>
    <row r="71" spans="3:22">
      <c r="H71" s="44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91">
        <v>5754</v>
      </c>
      <c r="N71" s="89">
        <f t="shared" si="13"/>
        <v>6722</v>
      </c>
      <c r="R71" s="48"/>
      <c r="S71" s="26"/>
      <c r="T71" s="26"/>
      <c r="U71" s="26"/>
      <c r="V71" s="26"/>
    </row>
    <row r="72" spans="3:22">
      <c r="H72" s="88">
        <v>0</v>
      </c>
      <c r="I72" s="3">
        <v>4</v>
      </c>
      <c r="J72" s="33" t="s">
        <v>11</v>
      </c>
      <c r="K72" s="3">
        <f t="shared" si="12"/>
        <v>40</v>
      </c>
      <c r="L72" s="33" t="s">
        <v>2</v>
      </c>
      <c r="M72" s="391">
        <v>686</v>
      </c>
      <c r="N72" s="89">
        <f t="shared" si="13"/>
        <v>2626</v>
      </c>
      <c r="R72" s="48"/>
      <c r="S72" s="26"/>
      <c r="T72" s="26"/>
      <c r="U72" s="26"/>
      <c r="V72" s="26"/>
    </row>
    <row r="73" spans="3:22">
      <c r="H73" s="44">
        <v>0</v>
      </c>
      <c r="I73" s="3">
        <v>5</v>
      </c>
      <c r="J73" s="33" t="s">
        <v>12</v>
      </c>
      <c r="K73" s="3">
        <f t="shared" si="12"/>
        <v>39</v>
      </c>
      <c r="L73" s="33" t="s">
        <v>39</v>
      </c>
      <c r="M73" s="391">
        <v>1632</v>
      </c>
      <c r="N73" s="89">
        <f t="shared" si="13"/>
        <v>2035</v>
      </c>
      <c r="R73" s="48"/>
      <c r="S73" s="26"/>
      <c r="T73" s="26"/>
      <c r="U73" s="26"/>
      <c r="V73" s="26"/>
    </row>
    <row r="74" spans="3:22">
      <c r="H74" s="289">
        <v>0</v>
      </c>
      <c r="I74" s="3">
        <v>6</v>
      </c>
      <c r="J74" s="33" t="s">
        <v>13</v>
      </c>
      <c r="K74" s="3">
        <f t="shared" si="12"/>
        <v>24</v>
      </c>
      <c r="L74" s="33" t="s">
        <v>28</v>
      </c>
      <c r="M74" s="391">
        <v>1676</v>
      </c>
      <c r="N74" s="89">
        <f t="shared" si="13"/>
        <v>2019</v>
      </c>
      <c r="R74" s="48"/>
      <c r="S74" s="26"/>
      <c r="T74" s="26"/>
      <c r="U74" s="26"/>
      <c r="V74" s="26"/>
    </row>
    <row r="75" spans="3:22">
      <c r="H75" s="44">
        <v>0</v>
      </c>
      <c r="I75" s="3">
        <v>7</v>
      </c>
      <c r="J75" s="33" t="s">
        <v>14</v>
      </c>
      <c r="K75" s="3">
        <f t="shared" si="12"/>
        <v>25</v>
      </c>
      <c r="L75" s="33" t="s">
        <v>29</v>
      </c>
      <c r="M75" s="391">
        <v>4624</v>
      </c>
      <c r="N75" s="89">
        <f t="shared" si="13"/>
        <v>1550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8</v>
      </c>
      <c r="J76" s="33" t="s">
        <v>15</v>
      </c>
      <c r="K76" s="14">
        <f t="shared" si="12"/>
        <v>17</v>
      </c>
      <c r="L76" s="77" t="s">
        <v>21</v>
      </c>
      <c r="M76" s="392">
        <v>1233</v>
      </c>
      <c r="N76" s="166">
        <f t="shared" si="13"/>
        <v>1379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10</v>
      </c>
      <c r="J77" s="33" t="s">
        <v>16</v>
      </c>
      <c r="K77" s="3"/>
      <c r="L77" s="114" t="s">
        <v>62</v>
      </c>
      <c r="M77" s="294">
        <v>80995</v>
      </c>
      <c r="N77" s="171">
        <f>SUM(H90)</f>
        <v>87084</v>
      </c>
      <c r="R77" s="48"/>
      <c r="S77" s="26"/>
      <c r="T77" s="26"/>
      <c r="U77" s="26"/>
      <c r="V77" s="26"/>
    </row>
    <row r="78" spans="3:22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>
      <c r="H80" s="122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>
      <c r="H81" s="43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>
      <c r="H82" s="44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>
      <c r="H83" s="44">
        <v>0</v>
      </c>
      <c r="I83" s="3">
        <v>23</v>
      </c>
      <c r="J83" s="33" t="s">
        <v>27</v>
      </c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88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87084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N49" sqref="N49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206</v>
      </c>
      <c r="I2" s="3"/>
      <c r="J2" s="182" t="s">
        <v>70</v>
      </c>
      <c r="K2" s="81"/>
      <c r="L2" s="316" t="s">
        <v>195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52754</v>
      </c>
      <c r="I4" s="3">
        <v>33</v>
      </c>
      <c r="J4" s="160" t="s">
        <v>0</v>
      </c>
      <c r="K4" s="120">
        <f>SUM(I4)</f>
        <v>33</v>
      </c>
      <c r="L4" s="309">
        <v>49376</v>
      </c>
      <c r="M4" s="95"/>
      <c r="N4" s="425"/>
      <c r="O4" s="1"/>
      <c r="R4" s="48"/>
      <c r="S4" s="26"/>
      <c r="T4" s="26"/>
      <c r="U4" s="26"/>
      <c r="V4" s="26"/>
    </row>
    <row r="5" spans="8:30" ht="13.5" customHeight="1">
      <c r="H5" s="88">
        <v>11283</v>
      </c>
      <c r="I5" s="3">
        <v>34</v>
      </c>
      <c r="J5" s="160" t="s">
        <v>1</v>
      </c>
      <c r="K5" s="120">
        <f t="shared" ref="K5:K13" si="0">SUM(I5)</f>
        <v>34</v>
      </c>
      <c r="L5" s="310">
        <v>9687</v>
      </c>
      <c r="M5" s="95"/>
      <c r="N5" s="425"/>
      <c r="O5" s="1"/>
      <c r="R5" s="48"/>
      <c r="S5" s="26"/>
      <c r="T5" s="26"/>
      <c r="U5" s="26"/>
      <c r="V5" s="26"/>
    </row>
    <row r="6" spans="8:30" ht="13.5" customHeight="1">
      <c r="H6" s="88">
        <v>10727</v>
      </c>
      <c r="I6" s="3">
        <v>9</v>
      </c>
      <c r="J6" s="3" t="s">
        <v>163</v>
      </c>
      <c r="K6" s="120">
        <f t="shared" si="0"/>
        <v>9</v>
      </c>
      <c r="L6" s="310">
        <v>9939</v>
      </c>
      <c r="M6" s="95"/>
      <c r="N6" s="425"/>
      <c r="O6" s="1"/>
      <c r="R6" s="48"/>
      <c r="S6" s="26"/>
      <c r="T6" s="26"/>
      <c r="U6" s="26"/>
      <c r="V6" s="26"/>
    </row>
    <row r="7" spans="8:30" ht="13.5" customHeight="1">
      <c r="H7" s="88">
        <v>9031</v>
      </c>
      <c r="I7" s="3">
        <v>13</v>
      </c>
      <c r="J7" s="160" t="s">
        <v>7</v>
      </c>
      <c r="K7" s="120">
        <f t="shared" si="0"/>
        <v>13</v>
      </c>
      <c r="L7" s="310">
        <v>11352</v>
      </c>
      <c r="M7" s="95"/>
      <c r="N7" s="425"/>
      <c r="O7" s="1"/>
      <c r="R7" s="48"/>
      <c r="S7" s="26"/>
      <c r="T7" s="26"/>
      <c r="U7" s="26"/>
      <c r="V7" s="26"/>
    </row>
    <row r="8" spans="8:30" ht="13.5" customHeight="1">
      <c r="H8" s="88">
        <v>6842</v>
      </c>
      <c r="I8" s="3">
        <v>24</v>
      </c>
      <c r="J8" s="160" t="s">
        <v>28</v>
      </c>
      <c r="K8" s="120">
        <f t="shared" si="0"/>
        <v>24</v>
      </c>
      <c r="L8" s="310">
        <v>5996</v>
      </c>
      <c r="M8" s="95"/>
      <c r="N8" s="425"/>
      <c r="O8" s="1"/>
      <c r="R8" s="48"/>
      <c r="S8" s="26"/>
      <c r="T8" s="26"/>
      <c r="U8" s="26"/>
      <c r="V8" s="26"/>
    </row>
    <row r="9" spans="8:30" ht="13.5" customHeight="1">
      <c r="H9" s="88">
        <v>6417</v>
      </c>
      <c r="I9" s="3">
        <v>25</v>
      </c>
      <c r="J9" s="160" t="s">
        <v>29</v>
      </c>
      <c r="K9" s="120">
        <f t="shared" si="0"/>
        <v>25</v>
      </c>
      <c r="L9" s="310">
        <v>4603</v>
      </c>
      <c r="M9" s="95"/>
      <c r="O9" s="1"/>
      <c r="R9" s="48"/>
      <c r="S9" s="26"/>
      <c r="T9" s="26"/>
      <c r="U9" s="26"/>
      <c r="V9" s="26"/>
    </row>
    <row r="10" spans="8:30" ht="13.5" customHeight="1">
      <c r="H10" s="289">
        <v>1529</v>
      </c>
      <c r="I10" s="3">
        <v>20</v>
      </c>
      <c r="J10" s="160" t="s">
        <v>24</v>
      </c>
      <c r="K10" s="120">
        <f t="shared" si="0"/>
        <v>20</v>
      </c>
      <c r="L10" s="310">
        <v>1804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289">
        <v>1401</v>
      </c>
      <c r="I11" s="3">
        <v>12</v>
      </c>
      <c r="J11" s="160" t="s">
        <v>18</v>
      </c>
      <c r="K11" s="120">
        <f t="shared" si="0"/>
        <v>12</v>
      </c>
      <c r="L11" s="310">
        <v>2829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1105</v>
      </c>
      <c r="I12" s="3">
        <v>18</v>
      </c>
      <c r="J12" s="160" t="s">
        <v>22</v>
      </c>
      <c r="K12" s="120">
        <f t="shared" si="0"/>
        <v>18</v>
      </c>
      <c r="L12" s="310">
        <v>472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1098</v>
      </c>
      <c r="I13" s="14">
        <v>17</v>
      </c>
      <c r="J13" s="162" t="s">
        <v>21</v>
      </c>
      <c r="K13" s="181">
        <f t="shared" si="0"/>
        <v>17</v>
      </c>
      <c r="L13" s="318">
        <v>1065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5">
        <v>974</v>
      </c>
      <c r="I14" s="219">
        <v>36</v>
      </c>
      <c r="J14" s="220" t="s">
        <v>5</v>
      </c>
      <c r="K14" s="81" t="s">
        <v>8</v>
      </c>
      <c r="L14" s="319">
        <v>108456</v>
      </c>
      <c r="N14" s="48"/>
      <c r="R14" s="48"/>
      <c r="S14" s="26"/>
      <c r="T14" s="26"/>
      <c r="U14" s="26"/>
      <c r="V14" s="26"/>
    </row>
    <row r="15" spans="8:30" ht="13.5" customHeight="1">
      <c r="H15" s="88">
        <v>775</v>
      </c>
      <c r="I15" s="3">
        <v>16</v>
      </c>
      <c r="J15" s="160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289">
        <v>713</v>
      </c>
      <c r="I16" s="3">
        <v>6</v>
      </c>
      <c r="J16" s="160" t="s">
        <v>13</v>
      </c>
      <c r="K16" s="50"/>
      <c r="R16" s="48"/>
      <c r="S16" s="26"/>
      <c r="T16" s="26"/>
      <c r="U16" s="26"/>
      <c r="V16" s="26"/>
    </row>
    <row r="17" spans="1:22" ht="13.5" customHeight="1">
      <c r="H17" s="88">
        <v>641</v>
      </c>
      <c r="I17" s="3">
        <v>40</v>
      </c>
      <c r="J17" s="160" t="s">
        <v>2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598</v>
      </c>
      <c r="I18" s="3">
        <v>26</v>
      </c>
      <c r="J18" s="160" t="s">
        <v>30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553</v>
      </c>
      <c r="I19" s="3">
        <v>21</v>
      </c>
      <c r="J19" s="160" t="s">
        <v>25</v>
      </c>
      <c r="L19" s="32" t="s">
        <v>70</v>
      </c>
      <c r="M19" s="44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431</v>
      </c>
      <c r="I20" s="3">
        <v>31</v>
      </c>
      <c r="J20" s="3" t="s">
        <v>64</v>
      </c>
      <c r="K20" s="120">
        <f>SUM(I4)</f>
        <v>33</v>
      </c>
      <c r="L20" s="160" t="s">
        <v>0</v>
      </c>
      <c r="M20" s="320">
        <v>48320</v>
      </c>
      <c r="N20" s="89">
        <f>SUM(H4)</f>
        <v>52754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200</v>
      </c>
      <c r="D21" s="59" t="s">
        <v>190</v>
      </c>
      <c r="E21" s="59" t="s">
        <v>41</v>
      </c>
      <c r="F21" s="59" t="s">
        <v>50</v>
      </c>
      <c r="G21" s="60" t="s">
        <v>52</v>
      </c>
      <c r="H21" s="88">
        <v>398</v>
      </c>
      <c r="I21" s="3">
        <v>1</v>
      </c>
      <c r="J21" s="160" t="s">
        <v>4</v>
      </c>
      <c r="K21" s="120">
        <f t="shared" ref="K21:K29" si="1">SUM(I5)</f>
        <v>34</v>
      </c>
      <c r="L21" s="160" t="s">
        <v>1</v>
      </c>
      <c r="M21" s="321">
        <v>9090</v>
      </c>
      <c r="N21" s="89">
        <f t="shared" ref="N21:N29" si="2">SUM(H5)</f>
        <v>11283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52754</v>
      </c>
      <c r="D22" s="97">
        <f>SUM(L4)</f>
        <v>49376</v>
      </c>
      <c r="E22" s="55">
        <f t="shared" ref="E22:E31" si="3">SUM(N20/M20*100)</f>
        <v>109.17632450331125</v>
      </c>
      <c r="F22" s="52">
        <f t="shared" ref="F22:F32" si="4">SUM(C22/D22*100)</f>
        <v>106.84138042773816</v>
      </c>
      <c r="G22" s="62"/>
      <c r="H22" s="88">
        <v>257</v>
      </c>
      <c r="I22" s="3">
        <v>38</v>
      </c>
      <c r="J22" s="160" t="s">
        <v>38</v>
      </c>
      <c r="K22" s="120">
        <f t="shared" si="1"/>
        <v>9</v>
      </c>
      <c r="L22" s="3" t="s">
        <v>163</v>
      </c>
      <c r="M22" s="321">
        <v>10469</v>
      </c>
      <c r="N22" s="89">
        <f t="shared" si="2"/>
        <v>10727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1</v>
      </c>
      <c r="C23" s="43">
        <f t="shared" ref="C23:C31" si="5">SUM(H5)</f>
        <v>11283</v>
      </c>
      <c r="D23" s="97">
        <f t="shared" ref="D23:D31" si="6">SUM(L5)</f>
        <v>9687</v>
      </c>
      <c r="E23" s="55">
        <f t="shared" si="3"/>
        <v>124.12541254125414</v>
      </c>
      <c r="F23" s="52">
        <f t="shared" si="4"/>
        <v>116.47568906782286</v>
      </c>
      <c r="G23" s="62"/>
      <c r="H23" s="88">
        <v>245</v>
      </c>
      <c r="I23" s="3">
        <v>14</v>
      </c>
      <c r="J23" s="160" t="s">
        <v>19</v>
      </c>
      <c r="K23" s="120">
        <f t="shared" si="1"/>
        <v>13</v>
      </c>
      <c r="L23" s="160" t="s">
        <v>7</v>
      </c>
      <c r="M23" s="321">
        <v>12585</v>
      </c>
      <c r="N23" s="89">
        <f t="shared" si="2"/>
        <v>9031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163</v>
      </c>
      <c r="C24" s="43">
        <f t="shared" si="5"/>
        <v>10727</v>
      </c>
      <c r="D24" s="97">
        <f t="shared" si="6"/>
        <v>9939</v>
      </c>
      <c r="E24" s="55">
        <f t="shared" si="3"/>
        <v>102.464418760149</v>
      </c>
      <c r="F24" s="52">
        <f t="shared" si="4"/>
        <v>107.92836301438777</v>
      </c>
      <c r="G24" s="62"/>
      <c r="H24" s="88">
        <v>152</v>
      </c>
      <c r="I24" s="3">
        <v>22</v>
      </c>
      <c r="J24" s="160" t="s">
        <v>26</v>
      </c>
      <c r="K24" s="120">
        <f t="shared" si="1"/>
        <v>24</v>
      </c>
      <c r="L24" s="160" t="s">
        <v>28</v>
      </c>
      <c r="M24" s="321">
        <v>5744</v>
      </c>
      <c r="N24" s="89">
        <f t="shared" si="2"/>
        <v>6842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9031</v>
      </c>
      <c r="D25" s="97">
        <f t="shared" si="6"/>
        <v>11352</v>
      </c>
      <c r="E25" s="55">
        <f t="shared" si="3"/>
        <v>71.760031783869678</v>
      </c>
      <c r="F25" s="52">
        <f t="shared" si="4"/>
        <v>79.554263565891475</v>
      </c>
      <c r="G25" s="62"/>
      <c r="H25" s="289">
        <v>76</v>
      </c>
      <c r="I25" s="3">
        <v>11</v>
      </c>
      <c r="J25" s="160" t="s">
        <v>17</v>
      </c>
      <c r="K25" s="120">
        <f t="shared" si="1"/>
        <v>25</v>
      </c>
      <c r="L25" s="160" t="s">
        <v>29</v>
      </c>
      <c r="M25" s="321">
        <v>4200</v>
      </c>
      <c r="N25" s="89">
        <f t="shared" si="2"/>
        <v>6417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6842</v>
      </c>
      <c r="D26" s="97">
        <f t="shared" si="6"/>
        <v>5996</v>
      </c>
      <c r="E26" s="55">
        <f t="shared" si="3"/>
        <v>119.11559888579386</v>
      </c>
      <c r="F26" s="52">
        <f t="shared" si="4"/>
        <v>114.10940627084723</v>
      </c>
      <c r="G26" s="72"/>
      <c r="H26" s="88">
        <v>68</v>
      </c>
      <c r="I26" s="3">
        <v>5</v>
      </c>
      <c r="J26" s="160" t="s">
        <v>12</v>
      </c>
      <c r="K26" s="120">
        <f t="shared" si="1"/>
        <v>20</v>
      </c>
      <c r="L26" s="160" t="s">
        <v>24</v>
      </c>
      <c r="M26" s="321">
        <v>1306</v>
      </c>
      <c r="N26" s="89">
        <f t="shared" si="2"/>
        <v>1529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6417</v>
      </c>
      <c r="D27" s="97">
        <f t="shared" si="6"/>
        <v>4603</v>
      </c>
      <c r="E27" s="55">
        <f t="shared" si="3"/>
        <v>152.78571428571428</v>
      </c>
      <c r="F27" s="52">
        <f t="shared" si="4"/>
        <v>139.4090810341082</v>
      </c>
      <c r="G27" s="76"/>
      <c r="H27" s="88">
        <v>21</v>
      </c>
      <c r="I27" s="3">
        <v>28</v>
      </c>
      <c r="J27" s="160" t="s">
        <v>32</v>
      </c>
      <c r="K27" s="120">
        <f t="shared" si="1"/>
        <v>12</v>
      </c>
      <c r="L27" s="160" t="s">
        <v>18</v>
      </c>
      <c r="M27" s="321">
        <v>2911</v>
      </c>
      <c r="N27" s="89">
        <f t="shared" si="2"/>
        <v>1401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24</v>
      </c>
      <c r="C28" s="43">
        <f t="shared" si="5"/>
        <v>1529</v>
      </c>
      <c r="D28" s="97">
        <f t="shared" si="6"/>
        <v>1804</v>
      </c>
      <c r="E28" s="55">
        <f t="shared" si="3"/>
        <v>117.07503828483921</v>
      </c>
      <c r="F28" s="52">
        <f t="shared" si="4"/>
        <v>84.756097560975604</v>
      </c>
      <c r="G28" s="62"/>
      <c r="H28" s="88">
        <v>20</v>
      </c>
      <c r="I28" s="3">
        <v>27</v>
      </c>
      <c r="J28" s="160" t="s">
        <v>31</v>
      </c>
      <c r="K28" s="120">
        <f t="shared" si="1"/>
        <v>18</v>
      </c>
      <c r="L28" s="160" t="s">
        <v>22</v>
      </c>
      <c r="M28" s="321">
        <v>515</v>
      </c>
      <c r="N28" s="89">
        <f t="shared" si="2"/>
        <v>1105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18</v>
      </c>
      <c r="C29" s="43">
        <f t="shared" si="5"/>
        <v>1401</v>
      </c>
      <c r="D29" s="97">
        <f t="shared" si="6"/>
        <v>2829</v>
      </c>
      <c r="E29" s="55">
        <f t="shared" si="3"/>
        <v>48.127791137066303</v>
      </c>
      <c r="F29" s="52">
        <f t="shared" si="4"/>
        <v>49.52279957582185</v>
      </c>
      <c r="G29" s="73"/>
      <c r="H29" s="88">
        <v>8</v>
      </c>
      <c r="I29" s="3">
        <v>29</v>
      </c>
      <c r="J29" s="160" t="s">
        <v>54</v>
      </c>
      <c r="K29" s="181">
        <f t="shared" si="1"/>
        <v>17</v>
      </c>
      <c r="L29" s="162" t="s">
        <v>21</v>
      </c>
      <c r="M29" s="322">
        <v>1060</v>
      </c>
      <c r="N29" s="89">
        <f t="shared" si="2"/>
        <v>1098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22</v>
      </c>
      <c r="C30" s="43">
        <f t="shared" si="5"/>
        <v>1105</v>
      </c>
      <c r="D30" s="97">
        <f t="shared" si="6"/>
        <v>472</v>
      </c>
      <c r="E30" s="55">
        <f t="shared" si="3"/>
        <v>214.5631067961165</v>
      </c>
      <c r="F30" s="52">
        <f t="shared" si="4"/>
        <v>234.11016949152543</v>
      </c>
      <c r="G30" s="72"/>
      <c r="H30" s="88">
        <v>5</v>
      </c>
      <c r="I30" s="3">
        <v>32</v>
      </c>
      <c r="J30" s="160" t="s">
        <v>35</v>
      </c>
      <c r="K30" s="114"/>
      <c r="L30" s="332" t="s">
        <v>107</v>
      </c>
      <c r="M30" s="323">
        <v>103332</v>
      </c>
      <c r="N30" s="89">
        <f>SUM(H44)</f>
        <v>108124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21</v>
      </c>
      <c r="C31" s="43">
        <f t="shared" si="5"/>
        <v>1098</v>
      </c>
      <c r="D31" s="97">
        <f t="shared" si="6"/>
        <v>1065</v>
      </c>
      <c r="E31" s="56">
        <f t="shared" si="3"/>
        <v>103.58490566037737</v>
      </c>
      <c r="F31" s="63">
        <f t="shared" si="4"/>
        <v>103.09859154929578</v>
      </c>
      <c r="G31" s="75"/>
      <c r="H31" s="88">
        <v>2</v>
      </c>
      <c r="I31" s="3">
        <v>4</v>
      </c>
      <c r="J31" s="160" t="s">
        <v>11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108124</v>
      </c>
      <c r="D32" s="67">
        <f>SUM(L14)</f>
        <v>108456</v>
      </c>
      <c r="E32" s="68">
        <f>SUM(N30/M30*100)</f>
        <v>104.6374791932799</v>
      </c>
      <c r="F32" s="63">
        <f t="shared" si="4"/>
        <v>99.693885077819573</v>
      </c>
      <c r="G32" s="71"/>
      <c r="H32" s="89">
        <v>0</v>
      </c>
      <c r="I32" s="3">
        <v>2</v>
      </c>
      <c r="J32" s="160" t="s">
        <v>6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3</v>
      </c>
      <c r="J33" s="160" t="s">
        <v>10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22">
        <v>0</v>
      </c>
      <c r="I34" s="3">
        <v>7</v>
      </c>
      <c r="J34" s="160" t="s">
        <v>14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8</v>
      </c>
      <c r="J35" s="160" t="s">
        <v>15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10</v>
      </c>
      <c r="J36" s="160" t="s">
        <v>16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15</v>
      </c>
      <c r="J37" s="160" t="s">
        <v>20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19</v>
      </c>
      <c r="J38" s="160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23</v>
      </c>
      <c r="J39" s="160" t="s">
        <v>27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289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108124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205</v>
      </c>
      <c r="I48" s="3"/>
      <c r="J48" s="178" t="s">
        <v>104</v>
      </c>
      <c r="K48" s="81"/>
      <c r="L48" s="296" t="s">
        <v>195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350133</v>
      </c>
      <c r="I50" s="160">
        <v>17</v>
      </c>
      <c r="J50" s="160" t="s">
        <v>21</v>
      </c>
      <c r="K50" s="123">
        <f>SUM(I50)</f>
        <v>17</v>
      </c>
      <c r="L50" s="297">
        <v>380999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72875</v>
      </c>
      <c r="I51" s="160">
        <v>36</v>
      </c>
      <c r="J51" s="160" t="s">
        <v>5</v>
      </c>
      <c r="K51" s="123">
        <f t="shared" ref="K51:K59" si="7">SUM(I51)</f>
        <v>36</v>
      </c>
      <c r="L51" s="297">
        <v>78536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24939</v>
      </c>
      <c r="I52" s="160">
        <v>16</v>
      </c>
      <c r="J52" s="160" t="s">
        <v>3</v>
      </c>
      <c r="K52" s="123">
        <f t="shared" si="7"/>
        <v>16</v>
      </c>
      <c r="L52" s="297">
        <v>22200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23809</v>
      </c>
      <c r="I53" s="160">
        <v>40</v>
      </c>
      <c r="J53" s="160" t="s">
        <v>2</v>
      </c>
      <c r="K53" s="123">
        <f t="shared" si="7"/>
        <v>40</v>
      </c>
      <c r="L53" s="297">
        <v>18506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200</v>
      </c>
      <c r="D54" s="59" t="s">
        <v>190</v>
      </c>
      <c r="E54" s="59" t="s">
        <v>41</v>
      </c>
      <c r="F54" s="59" t="s">
        <v>50</v>
      </c>
      <c r="G54" s="60" t="s">
        <v>52</v>
      </c>
      <c r="H54" s="88">
        <v>20122</v>
      </c>
      <c r="I54" s="160">
        <v>26</v>
      </c>
      <c r="J54" s="160" t="s">
        <v>30</v>
      </c>
      <c r="K54" s="123">
        <f t="shared" si="7"/>
        <v>26</v>
      </c>
      <c r="L54" s="297">
        <v>16151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350133</v>
      </c>
      <c r="D55" s="5">
        <f t="shared" ref="D55:D64" si="8">SUM(L50)</f>
        <v>380999</v>
      </c>
      <c r="E55" s="52">
        <f>SUM(N66/M66*100)</f>
        <v>99.322593547618439</v>
      </c>
      <c r="F55" s="52">
        <f t="shared" ref="F55:F65" si="9">SUM(C55/D55*100)</f>
        <v>91.898666400699213</v>
      </c>
      <c r="G55" s="62"/>
      <c r="H55" s="88">
        <v>18291</v>
      </c>
      <c r="I55" s="160">
        <v>33</v>
      </c>
      <c r="J55" s="160" t="s">
        <v>0</v>
      </c>
      <c r="K55" s="123">
        <f t="shared" si="7"/>
        <v>33</v>
      </c>
      <c r="L55" s="297">
        <v>18114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72875</v>
      </c>
      <c r="D56" s="5">
        <f t="shared" si="8"/>
        <v>78536</v>
      </c>
      <c r="E56" s="52">
        <f t="shared" ref="E56:E65" si="11">SUM(N67/M67*100)</f>
        <v>109.3989251508692</v>
      </c>
      <c r="F56" s="52">
        <f t="shared" si="9"/>
        <v>92.791840684526832</v>
      </c>
      <c r="G56" s="62"/>
      <c r="H56" s="88">
        <v>13036</v>
      </c>
      <c r="I56" s="160">
        <v>24</v>
      </c>
      <c r="J56" s="160" t="s">
        <v>28</v>
      </c>
      <c r="K56" s="123">
        <f t="shared" si="7"/>
        <v>24</v>
      </c>
      <c r="L56" s="297">
        <v>12873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24939</v>
      </c>
      <c r="D57" s="5">
        <f t="shared" si="8"/>
        <v>22200</v>
      </c>
      <c r="E57" s="52">
        <f t="shared" si="11"/>
        <v>116.26031420446598</v>
      </c>
      <c r="F57" s="52">
        <f t="shared" si="9"/>
        <v>112.33783783783784</v>
      </c>
      <c r="G57" s="62"/>
      <c r="H57" s="88">
        <v>11884</v>
      </c>
      <c r="I57" s="160">
        <v>37</v>
      </c>
      <c r="J57" s="160" t="s">
        <v>37</v>
      </c>
      <c r="K57" s="123">
        <f t="shared" si="7"/>
        <v>37</v>
      </c>
      <c r="L57" s="297">
        <v>9165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2</v>
      </c>
      <c r="C58" s="43">
        <f t="shared" si="10"/>
        <v>23809</v>
      </c>
      <c r="D58" s="5">
        <f t="shared" si="8"/>
        <v>18506</v>
      </c>
      <c r="E58" s="52">
        <f t="shared" si="11"/>
        <v>105.97320514532424</v>
      </c>
      <c r="F58" s="52">
        <f t="shared" si="9"/>
        <v>128.65557116610827</v>
      </c>
      <c r="G58" s="62"/>
      <c r="H58" s="376">
        <v>11193</v>
      </c>
      <c r="I58" s="162">
        <v>25</v>
      </c>
      <c r="J58" s="162" t="s">
        <v>29</v>
      </c>
      <c r="K58" s="123">
        <f t="shared" si="7"/>
        <v>25</v>
      </c>
      <c r="L58" s="295">
        <v>9902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30</v>
      </c>
      <c r="C59" s="43">
        <f t="shared" si="10"/>
        <v>20122</v>
      </c>
      <c r="D59" s="5">
        <f t="shared" si="8"/>
        <v>16151</v>
      </c>
      <c r="E59" s="52">
        <f t="shared" si="11"/>
        <v>104.88402397706543</v>
      </c>
      <c r="F59" s="52">
        <f t="shared" si="9"/>
        <v>124.58671289703425</v>
      </c>
      <c r="G59" s="72"/>
      <c r="H59" s="438">
        <v>8304</v>
      </c>
      <c r="I59" s="162">
        <v>38</v>
      </c>
      <c r="J59" s="162" t="s">
        <v>38</v>
      </c>
      <c r="K59" s="123">
        <f t="shared" si="7"/>
        <v>38</v>
      </c>
      <c r="L59" s="295">
        <v>8395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0</v>
      </c>
      <c r="C60" s="43">
        <f t="shared" si="10"/>
        <v>18291</v>
      </c>
      <c r="D60" s="5">
        <f t="shared" si="8"/>
        <v>18114</v>
      </c>
      <c r="E60" s="52">
        <f t="shared" si="11"/>
        <v>114.15465268676277</v>
      </c>
      <c r="F60" s="52">
        <f t="shared" si="9"/>
        <v>100.97714474991719</v>
      </c>
      <c r="G60" s="62"/>
      <c r="H60" s="436">
        <v>6426</v>
      </c>
      <c r="I60" s="220">
        <v>34</v>
      </c>
      <c r="J60" s="220" t="s">
        <v>1</v>
      </c>
      <c r="K60" s="81" t="s">
        <v>8</v>
      </c>
      <c r="L60" s="408">
        <v>592353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13036</v>
      </c>
      <c r="D61" s="5">
        <f t="shared" si="8"/>
        <v>12873</v>
      </c>
      <c r="E61" s="52">
        <f t="shared" si="11"/>
        <v>113.75218150087261</v>
      </c>
      <c r="F61" s="52">
        <f t="shared" si="9"/>
        <v>101.26621611124058</v>
      </c>
      <c r="G61" s="62"/>
      <c r="H61" s="88">
        <v>3630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11884</v>
      </c>
      <c r="D62" s="5">
        <f t="shared" si="8"/>
        <v>9165</v>
      </c>
      <c r="E62" s="52">
        <f t="shared" si="11"/>
        <v>97.020164911421332</v>
      </c>
      <c r="F62" s="52">
        <f t="shared" si="9"/>
        <v>129.66721222040371</v>
      </c>
      <c r="G62" s="73"/>
      <c r="H62" s="88">
        <v>1845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29</v>
      </c>
      <c r="C63" s="43">
        <f t="shared" si="10"/>
        <v>11193</v>
      </c>
      <c r="D63" s="5">
        <f t="shared" si="8"/>
        <v>9902</v>
      </c>
      <c r="E63" s="52">
        <f t="shared" si="11"/>
        <v>115.52275776653937</v>
      </c>
      <c r="F63" s="52">
        <f t="shared" si="9"/>
        <v>113.03777014744496</v>
      </c>
      <c r="G63" s="72"/>
      <c r="H63" s="88">
        <v>1102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38</v>
      </c>
      <c r="C64" s="43">
        <f t="shared" si="10"/>
        <v>8304</v>
      </c>
      <c r="D64" s="5">
        <f t="shared" si="8"/>
        <v>8395</v>
      </c>
      <c r="E64" s="57">
        <f t="shared" si="11"/>
        <v>91.312953595777429</v>
      </c>
      <c r="F64" s="52">
        <f t="shared" si="9"/>
        <v>98.916021441334124</v>
      </c>
      <c r="G64" s="75"/>
      <c r="H64" s="422">
        <v>1055</v>
      </c>
      <c r="I64" s="160">
        <v>35</v>
      </c>
      <c r="J64" s="160" t="s">
        <v>36</v>
      </c>
      <c r="K64" s="45"/>
      <c r="L64" s="26"/>
      <c r="M64" s="42"/>
      <c r="N64" s="42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571383</v>
      </c>
      <c r="D65" s="67">
        <f>SUM(L60)</f>
        <v>592353</v>
      </c>
      <c r="E65" s="70">
        <f t="shared" si="11"/>
        <v>90.067812961071397</v>
      </c>
      <c r="F65" s="70">
        <f t="shared" si="9"/>
        <v>96.459881185711893</v>
      </c>
      <c r="G65" s="71"/>
      <c r="H65" s="89">
        <v>866</v>
      </c>
      <c r="I65" s="160">
        <v>21</v>
      </c>
      <c r="J65" s="160" t="s">
        <v>25</v>
      </c>
      <c r="L65" s="190" t="s">
        <v>104</v>
      </c>
      <c r="M65" s="444" t="s">
        <v>63</v>
      </c>
      <c r="N65" s="42" t="s">
        <v>75</v>
      </c>
      <c r="R65" s="48"/>
      <c r="S65" s="26"/>
      <c r="T65" s="26"/>
      <c r="U65" s="26"/>
      <c r="V65" s="26"/>
    </row>
    <row r="66" spans="1:22" ht="13.5" customHeight="1">
      <c r="H66" s="88">
        <v>738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8">
        <v>352521</v>
      </c>
      <c r="N66" s="89">
        <f>SUM(H50)</f>
        <v>350133</v>
      </c>
      <c r="R66" s="48"/>
      <c r="S66" s="26"/>
      <c r="T66" s="26"/>
      <c r="U66" s="26"/>
      <c r="V66" s="26"/>
    </row>
    <row r="67" spans="1:22" ht="13.5" customHeight="1">
      <c r="H67" s="88">
        <v>223</v>
      </c>
      <c r="I67" s="160">
        <v>13</v>
      </c>
      <c r="J67" s="160" t="s">
        <v>7</v>
      </c>
      <c r="K67" s="116">
        <f t="shared" ref="K67:K75" si="12">SUM(I51)</f>
        <v>36</v>
      </c>
      <c r="L67" s="160" t="s">
        <v>5</v>
      </c>
      <c r="M67" s="306">
        <v>66614</v>
      </c>
      <c r="N67" s="89">
        <f t="shared" ref="N67:N75" si="13">SUM(H51)</f>
        <v>72875</v>
      </c>
      <c r="R67" s="48"/>
      <c r="S67" s="26"/>
      <c r="T67" s="26"/>
      <c r="U67" s="26"/>
      <c r="V67" s="26"/>
    </row>
    <row r="68" spans="1:22" ht="13.5" customHeight="1">
      <c r="C68" s="26"/>
      <c r="H68" s="289">
        <v>202</v>
      </c>
      <c r="I68" s="160">
        <v>27</v>
      </c>
      <c r="J68" s="160" t="s">
        <v>31</v>
      </c>
      <c r="K68" s="116">
        <f t="shared" si="12"/>
        <v>16</v>
      </c>
      <c r="L68" s="160" t="s">
        <v>3</v>
      </c>
      <c r="M68" s="306">
        <v>21451</v>
      </c>
      <c r="N68" s="89">
        <f t="shared" si="13"/>
        <v>24939</v>
      </c>
      <c r="R68" s="48"/>
      <c r="S68" s="26"/>
      <c r="T68" s="26"/>
      <c r="U68" s="26"/>
      <c r="V68" s="26"/>
    </row>
    <row r="69" spans="1:22" ht="13.5" customHeight="1">
      <c r="H69" s="289">
        <v>148</v>
      </c>
      <c r="I69" s="160">
        <v>1</v>
      </c>
      <c r="J69" s="160" t="s">
        <v>4</v>
      </c>
      <c r="K69" s="116">
        <f t="shared" si="12"/>
        <v>40</v>
      </c>
      <c r="L69" s="160" t="s">
        <v>2</v>
      </c>
      <c r="M69" s="306">
        <v>22467</v>
      </c>
      <c r="N69" s="89">
        <f t="shared" si="13"/>
        <v>23809</v>
      </c>
      <c r="R69" s="48"/>
      <c r="S69" s="26"/>
      <c r="T69" s="26"/>
      <c r="U69" s="26"/>
      <c r="V69" s="26"/>
    </row>
    <row r="70" spans="1:22" ht="13.5" customHeight="1">
      <c r="H70" s="88">
        <v>137</v>
      </c>
      <c r="I70" s="160">
        <v>11</v>
      </c>
      <c r="J70" s="160" t="s">
        <v>17</v>
      </c>
      <c r="K70" s="116">
        <f t="shared" si="12"/>
        <v>26</v>
      </c>
      <c r="L70" s="160" t="s">
        <v>30</v>
      </c>
      <c r="M70" s="306">
        <v>19185</v>
      </c>
      <c r="N70" s="89">
        <f t="shared" si="13"/>
        <v>20122</v>
      </c>
      <c r="R70" s="48"/>
      <c r="S70" s="26"/>
      <c r="T70" s="26"/>
      <c r="U70" s="26"/>
      <c r="V70" s="26"/>
    </row>
    <row r="71" spans="1:22" ht="13.5" customHeight="1">
      <c r="H71" s="88">
        <v>105</v>
      </c>
      <c r="I71" s="160">
        <v>22</v>
      </c>
      <c r="J71" s="160" t="s">
        <v>26</v>
      </c>
      <c r="K71" s="116">
        <f t="shared" si="12"/>
        <v>33</v>
      </c>
      <c r="L71" s="160" t="s">
        <v>0</v>
      </c>
      <c r="M71" s="306">
        <v>16023</v>
      </c>
      <c r="N71" s="89">
        <f t="shared" si="13"/>
        <v>18291</v>
      </c>
      <c r="R71" s="48"/>
      <c r="S71" s="26"/>
      <c r="T71" s="26"/>
      <c r="U71" s="26"/>
      <c r="V71" s="26"/>
    </row>
    <row r="72" spans="1:22" ht="13.5" customHeight="1">
      <c r="H72" s="88">
        <v>95</v>
      </c>
      <c r="I72" s="160">
        <v>2</v>
      </c>
      <c r="J72" s="160" t="s">
        <v>6</v>
      </c>
      <c r="K72" s="116">
        <f t="shared" si="12"/>
        <v>24</v>
      </c>
      <c r="L72" s="160" t="s">
        <v>28</v>
      </c>
      <c r="M72" s="306">
        <v>11460</v>
      </c>
      <c r="N72" s="89">
        <f t="shared" si="13"/>
        <v>13036</v>
      </c>
      <c r="R72" s="48"/>
      <c r="S72" s="26"/>
      <c r="T72" s="26"/>
      <c r="U72" s="26"/>
      <c r="V72" s="26"/>
    </row>
    <row r="73" spans="1:22" ht="13.5" customHeight="1">
      <c r="H73" s="88">
        <v>92</v>
      </c>
      <c r="I73" s="160">
        <v>9</v>
      </c>
      <c r="J73" s="3" t="s">
        <v>163</v>
      </c>
      <c r="K73" s="116">
        <f t="shared" si="12"/>
        <v>37</v>
      </c>
      <c r="L73" s="160" t="s">
        <v>37</v>
      </c>
      <c r="M73" s="306">
        <v>12249</v>
      </c>
      <c r="N73" s="89">
        <f t="shared" si="13"/>
        <v>11884</v>
      </c>
      <c r="R73" s="48"/>
      <c r="S73" s="26"/>
      <c r="T73" s="26"/>
      <c r="U73" s="26"/>
      <c r="V73" s="26"/>
    </row>
    <row r="74" spans="1:22" ht="13.5" customHeight="1">
      <c r="H74" s="88">
        <v>54</v>
      </c>
      <c r="I74" s="160">
        <v>39</v>
      </c>
      <c r="J74" s="160" t="s">
        <v>39</v>
      </c>
      <c r="K74" s="116">
        <f t="shared" si="12"/>
        <v>25</v>
      </c>
      <c r="L74" s="162" t="s">
        <v>29</v>
      </c>
      <c r="M74" s="307">
        <v>9689</v>
      </c>
      <c r="N74" s="89">
        <f t="shared" si="13"/>
        <v>11193</v>
      </c>
      <c r="R74" s="48"/>
      <c r="S74" s="26"/>
      <c r="T74" s="26"/>
      <c r="U74" s="26"/>
      <c r="V74" s="26"/>
    </row>
    <row r="75" spans="1:22" ht="13.5" customHeight="1" thickBot="1">
      <c r="H75" s="88">
        <v>34</v>
      </c>
      <c r="I75" s="160">
        <v>28</v>
      </c>
      <c r="J75" s="160" t="s">
        <v>32</v>
      </c>
      <c r="K75" s="116">
        <f t="shared" si="12"/>
        <v>38</v>
      </c>
      <c r="L75" s="162" t="s">
        <v>38</v>
      </c>
      <c r="M75" s="307">
        <v>9094</v>
      </c>
      <c r="N75" s="166">
        <f t="shared" si="13"/>
        <v>8304</v>
      </c>
      <c r="R75" s="48"/>
      <c r="S75" s="26"/>
      <c r="T75" s="26"/>
      <c r="U75" s="26"/>
      <c r="V75" s="26"/>
    </row>
    <row r="76" spans="1:22" ht="13.5" customHeight="1" thickTop="1">
      <c r="H76" s="88">
        <v>33</v>
      </c>
      <c r="I76" s="160">
        <v>4</v>
      </c>
      <c r="J76" s="160" t="s">
        <v>11</v>
      </c>
      <c r="K76" s="3"/>
      <c r="L76" s="332" t="s">
        <v>107</v>
      </c>
      <c r="M76" s="337">
        <v>634392</v>
      </c>
      <c r="N76" s="171">
        <f>SUM(H90)</f>
        <v>571383</v>
      </c>
      <c r="R76" s="48"/>
      <c r="S76" s="26"/>
      <c r="T76" s="26"/>
      <c r="U76" s="26"/>
      <c r="V76" s="26"/>
    </row>
    <row r="77" spans="1:22" ht="13.5" customHeight="1">
      <c r="H77" s="88">
        <v>9</v>
      </c>
      <c r="I77" s="160">
        <v>23</v>
      </c>
      <c r="J77" s="160" t="s">
        <v>27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3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437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289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571383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P59" sqref="P59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6" t="s">
        <v>220</v>
      </c>
      <c r="B1" s="467"/>
      <c r="C1" s="467"/>
      <c r="D1" s="467"/>
      <c r="E1" s="467"/>
      <c r="F1" s="467"/>
      <c r="G1" s="467"/>
      <c r="I1" s="383"/>
      <c r="J1" s="394"/>
      <c r="M1" s="16"/>
      <c r="N1" t="s">
        <v>200</v>
      </c>
      <c r="O1" s="401"/>
      <c r="Q1" s="279" t="s">
        <v>190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402"/>
      <c r="O2" s="89"/>
      <c r="P2" s="3"/>
      <c r="Q2" s="402"/>
      <c r="R2" s="399"/>
      <c r="S2" s="400"/>
    </row>
    <row r="3" spans="1:19" ht="13.5" customHeight="1">
      <c r="H3" s="3">
        <v>17</v>
      </c>
      <c r="I3" s="160" t="s">
        <v>21</v>
      </c>
      <c r="J3" s="217">
        <v>452504</v>
      </c>
      <c r="K3" s="195">
        <v>1</v>
      </c>
      <c r="L3" s="3">
        <f>SUM(H3)</f>
        <v>17</v>
      </c>
      <c r="M3" s="160" t="s">
        <v>21</v>
      </c>
      <c r="N3" s="13">
        <f>SUM(J3)</f>
        <v>452504</v>
      </c>
      <c r="O3" s="3">
        <f>SUM(H3)</f>
        <v>17</v>
      </c>
      <c r="P3" s="160" t="s">
        <v>21</v>
      </c>
      <c r="Q3" s="196">
        <v>443513</v>
      </c>
      <c r="R3" s="399"/>
      <c r="S3" s="400"/>
    </row>
    <row r="4" spans="1:19" ht="13.5" customHeight="1">
      <c r="H4" s="3">
        <v>26</v>
      </c>
      <c r="I4" s="160" t="s">
        <v>30</v>
      </c>
      <c r="J4" s="13">
        <v>127302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127302</v>
      </c>
      <c r="O4" s="3">
        <f t="shared" ref="O4:O12" si="2">SUM(H4)</f>
        <v>26</v>
      </c>
      <c r="P4" s="160" t="s">
        <v>30</v>
      </c>
      <c r="Q4" s="86">
        <v>145414</v>
      </c>
      <c r="R4" s="399"/>
      <c r="S4" s="400"/>
    </row>
    <row r="5" spans="1:19" ht="13.5" customHeight="1">
      <c r="H5" s="3">
        <v>36</v>
      </c>
      <c r="I5" s="160" t="s">
        <v>5</v>
      </c>
      <c r="J5" s="13">
        <v>119262</v>
      </c>
      <c r="K5" s="195">
        <v>3</v>
      </c>
      <c r="L5" s="3">
        <f t="shared" si="0"/>
        <v>36</v>
      </c>
      <c r="M5" s="160" t="s">
        <v>5</v>
      </c>
      <c r="N5" s="13">
        <f t="shared" si="1"/>
        <v>119262</v>
      </c>
      <c r="O5" s="3">
        <f t="shared" si="2"/>
        <v>36</v>
      </c>
      <c r="P5" s="160" t="s">
        <v>5</v>
      </c>
      <c r="Q5" s="86">
        <v>121009</v>
      </c>
    </row>
    <row r="6" spans="1:19" ht="13.5" customHeight="1">
      <c r="H6" s="3">
        <v>33</v>
      </c>
      <c r="I6" s="160" t="s">
        <v>0</v>
      </c>
      <c r="J6" s="217">
        <v>94691</v>
      </c>
      <c r="K6" s="195">
        <v>4</v>
      </c>
      <c r="L6" s="3">
        <f t="shared" si="0"/>
        <v>33</v>
      </c>
      <c r="M6" s="160" t="s">
        <v>0</v>
      </c>
      <c r="N6" s="13">
        <f t="shared" si="1"/>
        <v>94691</v>
      </c>
      <c r="O6" s="3">
        <f t="shared" si="2"/>
        <v>33</v>
      </c>
      <c r="P6" s="160" t="s">
        <v>0</v>
      </c>
      <c r="Q6" s="86">
        <v>89195</v>
      </c>
    </row>
    <row r="7" spans="1:19" ht="13.5" customHeight="1">
      <c r="H7" s="33">
        <v>40</v>
      </c>
      <c r="I7" s="160" t="s">
        <v>2</v>
      </c>
      <c r="J7" s="13">
        <v>75222</v>
      </c>
      <c r="K7" s="195">
        <v>5</v>
      </c>
      <c r="L7" s="3">
        <f t="shared" si="0"/>
        <v>40</v>
      </c>
      <c r="M7" s="160" t="s">
        <v>2</v>
      </c>
      <c r="N7" s="13">
        <f t="shared" si="1"/>
        <v>75222</v>
      </c>
      <c r="O7" s="3">
        <f t="shared" si="2"/>
        <v>40</v>
      </c>
      <c r="P7" s="160" t="s">
        <v>2</v>
      </c>
      <c r="Q7" s="86">
        <v>67517</v>
      </c>
    </row>
    <row r="8" spans="1:19" ht="13.5" customHeight="1">
      <c r="H8" s="3">
        <v>31</v>
      </c>
      <c r="I8" s="160" t="s">
        <v>64</v>
      </c>
      <c r="J8" s="217">
        <v>68447</v>
      </c>
      <c r="K8" s="195">
        <v>6</v>
      </c>
      <c r="L8" s="3">
        <f t="shared" si="0"/>
        <v>31</v>
      </c>
      <c r="M8" s="160" t="s">
        <v>64</v>
      </c>
      <c r="N8" s="13">
        <f t="shared" si="1"/>
        <v>68447</v>
      </c>
      <c r="O8" s="3">
        <f t="shared" si="2"/>
        <v>31</v>
      </c>
      <c r="P8" s="160" t="s">
        <v>64</v>
      </c>
      <c r="Q8" s="86">
        <v>92696</v>
      </c>
    </row>
    <row r="9" spans="1:19" ht="13.5" customHeight="1">
      <c r="H9" s="14">
        <v>34</v>
      </c>
      <c r="I9" s="162" t="s">
        <v>1</v>
      </c>
      <c r="J9" s="13">
        <v>63067</v>
      </c>
      <c r="K9" s="195">
        <v>7</v>
      </c>
      <c r="L9" s="3">
        <f t="shared" si="0"/>
        <v>34</v>
      </c>
      <c r="M9" s="162" t="s">
        <v>1</v>
      </c>
      <c r="N9" s="13">
        <f t="shared" si="1"/>
        <v>63067</v>
      </c>
      <c r="O9" s="3">
        <f t="shared" si="2"/>
        <v>34</v>
      </c>
      <c r="P9" s="162" t="s">
        <v>1</v>
      </c>
      <c r="Q9" s="86">
        <v>69140</v>
      </c>
    </row>
    <row r="10" spans="1:19" ht="13.5" customHeight="1">
      <c r="H10" s="3">
        <v>3</v>
      </c>
      <c r="I10" s="160" t="s">
        <v>10</v>
      </c>
      <c r="J10" s="13">
        <v>60002</v>
      </c>
      <c r="K10" s="195">
        <v>8</v>
      </c>
      <c r="L10" s="3">
        <f t="shared" si="0"/>
        <v>3</v>
      </c>
      <c r="M10" s="160" t="s">
        <v>10</v>
      </c>
      <c r="N10" s="13">
        <f t="shared" si="1"/>
        <v>60002</v>
      </c>
      <c r="O10" s="3">
        <f t="shared" si="2"/>
        <v>3</v>
      </c>
      <c r="P10" s="160" t="s">
        <v>10</v>
      </c>
      <c r="Q10" s="86">
        <v>29461</v>
      </c>
    </row>
    <row r="11" spans="1:19" ht="13.5" customHeight="1">
      <c r="H11" s="14">
        <v>16</v>
      </c>
      <c r="I11" s="162" t="s">
        <v>3</v>
      </c>
      <c r="J11" s="13">
        <v>59415</v>
      </c>
      <c r="K11" s="195">
        <v>9</v>
      </c>
      <c r="L11" s="3">
        <f t="shared" si="0"/>
        <v>16</v>
      </c>
      <c r="M11" s="162" t="s">
        <v>3</v>
      </c>
      <c r="N11" s="13">
        <f t="shared" si="1"/>
        <v>59415</v>
      </c>
      <c r="O11" s="3">
        <f t="shared" si="2"/>
        <v>16</v>
      </c>
      <c r="P11" s="162" t="s">
        <v>3</v>
      </c>
      <c r="Q11" s="86">
        <v>66949</v>
      </c>
    </row>
    <row r="12" spans="1:19" ht="13.5" customHeight="1" thickBot="1">
      <c r="H12" s="271">
        <v>13</v>
      </c>
      <c r="I12" s="377" t="s">
        <v>7</v>
      </c>
      <c r="J12" s="416">
        <v>50470</v>
      </c>
      <c r="K12" s="194">
        <v>10</v>
      </c>
      <c r="L12" s="3">
        <f t="shared" si="0"/>
        <v>13</v>
      </c>
      <c r="M12" s="377" t="s">
        <v>7</v>
      </c>
      <c r="N12" s="113">
        <f t="shared" si="1"/>
        <v>50470</v>
      </c>
      <c r="O12" s="14">
        <f t="shared" si="2"/>
        <v>13</v>
      </c>
      <c r="P12" s="377" t="s">
        <v>7</v>
      </c>
      <c r="Q12" s="197">
        <v>50905</v>
      </c>
    </row>
    <row r="13" spans="1:19" ht="13.5" customHeight="1" thickTop="1" thickBot="1">
      <c r="H13" s="121">
        <v>2</v>
      </c>
      <c r="I13" s="174" t="s">
        <v>6</v>
      </c>
      <c r="J13" s="418">
        <v>45914</v>
      </c>
      <c r="K13" s="103"/>
      <c r="L13" s="78"/>
      <c r="M13" s="163"/>
      <c r="N13" s="336">
        <f>SUM(J43)</f>
        <v>1503600</v>
      </c>
      <c r="O13" s="3"/>
      <c r="P13" s="270" t="s">
        <v>8</v>
      </c>
      <c r="Q13" s="198">
        <v>1549948</v>
      </c>
    </row>
    <row r="14" spans="1:19" ht="13.5" customHeight="1">
      <c r="B14" s="19"/>
      <c r="H14" s="3">
        <v>25</v>
      </c>
      <c r="I14" s="160" t="s">
        <v>29</v>
      </c>
      <c r="J14" s="13">
        <v>45437</v>
      </c>
      <c r="K14" s="103"/>
      <c r="L14" s="26"/>
      <c r="N14" t="s">
        <v>59</v>
      </c>
      <c r="O14"/>
    </row>
    <row r="15" spans="1:19" ht="13.5" customHeight="1">
      <c r="H15" s="3">
        <v>24</v>
      </c>
      <c r="I15" s="160" t="s">
        <v>28</v>
      </c>
      <c r="J15" s="13">
        <v>38526</v>
      </c>
      <c r="K15" s="103"/>
      <c r="L15" s="26"/>
      <c r="M15" t="s">
        <v>202</v>
      </c>
      <c r="N15" s="15"/>
      <c r="O15"/>
      <c r="P15" t="s">
        <v>203</v>
      </c>
      <c r="Q15" s="85" t="s">
        <v>182</v>
      </c>
    </row>
    <row r="16" spans="1:19" ht="13.5" customHeight="1">
      <c r="C16" s="15"/>
      <c r="E16" s="17"/>
      <c r="H16" s="3">
        <v>38</v>
      </c>
      <c r="I16" s="160" t="s">
        <v>38</v>
      </c>
      <c r="J16" s="217">
        <v>34875</v>
      </c>
      <c r="K16" s="103"/>
      <c r="L16" s="3">
        <f>SUM(L3)</f>
        <v>17</v>
      </c>
      <c r="M16" s="13">
        <f>SUM(N3)</f>
        <v>452504</v>
      </c>
      <c r="N16" s="160" t="s">
        <v>21</v>
      </c>
      <c r="O16" s="3">
        <f>SUM(O3)</f>
        <v>17</v>
      </c>
      <c r="P16" s="13">
        <f>SUM(M16)</f>
        <v>452504</v>
      </c>
      <c r="Q16" s="275">
        <v>447399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6">
        <v>31304</v>
      </c>
      <c r="K17" s="103"/>
      <c r="L17" s="3">
        <f t="shared" ref="L17:L25" si="3">SUM(L4)</f>
        <v>26</v>
      </c>
      <c r="M17" s="13">
        <f t="shared" ref="M17:M25" si="4">SUM(N4)</f>
        <v>127302</v>
      </c>
      <c r="N17" s="160" t="s">
        <v>30</v>
      </c>
      <c r="O17" s="3">
        <f t="shared" ref="O17:O25" si="5">SUM(O4)</f>
        <v>26</v>
      </c>
      <c r="P17" s="13">
        <f t="shared" ref="P17:P25" si="6">SUM(M17)</f>
        <v>127302</v>
      </c>
      <c r="Q17" s="276">
        <v>134647</v>
      </c>
      <c r="R17" s="79"/>
      <c r="S17" s="42"/>
    </row>
    <row r="18" spans="2:20" ht="13.5" customHeight="1">
      <c r="C18" s="15"/>
      <c r="E18" s="17"/>
      <c r="H18" s="3">
        <v>14</v>
      </c>
      <c r="I18" s="160" t="s">
        <v>19</v>
      </c>
      <c r="J18" s="13">
        <v>18846</v>
      </c>
      <c r="K18" s="103"/>
      <c r="L18" s="3">
        <f t="shared" si="3"/>
        <v>36</v>
      </c>
      <c r="M18" s="13">
        <f t="shared" si="4"/>
        <v>119262</v>
      </c>
      <c r="N18" s="160" t="s">
        <v>5</v>
      </c>
      <c r="O18" s="3">
        <f t="shared" si="5"/>
        <v>36</v>
      </c>
      <c r="P18" s="13">
        <f t="shared" si="6"/>
        <v>119262</v>
      </c>
      <c r="Q18" s="276">
        <v>123865</v>
      </c>
      <c r="R18" s="79"/>
      <c r="S18" s="111"/>
    </row>
    <row r="19" spans="2:20" ht="13.5" customHeight="1">
      <c r="C19" s="15"/>
      <c r="E19" s="17"/>
      <c r="H19" s="3">
        <v>9</v>
      </c>
      <c r="I19" s="3" t="s">
        <v>163</v>
      </c>
      <c r="J19" s="136">
        <v>16601</v>
      </c>
      <c r="L19" s="3">
        <f t="shared" si="3"/>
        <v>33</v>
      </c>
      <c r="M19" s="13">
        <f t="shared" si="4"/>
        <v>94691</v>
      </c>
      <c r="N19" s="160" t="s">
        <v>0</v>
      </c>
      <c r="O19" s="3">
        <f t="shared" si="5"/>
        <v>33</v>
      </c>
      <c r="P19" s="13">
        <f t="shared" si="6"/>
        <v>94691</v>
      </c>
      <c r="Q19" s="276">
        <v>109498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410">
        <v>13640</v>
      </c>
      <c r="L20" s="3">
        <f t="shared" si="3"/>
        <v>40</v>
      </c>
      <c r="M20" s="13">
        <f t="shared" si="4"/>
        <v>75222</v>
      </c>
      <c r="N20" s="160" t="s">
        <v>2</v>
      </c>
      <c r="O20" s="3">
        <f t="shared" si="5"/>
        <v>40</v>
      </c>
      <c r="P20" s="13">
        <f t="shared" si="6"/>
        <v>75222</v>
      </c>
      <c r="Q20" s="276">
        <v>73579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156</v>
      </c>
      <c r="J21" s="217">
        <v>12628</v>
      </c>
      <c r="L21" s="3">
        <f t="shared" si="3"/>
        <v>31</v>
      </c>
      <c r="M21" s="13">
        <f t="shared" si="4"/>
        <v>68447</v>
      </c>
      <c r="N21" s="160" t="s">
        <v>64</v>
      </c>
      <c r="O21" s="3">
        <f t="shared" si="5"/>
        <v>31</v>
      </c>
      <c r="P21" s="13">
        <f t="shared" si="6"/>
        <v>68447</v>
      </c>
      <c r="Q21" s="276">
        <v>67856</v>
      </c>
      <c r="R21" s="79"/>
      <c r="S21" s="28"/>
    </row>
    <row r="22" spans="2:20" ht="13.5" customHeight="1">
      <c r="C22" s="15"/>
      <c r="E22" s="17"/>
      <c r="H22" s="3">
        <v>1</v>
      </c>
      <c r="I22" s="160" t="s">
        <v>4</v>
      </c>
      <c r="J22" s="13">
        <v>11561</v>
      </c>
      <c r="K22" s="15"/>
      <c r="L22" s="3">
        <f t="shared" si="3"/>
        <v>34</v>
      </c>
      <c r="M22" s="13">
        <f t="shared" si="4"/>
        <v>63067</v>
      </c>
      <c r="N22" s="162" t="s">
        <v>1</v>
      </c>
      <c r="O22" s="3">
        <f t="shared" si="5"/>
        <v>34</v>
      </c>
      <c r="P22" s="13">
        <f t="shared" si="6"/>
        <v>63067</v>
      </c>
      <c r="Q22" s="276">
        <v>63673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13">
        <v>11044</v>
      </c>
      <c r="K23" s="15"/>
      <c r="L23" s="3">
        <f t="shared" si="3"/>
        <v>3</v>
      </c>
      <c r="M23" s="13">
        <f t="shared" si="4"/>
        <v>60002</v>
      </c>
      <c r="N23" s="160" t="s">
        <v>10</v>
      </c>
      <c r="O23" s="3">
        <f t="shared" si="5"/>
        <v>3</v>
      </c>
      <c r="P23" s="13">
        <f t="shared" si="6"/>
        <v>60002</v>
      </c>
      <c r="Q23" s="276">
        <v>59243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9223</v>
      </c>
      <c r="K24" s="15"/>
      <c r="L24" s="3">
        <f t="shared" si="3"/>
        <v>16</v>
      </c>
      <c r="M24" s="13">
        <f t="shared" si="4"/>
        <v>59415</v>
      </c>
      <c r="N24" s="162" t="s">
        <v>3</v>
      </c>
      <c r="O24" s="3">
        <f t="shared" si="5"/>
        <v>16</v>
      </c>
      <c r="P24" s="13">
        <f t="shared" si="6"/>
        <v>59415</v>
      </c>
      <c r="Q24" s="276">
        <v>60512</v>
      </c>
      <c r="R24" s="79"/>
      <c r="S24" s="111"/>
    </row>
    <row r="25" spans="2:20" ht="13.5" customHeight="1" thickBot="1">
      <c r="C25" s="15"/>
      <c r="E25" s="17"/>
      <c r="H25" s="3">
        <v>35</v>
      </c>
      <c r="I25" s="160" t="s">
        <v>36</v>
      </c>
      <c r="J25" s="13">
        <v>7463</v>
      </c>
      <c r="K25" s="15"/>
      <c r="L25" s="14">
        <f t="shared" si="3"/>
        <v>13</v>
      </c>
      <c r="M25" s="113">
        <f t="shared" si="4"/>
        <v>50470</v>
      </c>
      <c r="N25" s="377" t="s">
        <v>7</v>
      </c>
      <c r="O25" s="14">
        <f t="shared" si="5"/>
        <v>13</v>
      </c>
      <c r="P25" s="113">
        <f t="shared" si="6"/>
        <v>50470</v>
      </c>
      <c r="Q25" s="277">
        <v>55312</v>
      </c>
      <c r="R25" s="126" t="s">
        <v>73</v>
      </c>
      <c r="S25" s="28"/>
      <c r="T25" s="28"/>
    </row>
    <row r="26" spans="2:20" ht="13.5" customHeight="1" thickTop="1">
      <c r="H26" s="3">
        <v>30</v>
      </c>
      <c r="I26" s="160" t="s">
        <v>33</v>
      </c>
      <c r="J26" s="87">
        <v>7451</v>
      </c>
      <c r="K26" s="15"/>
      <c r="L26" s="114"/>
      <c r="M26" s="161">
        <f>SUM(J43-(M16+M17+M18+M19+M20+M21+M22+M23+M24+M25))</f>
        <v>333218</v>
      </c>
      <c r="N26" s="218" t="s">
        <v>45</v>
      </c>
      <c r="O26" s="115"/>
      <c r="P26" s="161">
        <f>SUM(M26)</f>
        <v>333218</v>
      </c>
      <c r="Q26" s="161"/>
      <c r="R26" s="175">
        <v>1539277</v>
      </c>
      <c r="T26" s="28"/>
    </row>
    <row r="27" spans="2:20" ht="13.5" customHeight="1">
      <c r="H27" s="3">
        <v>27</v>
      </c>
      <c r="I27" s="160" t="s">
        <v>31</v>
      </c>
      <c r="J27" s="136">
        <v>6034</v>
      </c>
      <c r="K27" s="15"/>
      <c r="M27" t="s">
        <v>191</v>
      </c>
      <c r="O27" s="110"/>
      <c r="P27" s="28" t="s">
        <v>192</v>
      </c>
    </row>
    <row r="28" spans="2:20" ht="13.5" customHeight="1">
      <c r="G28" s="17"/>
      <c r="H28" s="3">
        <v>12</v>
      </c>
      <c r="I28" s="160" t="s">
        <v>18</v>
      </c>
      <c r="J28" s="13">
        <v>4782</v>
      </c>
      <c r="K28" s="15"/>
      <c r="M28" s="86">
        <f t="shared" ref="M28:M37" si="7">SUM(Q3)</f>
        <v>443513</v>
      </c>
      <c r="N28" s="160" t="s">
        <v>21</v>
      </c>
      <c r="O28" s="3">
        <f>SUM(L3)</f>
        <v>17</v>
      </c>
      <c r="P28" s="86">
        <f t="shared" ref="P28:P37" si="8">SUM(Q3)</f>
        <v>443513</v>
      </c>
    </row>
    <row r="29" spans="2:20" ht="13.5" customHeight="1">
      <c r="H29" s="3">
        <v>29</v>
      </c>
      <c r="I29" s="160" t="s">
        <v>54</v>
      </c>
      <c r="J29" s="13">
        <v>3500</v>
      </c>
      <c r="K29" s="15"/>
      <c r="M29" s="86">
        <f t="shared" si="7"/>
        <v>145414</v>
      </c>
      <c r="N29" s="160" t="s">
        <v>30</v>
      </c>
      <c r="O29" s="3">
        <f t="shared" ref="O29:O37" si="9">SUM(L4)</f>
        <v>26</v>
      </c>
      <c r="P29" s="86">
        <f t="shared" si="8"/>
        <v>145414</v>
      </c>
    </row>
    <row r="30" spans="2:20" ht="13.5" customHeight="1">
      <c r="H30" s="3">
        <v>39</v>
      </c>
      <c r="I30" s="160" t="s">
        <v>39</v>
      </c>
      <c r="J30" s="13">
        <v>2695</v>
      </c>
      <c r="K30" s="15"/>
      <c r="M30" s="86">
        <f t="shared" si="7"/>
        <v>121009</v>
      </c>
      <c r="N30" s="160" t="s">
        <v>5</v>
      </c>
      <c r="O30" s="3">
        <f t="shared" si="9"/>
        <v>36</v>
      </c>
      <c r="P30" s="86">
        <f t="shared" si="8"/>
        <v>121009</v>
      </c>
    </row>
    <row r="31" spans="2:20" ht="13.5" customHeight="1">
      <c r="H31" s="3">
        <v>10</v>
      </c>
      <c r="I31" s="160" t="s">
        <v>16</v>
      </c>
      <c r="J31" s="13">
        <v>2550</v>
      </c>
      <c r="K31" s="15"/>
      <c r="M31" s="86">
        <f t="shared" si="7"/>
        <v>89195</v>
      </c>
      <c r="N31" s="160" t="s">
        <v>0</v>
      </c>
      <c r="O31" s="3">
        <f t="shared" si="9"/>
        <v>33</v>
      </c>
      <c r="P31" s="86">
        <f t="shared" si="8"/>
        <v>89195</v>
      </c>
    </row>
    <row r="32" spans="2:20" ht="13.5" customHeight="1">
      <c r="H32" s="3">
        <v>20</v>
      </c>
      <c r="I32" s="160" t="s">
        <v>24</v>
      </c>
      <c r="J32" s="13">
        <v>2090</v>
      </c>
      <c r="K32" s="15"/>
      <c r="M32" s="86">
        <f t="shared" si="7"/>
        <v>67517</v>
      </c>
      <c r="N32" s="160" t="s">
        <v>2</v>
      </c>
      <c r="O32" s="3">
        <f t="shared" si="9"/>
        <v>40</v>
      </c>
      <c r="P32" s="86">
        <f t="shared" si="8"/>
        <v>67517</v>
      </c>
      <c r="S32" s="10"/>
    </row>
    <row r="33" spans="8:21" ht="13.5" customHeight="1">
      <c r="H33" s="3">
        <v>23</v>
      </c>
      <c r="I33" s="160" t="s">
        <v>27</v>
      </c>
      <c r="J33" s="136">
        <v>1754</v>
      </c>
      <c r="K33" s="15"/>
      <c r="M33" s="86">
        <f t="shared" si="7"/>
        <v>92696</v>
      </c>
      <c r="N33" s="160" t="s">
        <v>64</v>
      </c>
      <c r="O33" s="3">
        <f t="shared" si="9"/>
        <v>31</v>
      </c>
      <c r="P33" s="86">
        <f t="shared" si="8"/>
        <v>92696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1259</v>
      </c>
      <c r="K34" s="15"/>
      <c r="M34" s="86">
        <f t="shared" si="7"/>
        <v>69140</v>
      </c>
      <c r="N34" s="162" t="s">
        <v>1</v>
      </c>
      <c r="O34" s="3">
        <f t="shared" si="9"/>
        <v>34</v>
      </c>
      <c r="P34" s="86">
        <f t="shared" si="8"/>
        <v>69140</v>
      </c>
      <c r="S34" s="28"/>
      <c r="T34" s="28"/>
    </row>
    <row r="35" spans="8:21" ht="13.5" customHeight="1">
      <c r="H35" s="3">
        <v>18</v>
      </c>
      <c r="I35" s="160" t="s">
        <v>22</v>
      </c>
      <c r="J35" s="217">
        <v>1097</v>
      </c>
      <c r="K35" s="15"/>
      <c r="M35" s="86">
        <f t="shared" si="7"/>
        <v>29461</v>
      </c>
      <c r="N35" s="160" t="s">
        <v>10</v>
      </c>
      <c r="O35" s="3">
        <f t="shared" si="9"/>
        <v>3</v>
      </c>
      <c r="P35" s="86">
        <f t="shared" si="8"/>
        <v>29461</v>
      </c>
      <c r="S35" s="28"/>
    </row>
    <row r="36" spans="8:21" ht="13.5" customHeight="1">
      <c r="H36" s="3">
        <v>4</v>
      </c>
      <c r="I36" s="160" t="s">
        <v>11</v>
      </c>
      <c r="J36" s="13">
        <v>1004</v>
      </c>
      <c r="K36" s="15"/>
      <c r="M36" s="86">
        <f t="shared" si="7"/>
        <v>66949</v>
      </c>
      <c r="N36" s="162" t="s">
        <v>3</v>
      </c>
      <c r="O36" s="3">
        <f t="shared" si="9"/>
        <v>16</v>
      </c>
      <c r="P36" s="86">
        <f t="shared" si="8"/>
        <v>66949</v>
      </c>
      <c r="S36" s="28"/>
    </row>
    <row r="37" spans="8:21" ht="13.5" customHeight="1" thickBot="1">
      <c r="H37" s="3">
        <v>32</v>
      </c>
      <c r="I37" s="160" t="s">
        <v>35</v>
      </c>
      <c r="J37" s="13">
        <v>648</v>
      </c>
      <c r="K37" s="15"/>
      <c r="M37" s="112">
        <f t="shared" si="7"/>
        <v>50905</v>
      </c>
      <c r="N37" s="377" t="s">
        <v>7</v>
      </c>
      <c r="O37" s="14">
        <f t="shared" si="9"/>
        <v>13</v>
      </c>
      <c r="P37" s="112">
        <f t="shared" si="8"/>
        <v>50905</v>
      </c>
      <c r="S37" s="28"/>
    </row>
    <row r="38" spans="8:21" ht="13.5" customHeight="1" thickTop="1">
      <c r="H38" s="3">
        <v>5</v>
      </c>
      <c r="I38" s="160" t="s">
        <v>12</v>
      </c>
      <c r="J38" s="87">
        <v>391</v>
      </c>
      <c r="K38" s="15"/>
      <c r="M38" s="342">
        <f>SUM(Q13-(Q3+Q4+Q5+Q6+Q7+Q8+Q9+Q10+Q11+Q12))</f>
        <v>374149</v>
      </c>
      <c r="N38" s="409" t="s">
        <v>186</v>
      </c>
      <c r="O38" s="344"/>
      <c r="P38" s="345">
        <f>SUM(M38)</f>
        <v>374149</v>
      </c>
      <c r="U38" s="28"/>
    </row>
    <row r="39" spans="8:21" ht="13.5" customHeight="1">
      <c r="H39" s="3">
        <v>19</v>
      </c>
      <c r="I39" s="160" t="s">
        <v>23</v>
      </c>
      <c r="J39" s="13">
        <v>347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338</v>
      </c>
      <c r="K40" s="15"/>
    </row>
    <row r="41" spans="8:21" ht="13.5" customHeight="1">
      <c r="H41" s="3">
        <v>28</v>
      </c>
      <c r="I41" s="160" t="s">
        <v>32</v>
      </c>
      <c r="J41" s="217">
        <v>216</v>
      </c>
      <c r="K41" s="15"/>
    </row>
    <row r="42" spans="8:21" ht="13.5" customHeight="1" thickBot="1">
      <c r="H42" s="14">
        <v>8</v>
      </c>
      <c r="I42" s="162" t="s">
        <v>15</v>
      </c>
      <c r="J42" s="411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1503600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200</v>
      </c>
      <c r="D52" s="8" t="s">
        <v>190</v>
      </c>
      <c r="E52" s="24" t="s">
        <v>43</v>
      </c>
      <c r="F52" s="23" t="s">
        <v>42</v>
      </c>
      <c r="G52" s="8" t="s">
        <v>174</v>
      </c>
      <c r="I52" s="42"/>
      <c r="J52" s="159"/>
      <c r="N52" s="30"/>
      <c r="S52" s="385"/>
    </row>
    <row r="53" spans="1:19" ht="13.5" customHeight="1">
      <c r="A53" s="9">
        <v>1</v>
      </c>
      <c r="B53" s="160" t="s">
        <v>21</v>
      </c>
      <c r="C53" s="412">
        <f>SUM(J3)</f>
        <v>452504</v>
      </c>
      <c r="D53" s="87">
        <f t="shared" ref="D53:D63" si="10">SUM(Q3)</f>
        <v>443513</v>
      </c>
      <c r="E53" s="80">
        <f t="shared" ref="E53:E62" si="11">SUM(P16/Q16*100)</f>
        <v>101.14103965364249</v>
      </c>
      <c r="F53" s="20">
        <f t="shared" ref="F53:F63" si="12">SUM(C53/D53*100)</f>
        <v>102.02722355376279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12">
        <f t="shared" ref="C54:C62" si="13">SUM(J4)</f>
        <v>127302</v>
      </c>
      <c r="D54" s="87">
        <f t="shared" si="10"/>
        <v>145414</v>
      </c>
      <c r="E54" s="80">
        <f t="shared" si="11"/>
        <v>94.544995432501281</v>
      </c>
      <c r="F54" s="396">
        <f t="shared" si="12"/>
        <v>87.544528037190375</v>
      </c>
      <c r="G54" s="21"/>
      <c r="M54" s="384"/>
      <c r="N54" s="17"/>
    </row>
    <row r="55" spans="1:19" ht="13.5" customHeight="1">
      <c r="A55" s="9">
        <v>3</v>
      </c>
      <c r="B55" s="160" t="s">
        <v>5</v>
      </c>
      <c r="C55" s="412">
        <f t="shared" si="13"/>
        <v>119262</v>
      </c>
      <c r="D55" s="87">
        <f t="shared" si="10"/>
        <v>121009</v>
      </c>
      <c r="E55" s="80">
        <f t="shared" si="11"/>
        <v>96.283857425422838</v>
      </c>
      <c r="F55" s="20">
        <f t="shared" si="12"/>
        <v>98.556305729325928</v>
      </c>
      <c r="G55" s="21"/>
      <c r="I55" s="468"/>
      <c r="J55" s="469"/>
    </row>
    <row r="56" spans="1:19" ht="13.5" customHeight="1">
      <c r="A56" s="9">
        <v>4</v>
      </c>
      <c r="B56" s="160" t="s">
        <v>0</v>
      </c>
      <c r="C56" s="412">
        <f t="shared" si="13"/>
        <v>94691</v>
      </c>
      <c r="D56" s="87">
        <f t="shared" si="10"/>
        <v>89195</v>
      </c>
      <c r="E56" s="80">
        <f t="shared" si="11"/>
        <v>86.477378582257217</v>
      </c>
      <c r="F56" s="20">
        <f t="shared" si="12"/>
        <v>106.16178036885475</v>
      </c>
      <c r="G56" s="21"/>
      <c r="I56" s="468"/>
      <c r="J56" s="469"/>
    </row>
    <row r="57" spans="1:19" ht="13.5" customHeight="1">
      <c r="A57" s="9">
        <v>5</v>
      </c>
      <c r="B57" s="160" t="s">
        <v>2</v>
      </c>
      <c r="C57" s="412">
        <f t="shared" si="13"/>
        <v>75222</v>
      </c>
      <c r="D57" s="87">
        <f t="shared" si="10"/>
        <v>67517</v>
      </c>
      <c r="E57" s="80">
        <f t="shared" si="11"/>
        <v>102.23297408227891</v>
      </c>
      <c r="F57" s="20">
        <f t="shared" si="12"/>
        <v>111.4119406964172</v>
      </c>
      <c r="G57" s="21"/>
      <c r="I57" s="159"/>
      <c r="P57" s="28"/>
    </row>
    <row r="58" spans="1:19" ht="13.5" customHeight="1">
      <c r="A58" s="9">
        <v>6</v>
      </c>
      <c r="B58" s="160" t="s">
        <v>64</v>
      </c>
      <c r="C58" s="412">
        <f t="shared" si="13"/>
        <v>68447</v>
      </c>
      <c r="D58" s="87">
        <f t="shared" si="10"/>
        <v>92696</v>
      </c>
      <c r="E58" s="80">
        <f t="shared" si="11"/>
        <v>100.87096203725537</v>
      </c>
      <c r="F58" s="20">
        <f t="shared" si="12"/>
        <v>73.840295158367127</v>
      </c>
      <c r="G58" s="21"/>
    </row>
    <row r="59" spans="1:19" ht="13.5" customHeight="1">
      <c r="A59" s="9">
        <v>7</v>
      </c>
      <c r="B59" s="162" t="s">
        <v>1</v>
      </c>
      <c r="C59" s="412">
        <f t="shared" si="13"/>
        <v>63067</v>
      </c>
      <c r="D59" s="87">
        <f t="shared" si="10"/>
        <v>69140</v>
      </c>
      <c r="E59" s="80">
        <f t="shared" si="11"/>
        <v>99.048262214753507</v>
      </c>
      <c r="F59" s="20">
        <f t="shared" si="12"/>
        <v>91.216372577379232</v>
      </c>
      <c r="G59" s="21"/>
    </row>
    <row r="60" spans="1:19" ht="13.5" customHeight="1">
      <c r="A60" s="9">
        <v>8</v>
      </c>
      <c r="B60" s="160" t="s">
        <v>10</v>
      </c>
      <c r="C60" s="412">
        <f t="shared" si="13"/>
        <v>60002</v>
      </c>
      <c r="D60" s="87">
        <f t="shared" si="10"/>
        <v>29461</v>
      </c>
      <c r="E60" s="80">
        <f t="shared" si="11"/>
        <v>101.28116401937781</v>
      </c>
      <c r="F60" s="20">
        <f t="shared" si="12"/>
        <v>203.66586334476088</v>
      </c>
      <c r="G60" s="21"/>
    </row>
    <row r="61" spans="1:19" ht="13.5" customHeight="1">
      <c r="A61" s="9">
        <v>9</v>
      </c>
      <c r="B61" s="162" t="s">
        <v>3</v>
      </c>
      <c r="C61" s="412">
        <f t="shared" si="13"/>
        <v>59415</v>
      </c>
      <c r="D61" s="87">
        <f t="shared" si="10"/>
        <v>66949</v>
      </c>
      <c r="E61" s="80">
        <f t="shared" si="11"/>
        <v>98.187136435748272</v>
      </c>
      <c r="F61" s="20">
        <f t="shared" si="12"/>
        <v>88.746657903777503</v>
      </c>
      <c r="G61" s="21"/>
    </row>
    <row r="62" spans="1:19" ht="13.5" customHeight="1" thickBot="1">
      <c r="A62" s="127">
        <v>10</v>
      </c>
      <c r="B62" s="377" t="s">
        <v>7</v>
      </c>
      <c r="C62" s="412">
        <f t="shared" si="13"/>
        <v>50470</v>
      </c>
      <c r="D62" s="128">
        <f t="shared" si="10"/>
        <v>50905</v>
      </c>
      <c r="E62" s="129">
        <f t="shared" si="11"/>
        <v>91.246022562915812</v>
      </c>
      <c r="F62" s="130">
        <f t="shared" si="12"/>
        <v>99.145467046459089</v>
      </c>
      <c r="G62" s="131"/>
    </row>
    <row r="63" spans="1:19" ht="13.5" customHeight="1" thickTop="1">
      <c r="A63" s="114"/>
      <c r="B63" s="132" t="s">
        <v>74</v>
      </c>
      <c r="C63" s="133">
        <f>SUM(J43)</f>
        <v>1503600</v>
      </c>
      <c r="D63" s="133">
        <f t="shared" si="10"/>
        <v>1549948</v>
      </c>
      <c r="E63" s="134">
        <f>SUM(C63/R26*100)</f>
        <v>97.682223537413989</v>
      </c>
      <c r="F63" s="135">
        <f t="shared" si="12"/>
        <v>97.009706132076687</v>
      </c>
      <c r="G63" s="140">
        <v>75.5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2024-09-04T07:17:51Z</cp:lastPrinted>
  <dcterms:created xsi:type="dcterms:W3CDTF">2004-08-12T01:21:30Z</dcterms:created>
  <dcterms:modified xsi:type="dcterms:W3CDTF">2024-09-05T07:55:48Z</dcterms:modified>
</cp:coreProperties>
</file>