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460E31A6-61D3-4EA6-9F36-39E117FD2E54}" xr6:coauthVersionLast="36" xr6:coauthVersionMax="36" xr10:uidLastSave="{00000000-0000-0000-0000-000000000000}"/>
  <bookViews>
    <workbookView xWindow="0" yWindow="0" windowWidth="28800" windowHeight="12180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F60" i="15" l="1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F59" i="59" s="1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0" i="59" l="1"/>
  <c r="F62" i="59"/>
  <c r="N13" i="57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O12" i="41" s="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<sst xmlns="http://schemas.openxmlformats.org/spreadsheetml/2006/main" count="1673" uniqueCount="217">
  <si>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</si>
  <si>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</si>
  <si>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</si>
  <si>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</si>
  <si>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</si>
  <si>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</si>
  <si>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</si>
  <si>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</si>
  <si>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</si>
  <si>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</si>
  <si>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</si>
  <si>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</si>
  <si>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</si>
  <si>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</si>
  <si>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</si>
  <si>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</si>
  <si>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</si>
  <si>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</si>
  <si>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</si>
  <si>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</si>
  <si>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</si>
  <si>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</si>
  <si>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</si>
  <si>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</si>
  <si>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</si>
  <si>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</si>
  <si>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</si>
  <si>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</si>
  <si>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</si>
  <si>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</si>
  <si>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</si>
  <si>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</si>
  <si>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</si>
  <si>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</si>
  <si>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</si>
  <si>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</si>
  <si>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</si>
  <si>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</si>
  <si>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</si>
  <si>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</si>
  <si>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</si>
  <si>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</si>
  <si>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</si>
  <si>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</si>
  <si>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</si>
  <si>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</si>
  <si>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</si>
  <si>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</si>
  <si>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</si>
  <si>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</si>
  <si>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</si>
  <si>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</si>
  <si>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</si>
  <si>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</si>
  <si>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</si>
  <si>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</si>
  <si>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</si>
  <si>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</si>
  <si>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</si>
  <si>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</si>
  <si>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</si>
  <si>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</si>
  <si>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</si>
  <si>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</si>
  <si>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</si>
  <si>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</si>
  <si>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</si>
  <si>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</si>
  <si>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</si>
  <si>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</si>
  <si>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</si>
  <si>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</si>
  <si>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</si>
  <si>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</si>
  <si>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</si>
  <si>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</si>
  <si>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</si>
  <si>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</si>
  <si>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</si>
  <si>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</si>
  <si>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</si>
  <si>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</si>
  <si>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</si>
  <si>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</si>
  <si>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</si>
  <si>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</si>
  <si>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</si>
  <si>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</si>
  <si>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</si>
  <si>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</si>
  <si>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</si>
  <si>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</si>
  <si>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</si>
  <si>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</si>
  <si>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</si>
  <si>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</si>
  <si>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</si>
  <si>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</si>
  <si>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</si>
  <si>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</si>
  <si>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</si>
  <si>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</si>
  <si>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</si>
  <si>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</si>
  <si>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</si>
  <si>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</si>
  <si>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</si>
  <si>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</si>
  <si>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</si>
  <si>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</si>
  <si>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</si>
  <si>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</si>
  <si>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</si>
  <si>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</si>
  <si>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</si>
  <si>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</si>
  <si>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</si>
  <si>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</si>
  <si>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</si>
  <si>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</si>
  <si>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</si>
  <si>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</si>
  <si>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</si>
  <si>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</si>
  <si>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</si>
  <si>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</si>
  <si>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</si>
  <si>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</si>
  <si>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</si>
  <si>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</si>
  <si>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</si>
  <si>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</si>
  <si>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</si>
  <si>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</si>
  <si>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</si>
  <si>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</si>
  <si>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</si>
  <si>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</si>
  <si>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</si>
  <si>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</si>
  <si>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</si>
  <si>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</si>
  <si>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</si>
  <si>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</si>
  <si>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</si>
  <si>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</si>
  <si>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</si>
  <si>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</si>
  <si>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</si>
  <si>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</si>
  <si>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</si>
  <si>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</si>
  <si>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</si>
  <si>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</si>
  <si>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</si>
  <si>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</si>
  <si>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</si>
  <si>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</si>
  <si>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</si>
  <si>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</si>
  <si>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</si>
  <si>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</si>
  <si>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</si>
  <si>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</si>
  <si>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</si>
  <si>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</si>
  <si>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</si>
  <si>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</si>
  <si>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</si>
  <si>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</si>
  <si>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</si>
  <si>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</si>
  <si>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</si>
  <si>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</si>
  <si>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</si>
  <si>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</si>
  <si>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</si>
  <si>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</si>
  <si>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</si>
  <si>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</si>
  <si>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</si>
  <si>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</si>
  <si>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</si>
  <si>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</si>
  <si>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</si>
  <si>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</si>
  <si>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</si>
  <si>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</si>
  <si>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</si>
  <si>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</si>
  <si>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</si>
  <si>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</si>
  <si>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</si>
  <si>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t>23，394 ㎡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</si>
  <si>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</si>
  <si>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</si>
  <si>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</si>
  <si>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</si>
  <si>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</si>
  <si>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</si>
  <si>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</si>
  <si>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</si>
  <si>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</si>
  <si>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</si>
  <si>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</si>
  <si>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</si>
  <si>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</si>
  <si>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18，902 ㎡</t>
    <phoneticPr fontId="2"/>
  </si>
  <si>
    <t>※</t>
    <phoneticPr fontId="2"/>
  </si>
  <si>
    <t>令和6年8月</t>
    <rPh sb="5" eb="6">
      <t>ガツ</t>
    </rPh>
    <phoneticPr fontId="2"/>
  </si>
  <si>
    <t xml:space="preserve">                       令和6年8月所管面（1～3類）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</si>
  <si>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3，688　㎡</t>
    <phoneticPr fontId="2"/>
  </si>
  <si>
    <r>
      <t>111，438  m</t>
    </r>
    <r>
      <rPr>
        <sz val="8"/>
        <rFont val="ＭＳ Ｐゴシック"/>
        <family val="3"/>
        <charset val="128"/>
      </rPr>
      <t>3</t>
    </r>
    <phoneticPr fontId="2"/>
  </si>
  <si>
    <t>14，614　㎡</t>
    <phoneticPr fontId="2"/>
  </si>
  <si>
    <t>　　　　　　　　　　　　　　　　令和6年8月末上位10品目入庫高(県合計）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</si>
  <si>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※</t>
    <phoneticPr fontId="2"/>
  </si>
  <si>
    <t>　　　　　　　　　　　　　　　　令和6年8月末上位10品目保管残高(県合計）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</si>
</sst>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2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7" fontId="0" fillId="0" borderId="1" xfId="0" applyNumberFormat="1" applyBorder="1" applyAlignment="1">
      <alignment horizontal="right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3" xfId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38" fontId="0" fillId="0" borderId="35" xfId="1" applyFont="1" applyFill="1" applyBorder="1"/>
    <xf numFmtId="38" fontId="0" fillId="0" borderId="20" xfId="1" applyFont="1" applyFill="1" applyBorder="1"/>
    <xf numFmtId="38" fontId="1" fillId="0" borderId="34" xfId="1" applyBorder="1"/>
    <xf numFmtId="38" fontId="0" fillId="0" borderId="42" xfId="1" applyFont="1" applyFill="1" applyBorder="1"/>
    <xf numFmtId="38" fontId="1" fillId="0" borderId="10" xfId="1" applyFont="1" applyBorder="1"/>
    <xf numFmtId="38" fontId="1" fillId="0" borderId="9" xfId="1" applyBorder="1"/>
    <xf numFmtId="38" fontId="0" fillId="0" borderId="34" xfId="1" applyFont="1" applyFill="1" applyBorder="1"/>
    <xf numFmtId="179" fontId="0" fillId="0" borderId="2" xfId="1" applyNumberFormat="1" applyFont="1" applyBorder="1"/>
    <xf numFmtId="38" fontId="1" fillId="0" borderId="9" xfId="1" applyFont="1" applyFill="1" applyBorder="1"/>
    <xf numFmtId="38" fontId="1" fillId="0" borderId="11" xfId="1" applyFont="1" applyBorder="1"/>
    <xf numFmtId="38" fontId="1" fillId="0" borderId="42" xfId="1" applyBorder="1"/>
    <xf numFmtId="38" fontId="0" fillId="0" borderId="20" xfId="1" applyFont="1" applyBorder="1"/>
    <xf numFmtId="38" fontId="0" fillId="0" borderId="2" xfId="1" applyFont="1" applyFill="1" applyBorder="1"/>
    <xf numFmtId="0" fontId="0" fillId="2" borderId="0" xfId="0" applyFill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令和6年8月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令和6年8月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令和6年8月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83433356870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化学繊維糸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21904</c:v>
                </c:pt>
                <c:pt idx="1">
                  <c:v>13978</c:v>
                </c:pt>
                <c:pt idx="2">
                  <c:v>6970</c:v>
                </c:pt>
                <c:pt idx="3">
                  <c:v>3110</c:v>
                </c:pt>
                <c:pt idx="4">
                  <c:v>2939</c:v>
                </c:pt>
                <c:pt idx="5">
                  <c:v>1881</c:v>
                </c:pt>
                <c:pt idx="6">
                  <c:v>1780</c:v>
                </c:pt>
                <c:pt idx="7">
                  <c:v>1317</c:v>
                </c:pt>
                <c:pt idx="8">
                  <c:v>1231</c:v>
                </c:pt>
                <c:pt idx="9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1.47734900207181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-1.8502909068481641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化学繊維糸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17693</c:v>
                </c:pt>
                <c:pt idx="1">
                  <c:v>17409</c:v>
                </c:pt>
                <c:pt idx="2">
                  <c:v>6152</c:v>
                </c:pt>
                <c:pt idx="3">
                  <c:v>3228</c:v>
                </c:pt>
                <c:pt idx="4">
                  <c:v>3525</c:v>
                </c:pt>
                <c:pt idx="5">
                  <c:v>1484</c:v>
                </c:pt>
                <c:pt idx="6">
                  <c:v>5614</c:v>
                </c:pt>
                <c:pt idx="7">
                  <c:v>2121</c:v>
                </c:pt>
                <c:pt idx="8">
                  <c:v>1398</c:v>
                </c:pt>
                <c:pt idx="9">
                  <c:v>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7.575757575757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51535</c:v>
                </c:pt>
                <c:pt idx="1">
                  <c:v>16145</c:v>
                </c:pt>
                <c:pt idx="2">
                  <c:v>11948</c:v>
                </c:pt>
                <c:pt idx="3">
                  <c:v>8831</c:v>
                </c:pt>
                <c:pt idx="4">
                  <c:v>6368</c:v>
                </c:pt>
                <c:pt idx="5">
                  <c:v>4802</c:v>
                </c:pt>
                <c:pt idx="6">
                  <c:v>3544</c:v>
                </c:pt>
                <c:pt idx="7">
                  <c:v>2187</c:v>
                </c:pt>
                <c:pt idx="8">
                  <c:v>1612</c:v>
                </c:pt>
                <c:pt idx="9">
                  <c:v>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8.7055392585730709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48156</c:v>
                </c:pt>
                <c:pt idx="1">
                  <c:v>13820</c:v>
                </c:pt>
                <c:pt idx="2">
                  <c:v>5106</c:v>
                </c:pt>
                <c:pt idx="3">
                  <c:v>6873</c:v>
                </c:pt>
                <c:pt idx="4">
                  <c:v>6104</c:v>
                </c:pt>
                <c:pt idx="5">
                  <c:v>4059</c:v>
                </c:pt>
                <c:pt idx="6">
                  <c:v>2828</c:v>
                </c:pt>
                <c:pt idx="7">
                  <c:v>2452</c:v>
                </c:pt>
                <c:pt idx="8">
                  <c:v>2138</c:v>
                </c:pt>
                <c:pt idx="9">
                  <c:v>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3.250553465877445E-17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773049645390071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3.546099290780141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16998</c:v>
                </c:pt>
                <c:pt idx="1">
                  <c:v>15949</c:v>
                </c:pt>
                <c:pt idx="2">
                  <c:v>15051</c:v>
                </c:pt>
                <c:pt idx="3">
                  <c:v>15039</c:v>
                </c:pt>
                <c:pt idx="4">
                  <c:v>13957</c:v>
                </c:pt>
                <c:pt idx="5">
                  <c:v>9832</c:v>
                </c:pt>
                <c:pt idx="6">
                  <c:v>8677</c:v>
                </c:pt>
                <c:pt idx="7">
                  <c:v>6669</c:v>
                </c:pt>
                <c:pt idx="8">
                  <c:v>6241</c:v>
                </c:pt>
                <c:pt idx="9">
                  <c:v>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418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7730496453900709E-3"/>
                  <c:y val="-3.8759689922480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0638297872340361E-2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5.3191489361702126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21838</c:v>
                </c:pt>
                <c:pt idx="1">
                  <c:v>15900</c:v>
                </c:pt>
                <c:pt idx="2">
                  <c:v>17125</c:v>
                </c:pt>
                <c:pt idx="3">
                  <c:v>14837</c:v>
                </c:pt>
                <c:pt idx="4">
                  <c:v>5150</c:v>
                </c:pt>
                <c:pt idx="5">
                  <c:v>14503</c:v>
                </c:pt>
                <c:pt idx="6">
                  <c:v>10509</c:v>
                </c:pt>
                <c:pt idx="7">
                  <c:v>10563</c:v>
                </c:pt>
                <c:pt idx="8">
                  <c:v>8823</c:v>
                </c:pt>
                <c:pt idx="9">
                  <c:v>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20677</c:v>
                </c:pt>
                <c:pt idx="1">
                  <c:v>16930</c:v>
                </c:pt>
                <c:pt idx="2">
                  <c:v>11876</c:v>
                </c:pt>
                <c:pt idx="3">
                  <c:v>4988</c:v>
                </c:pt>
                <c:pt idx="4">
                  <c:v>4146</c:v>
                </c:pt>
                <c:pt idx="5">
                  <c:v>1763</c:v>
                </c:pt>
                <c:pt idx="6">
                  <c:v>1596</c:v>
                </c:pt>
                <c:pt idx="7">
                  <c:v>1558</c:v>
                </c:pt>
                <c:pt idx="8">
                  <c:v>1119</c:v>
                </c:pt>
                <c:pt idx="9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13691</c:v>
                </c:pt>
                <c:pt idx="1">
                  <c:v>5924</c:v>
                </c:pt>
                <c:pt idx="2">
                  <c:v>6748</c:v>
                </c:pt>
                <c:pt idx="3">
                  <c:v>4390</c:v>
                </c:pt>
                <c:pt idx="4">
                  <c:v>2978</c:v>
                </c:pt>
                <c:pt idx="5">
                  <c:v>0</c:v>
                </c:pt>
                <c:pt idx="6">
                  <c:v>1285</c:v>
                </c:pt>
                <c:pt idx="7">
                  <c:v>440</c:v>
                </c:pt>
                <c:pt idx="8">
                  <c:v>4098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石油製品</c:v>
                </c:pt>
                <c:pt idx="8">
                  <c:v>その他の日用品</c:v>
                </c:pt>
                <c:pt idx="9">
                  <c:v>米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49732</c:v>
                </c:pt>
                <c:pt idx="1">
                  <c:v>10593</c:v>
                </c:pt>
                <c:pt idx="2">
                  <c:v>8772</c:v>
                </c:pt>
                <c:pt idx="3">
                  <c:v>8753</c:v>
                </c:pt>
                <c:pt idx="4">
                  <c:v>5425</c:v>
                </c:pt>
                <c:pt idx="5">
                  <c:v>4638</c:v>
                </c:pt>
                <c:pt idx="6">
                  <c:v>1034</c:v>
                </c:pt>
                <c:pt idx="7">
                  <c:v>1000</c:v>
                </c:pt>
                <c:pt idx="8">
                  <c:v>913</c:v>
                </c:pt>
                <c:pt idx="9">
                  <c:v>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1.883239171374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7.0221340442680885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石油製品</c:v>
                </c:pt>
                <c:pt idx="8">
                  <c:v>その他の日用品</c:v>
                </c:pt>
                <c:pt idx="9">
                  <c:v>米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42489</c:v>
                </c:pt>
                <c:pt idx="1">
                  <c:v>10006</c:v>
                </c:pt>
                <c:pt idx="2">
                  <c:v>9655</c:v>
                </c:pt>
                <c:pt idx="3">
                  <c:v>8815</c:v>
                </c:pt>
                <c:pt idx="4">
                  <c:v>4907</c:v>
                </c:pt>
                <c:pt idx="5">
                  <c:v>4267</c:v>
                </c:pt>
                <c:pt idx="6">
                  <c:v>1046</c:v>
                </c:pt>
                <c:pt idx="7">
                  <c:v>2502</c:v>
                </c:pt>
                <c:pt idx="8">
                  <c:v>1005</c:v>
                </c:pt>
                <c:pt idx="9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飲料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331338</c:v>
                </c:pt>
                <c:pt idx="1">
                  <c:v>59314</c:v>
                </c:pt>
                <c:pt idx="2">
                  <c:v>20990</c:v>
                </c:pt>
                <c:pt idx="3">
                  <c:v>17294</c:v>
                </c:pt>
                <c:pt idx="4">
                  <c:v>12523</c:v>
                </c:pt>
                <c:pt idx="5">
                  <c:v>11028</c:v>
                </c:pt>
                <c:pt idx="6">
                  <c:v>10802</c:v>
                </c:pt>
                <c:pt idx="7">
                  <c:v>9761</c:v>
                </c:pt>
                <c:pt idx="8">
                  <c:v>8652</c:v>
                </c:pt>
                <c:pt idx="9">
                  <c:v>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4949764529401258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3.5839471678942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2.1505658566872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飲料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325135</c:v>
                </c:pt>
                <c:pt idx="1">
                  <c:v>74503</c:v>
                </c:pt>
                <c:pt idx="2">
                  <c:v>21446</c:v>
                </c:pt>
                <c:pt idx="3">
                  <c:v>15513</c:v>
                </c:pt>
                <c:pt idx="4">
                  <c:v>15648</c:v>
                </c:pt>
                <c:pt idx="5">
                  <c:v>12487</c:v>
                </c:pt>
                <c:pt idx="6">
                  <c:v>11007</c:v>
                </c:pt>
                <c:pt idx="7">
                  <c:v>8181</c:v>
                </c:pt>
                <c:pt idx="8">
                  <c:v>8910</c:v>
                </c:pt>
                <c:pt idx="9">
                  <c:v>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8.657781413686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7.1396707937150189E-3"/>
                  <c:y val="1.1543784299689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501145</c:v>
                </c:pt>
                <c:pt idx="1">
                  <c:v>130363</c:v>
                </c:pt>
                <c:pt idx="2">
                  <c:v>113923</c:v>
                </c:pt>
                <c:pt idx="3">
                  <c:v>91616</c:v>
                </c:pt>
                <c:pt idx="4">
                  <c:v>70300</c:v>
                </c:pt>
                <c:pt idx="5">
                  <c:v>65833</c:v>
                </c:pt>
                <c:pt idx="6">
                  <c:v>63854</c:v>
                </c:pt>
                <c:pt idx="7">
                  <c:v>57915</c:v>
                </c:pt>
                <c:pt idx="8">
                  <c:v>55522</c:v>
                </c:pt>
                <c:pt idx="9">
                  <c:v>52735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5.35461255058555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5.35475309528621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0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-1.7849176984288037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1.784917698428607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452339</c:v>
                </c:pt>
                <c:pt idx="1">
                  <c:v>143124</c:v>
                </c:pt>
                <c:pt idx="2">
                  <c:v>115006</c:v>
                </c:pt>
                <c:pt idx="3">
                  <c:v>86839</c:v>
                </c:pt>
                <c:pt idx="4">
                  <c:v>65049</c:v>
                </c:pt>
                <c:pt idx="5">
                  <c:v>94617</c:v>
                </c:pt>
                <c:pt idx="6">
                  <c:v>72045</c:v>
                </c:pt>
                <c:pt idx="7">
                  <c:v>64768</c:v>
                </c:pt>
                <c:pt idx="8">
                  <c:v>55075</c:v>
                </c:pt>
                <c:pt idx="9">
                  <c:v>51544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5.2789106489893892E-2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0804585324270363"/>
                  <c:y val="-9.7920489296636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501145</c:v>
                </c:pt>
                <c:pt idx="1">
                  <c:v>130363</c:v>
                </c:pt>
                <c:pt idx="2">
                  <c:v>113923</c:v>
                </c:pt>
                <c:pt idx="3">
                  <c:v>91616</c:v>
                </c:pt>
                <c:pt idx="4">
                  <c:v>70300</c:v>
                </c:pt>
                <c:pt idx="5">
                  <c:v>65833</c:v>
                </c:pt>
                <c:pt idx="6">
                  <c:v>63854</c:v>
                </c:pt>
                <c:pt idx="7">
                  <c:v>57915</c:v>
                </c:pt>
                <c:pt idx="8">
                  <c:v>55522</c:v>
                </c:pt>
                <c:pt idx="9">
                  <c:v>52735</c:v>
                </c:pt>
                <c:pt idx="10">
                  <c:v>331861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501145</c:v>
                </c:pt>
                <c:pt idx="1">
                  <c:v>130363</c:v>
                </c:pt>
                <c:pt idx="2">
                  <c:v>113923</c:v>
                </c:pt>
                <c:pt idx="3">
                  <c:v>91616</c:v>
                </c:pt>
                <c:pt idx="4">
                  <c:v>70300</c:v>
                </c:pt>
                <c:pt idx="5">
                  <c:v>65833</c:v>
                </c:pt>
                <c:pt idx="6">
                  <c:v>63854</c:v>
                </c:pt>
                <c:pt idx="7">
                  <c:v>57915</c:v>
                </c:pt>
                <c:pt idx="8">
                  <c:v>55522</c:v>
                </c:pt>
                <c:pt idx="9">
                  <c:v>52735</c:v>
                </c:pt>
                <c:pt idx="10">
                  <c:v>331861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3.9695457915088855E-2"/>
                  <c:y val="-5.11415211029656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0.10866261946264351"/>
                  <c:y val="-4.756291670437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2763679349241647"/>
                  <c:y val="-9.92075300932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8.555899478082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9.5271583418484906E-2"/>
                  <c:y val="-6.3708691585965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2.701288201043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32E-3"/>
                  <c:y val="6.71903943041596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452339</c:v>
                </c:pt>
                <c:pt idx="1">
                  <c:v>143124</c:v>
                </c:pt>
                <c:pt idx="2">
                  <c:v>115006</c:v>
                </c:pt>
                <c:pt idx="3">
                  <c:v>86839</c:v>
                </c:pt>
                <c:pt idx="4">
                  <c:v>65049</c:v>
                </c:pt>
                <c:pt idx="5">
                  <c:v>94617</c:v>
                </c:pt>
                <c:pt idx="6">
                  <c:v>72045</c:v>
                </c:pt>
                <c:pt idx="7">
                  <c:v>64768</c:v>
                </c:pt>
                <c:pt idx="8">
                  <c:v>55075</c:v>
                </c:pt>
                <c:pt idx="9">
                  <c:v>51544</c:v>
                </c:pt>
                <c:pt idx="10" formatCode="#,##0_);[Red]\(#,##0\)">
                  <c:v>345072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化学繊維糸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14813</c:v>
                </c:pt>
                <c:pt idx="1">
                  <c:v>14014</c:v>
                </c:pt>
                <c:pt idx="2">
                  <c:v>11760</c:v>
                </c:pt>
                <c:pt idx="3">
                  <c:v>8240</c:v>
                </c:pt>
                <c:pt idx="4">
                  <c:v>6029</c:v>
                </c:pt>
                <c:pt idx="5">
                  <c:v>5665</c:v>
                </c:pt>
                <c:pt idx="6">
                  <c:v>5596</c:v>
                </c:pt>
                <c:pt idx="7">
                  <c:v>4953</c:v>
                </c:pt>
                <c:pt idx="8">
                  <c:v>3317</c:v>
                </c:pt>
                <c:pt idx="9">
                  <c:v>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7.44912642750210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7.47966278554409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化学繊維糸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17482</c:v>
                </c:pt>
                <c:pt idx="1">
                  <c:v>13387</c:v>
                </c:pt>
                <c:pt idx="2">
                  <c:v>21517</c:v>
                </c:pt>
                <c:pt idx="3">
                  <c:v>6066</c:v>
                </c:pt>
                <c:pt idx="4">
                  <c:v>6520</c:v>
                </c:pt>
                <c:pt idx="5">
                  <c:v>4265</c:v>
                </c:pt>
                <c:pt idx="6">
                  <c:v>5836</c:v>
                </c:pt>
                <c:pt idx="7">
                  <c:v>5756</c:v>
                </c:pt>
                <c:pt idx="8">
                  <c:v>3132</c:v>
                </c:pt>
                <c:pt idx="9">
                  <c:v>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2,476,261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2,476,261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388040</c:v>
                </c:pt>
                <c:pt idx="2">
                  <c:v>515300</c:v>
                </c:pt>
                <c:pt idx="3">
                  <c:v>244810</c:v>
                </c:pt>
                <c:pt idx="4">
                  <c:v>283562</c:v>
                </c:pt>
                <c:pt idx="5">
                  <c:v>852911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77326</c:v>
                </c:pt>
                <c:pt idx="1">
                  <c:v>16223</c:v>
                </c:pt>
                <c:pt idx="2">
                  <c:v>15360</c:v>
                </c:pt>
                <c:pt idx="3">
                  <c:v>13215</c:v>
                </c:pt>
                <c:pt idx="4">
                  <c:v>9205</c:v>
                </c:pt>
                <c:pt idx="5">
                  <c:v>8760</c:v>
                </c:pt>
                <c:pt idx="6">
                  <c:v>7463</c:v>
                </c:pt>
                <c:pt idx="7">
                  <c:v>5629</c:v>
                </c:pt>
                <c:pt idx="8">
                  <c:v>5245</c:v>
                </c:pt>
                <c:pt idx="9">
                  <c:v>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-2.6515748031496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3.4767810886383661E-3"/>
                  <c:y val="-2.6515449773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1.6792410752577496E-3"/>
                  <c:y val="-7.5766523502743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83067</c:v>
                </c:pt>
                <c:pt idx="1">
                  <c:v>14912</c:v>
                </c:pt>
                <c:pt idx="2">
                  <c:v>11581</c:v>
                </c:pt>
                <c:pt idx="3">
                  <c:v>14623</c:v>
                </c:pt>
                <c:pt idx="4">
                  <c:v>10528</c:v>
                </c:pt>
                <c:pt idx="5">
                  <c:v>13387</c:v>
                </c:pt>
                <c:pt idx="6">
                  <c:v>7784</c:v>
                </c:pt>
                <c:pt idx="7">
                  <c:v>5831</c:v>
                </c:pt>
                <c:pt idx="8">
                  <c:v>5793</c:v>
                </c:pt>
                <c:pt idx="9">
                  <c:v>6262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3.250553465877445E-17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2.3049645390070921E-2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木材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63441</c:v>
                </c:pt>
                <c:pt idx="1">
                  <c:v>51014</c:v>
                </c:pt>
                <c:pt idx="2">
                  <c:v>40397</c:v>
                </c:pt>
                <c:pt idx="3">
                  <c:v>29190</c:v>
                </c:pt>
                <c:pt idx="4">
                  <c:v>27942</c:v>
                </c:pt>
                <c:pt idx="5">
                  <c:v>17442</c:v>
                </c:pt>
                <c:pt idx="6">
                  <c:v>14094</c:v>
                </c:pt>
                <c:pt idx="7">
                  <c:v>13256</c:v>
                </c:pt>
                <c:pt idx="8">
                  <c:v>12833</c:v>
                </c:pt>
                <c:pt idx="9">
                  <c:v>11956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3.5460992907800767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-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1.773049645389941E-3"/>
                  <c:y val="-3.8765793810657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木材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92014</c:v>
                </c:pt>
                <c:pt idx="1">
                  <c:v>49513</c:v>
                </c:pt>
                <c:pt idx="2">
                  <c:v>26259</c:v>
                </c:pt>
                <c:pt idx="3">
                  <c:v>33345</c:v>
                </c:pt>
                <c:pt idx="4">
                  <c:v>31882</c:v>
                </c:pt>
                <c:pt idx="5">
                  <c:v>15159</c:v>
                </c:pt>
                <c:pt idx="6">
                  <c:v>16124</c:v>
                </c:pt>
                <c:pt idx="7">
                  <c:v>12226</c:v>
                </c:pt>
                <c:pt idx="8">
                  <c:v>10245</c:v>
                </c:pt>
                <c:pt idx="9">
                  <c:v>12307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5.333333333333398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動植物性飼・肥料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14774</c:v>
                </c:pt>
                <c:pt idx="1">
                  <c:v>13458</c:v>
                </c:pt>
                <c:pt idx="2">
                  <c:v>10597</c:v>
                </c:pt>
                <c:pt idx="3">
                  <c:v>9326</c:v>
                </c:pt>
                <c:pt idx="4">
                  <c:v>2072</c:v>
                </c:pt>
                <c:pt idx="5">
                  <c:v>1884</c:v>
                </c:pt>
                <c:pt idx="6">
                  <c:v>1814</c:v>
                </c:pt>
                <c:pt idx="7">
                  <c:v>1463</c:v>
                </c:pt>
                <c:pt idx="8">
                  <c:v>1115</c:v>
                </c:pt>
                <c:pt idx="9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動植物性飼・肥料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12598</c:v>
                </c:pt>
                <c:pt idx="1">
                  <c:v>6076</c:v>
                </c:pt>
                <c:pt idx="2">
                  <c:v>8686</c:v>
                </c:pt>
                <c:pt idx="3">
                  <c:v>1845</c:v>
                </c:pt>
                <c:pt idx="4">
                  <c:v>3026</c:v>
                </c:pt>
                <c:pt idx="5">
                  <c:v>1375</c:v>
                </c:pt>
                <c:pt idx="6">
                  <c:v>1668</c:v>
                </c:pt>
                <c:pt idx="7">
                  <c:v>0</c:v>
                </c:pt>
                <c:pt idx="8">
                  <c:v>1030</c:v>
                </c:pt>
                <c:pt idx="9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1.7908269940833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紙・パルプ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27709</c:v>
                </c:pt>
                <c:pt idx="1">
                  <c:v>16643</c:v>
                </c:pt>
                <c:pt idx="2">
                  <c:v>12776</c:v>
                </c:pt>
                <c:pt idx="3">
                  <c:v>9113</c:v>
                </c:pt>
                <c:pt idx="4">
                  <c:v>8475</c:v>
                </c:pt>
                <c:pt idx="5">
                  <c:v>7323</c:v>
                </c:pt>
                <c:pt idx="6">
                  <c:v>3240</c:v>
                </c:pt>
                <c:pt idx="7">
                  <c:v>2312</c:v>
                </c:pt>
                <c:pt idx="8">
                  <c:v>1623</c:v>
                </c:pt>
                <c:pt idx="9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19E-3"/>
                  <c:y val="-3.0131826741996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2248468941382326E-2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-3.7982116642200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-1.7543279531003506E-3"/>
                  <c:y val="7.076827260999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-1.823768091980500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紙・パルプ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23125</c:v>
                </c:pt>
                <c:pt idx="1">
                  <c:v>15460</c:v>
                </c:pt>
                <c:pt idx="2">
                  <c:v>17077</c:v>
                </c:pt>
                <c:pt idx="3">
                  <c:v>10366</c:v>
                </c:pt>
                <c:pt idx="4">
                  <c:v>6835</c:v>
                </c:pt>
                <c:pt idx="5">
                  <c:v>5249</c:v>
                </c:pt>
                <c:pt idx="6">
                  <c:v>3143</c:v>
                </c:pt>
                <c:pt idx="7">
                  <c:v>3127</c:v>
                </c:pt>
                <c:pt idx="8">
                  <c:v>2898</c:v>
                </c:pt>
                <c:pt idx="9">
                  <c:v>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1.792058250783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5727394038230671E-2"/>
                  <c:y val="-2.508960573476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464984</c:v>
                </c:pt>
                <c:pt idx="1">
                  <c:v>94396</c:v>
                </c:pt>
                <c:pt idx="2">
                  <c:v>39792</c:v>
                </c:pt>
                <c:pt idx="3">
                  <c:v>22520</c:v>
                </c:pt>
                <c:pt idx="4">
                  <c:v>18485</c:v>
                </c:pt>
                <c:pt idx="5">
                  <c:v>18018</c:v>
                </c:pt>
                <c:pt idx="6">
                  <c:v>17144</c:v>
                </c:pt>
                <c:pt idx="7">
                  <c:v>14726</c:v>
                </c:pt>
                <c:pt idx="8">
                  <c:v>14240</c:v>
                </c:pt>
                <c:pt idx="9">
                  <c:v>12026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979905811760568E-2"/>
                  <c:y val="1.792114695340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5.2424646794101814E-3"/>
                  <c:y val="-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-6.9899529058802838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411855</c:v>
                </c:pt>
                <c:pt idx="1">
                  <c:v>94195</c:v>
                </c:pt>
                <c:pt idx="2">
                  <c:v>35174</c:v>
                </c:pt>
                <c:pt idx="3">
                  <c:v>25189</c:v>
                </c:pt>
                <c:pt idx="4">
                  <c:v>26563</c:v>
                </c:pt>
                <c:pt idx="5">
                  <c:v>18509</c:v>
                </c:pt>
                <c:pt idx="6">
                  <c:v>20540</c:v>
                </c:pt>
                <c:pt idx="7">
                  <c:v>12032</c:v>
                </c:pt>
                <c:pt idx="8">
                  <c:v>17259</c:v>
                </c:pt>
                <c:pt idx="9">
                  <c:v>10697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8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133017</c:v>
                </c:pt>
                <c:pt idx="1">
                  <c:v>240835</c:v>
                </c:pt>
                <c:pt idx="2">
                  <c:v>315418</c:v>
                </c:pt>
                <c:pt idx="3">
                  <c:v>213133</c:v>
                </c:pt>
                <c:pt idx="4">
                  <c:v>167461</c:v>
                </c:pt>
                <c:pt idx="5">
                  <c:v>597105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58621</c:v>
                </c:pt>
                <c:pt idx="1">
                  <c:v>147205</c:v>
                </c:pt>
                <c:pt idx="2">
                  <c:v>199882</c:v>
                </c:pt>
                <c:pt idx="3">
                  <c:v>31677</c:v>
                </c:pt>
                <c:pt idx="4">
                  <c:v>116101</c:v>
                </c:pt>
                <c:pt idx="5">
                  <c:v>255806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0.6941055531783884</c:v>
                </c:pt>
                <c:pt idx="1">
                  <c:v>0.62064477888877434</c:v>
                </c:pt>
                <c:pt idx="2">
                  <c:v>0.61210556957112361</c:v>
                </c:pt>
                <c:pt idx="3">
                  <c:v>0.87060577590784693</c:v>
                </c:pt>
                <c:pt idx="4">
                  <c:v>0.59056220509095014</c:v>
                </c:pt>
                <c:pt idx="5">
                  <c:v>0.70007890623992419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8.924588492143691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0"/>
                  <c:y val="-2.0202020202020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7.139670793714953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349730</c:v>
                </c:pt>
                <c:pt idx="1">
                  <c:v>127457</c:v>
                </c:pt>
                <c:pt idx="2">
                  <c:v>106523</c:v>
                </c:pt>
                <c:pt idx="3">
                  <c:v>64847</c:v>
                </c:pt>
                <c:pt idx="4">
                  <c:v>48962</c:v>
                </c:pt>
                <c:pt idx="5">
                  <c:v>41381</c:v>
                </c:pt>
                <c:pt idx="6">
                  <c:v>34257</c:v>
                </c:pt>
                <c:pt idx="7">
                  <c:v>31130</c:v>
                </c:pt>
                <c:pt idx="8">
                  <c:v>28456</c:v>
                </c:pt>
                <c:pt idx="9">
                  <c:v>24096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1.4429559941370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7.13967079371495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2494423889001169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8.3075972562301353E-4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345930</c:v>
                </c:pt>
                <c:pt idx="1">
                  <c:v>113595</c:v>
                </c:pt>
                <c:pt idx="2">
                  <c:v>91822</c:v>
                </c:pt>
                <c:pt idx="3">
                  <c:v>82549</c:v>
                </c:pt>
                <c:pt idx="4">
                  <c:v>44617</c:v>
                </c:pt>
                <c:pt idx="5">
                  <c:v>43101</c:v>
                </c:pt>
                <c:pt idx="6">
                  <c:v>34342</c:v>
                </c:pt>
                <c:pt idx="7">
                  <c:v>22463</c:v>
                </c:pt>
                <c:pt idx="8">
                  <c:v>33111</c:v>
                </c:pt>
                <c:pt idx="9">
                  <c:v>25804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0.19024579192558194"/>
                  <c:y val="-7.72165233932914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8.9076279994915172E-2"/>
                  <c:y val="-9.7309831683883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7.4268793323911439E-2"/>
                  <c:y val="-7.33147920730092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9.23547400611631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140386297866612E-3"/>
                  <c:y val="3.55655084398853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5.6980056980056983E-3"/>
                  <c:y val="3.315899732716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349730</c:v>
                </c:pt>
                <c:pt idx="1">
                  <c:v>127457</c:v>
                </c:pt>
                <c:pt idx="2">
                  <c:v>106523</c:v>
                </c:pt>
                <c:pt idx="3">
                  <c:v>64847</c:v>
                </c:pt>
                <c:pt idx="4">
                  <c:v>48962</c:v>
                </c:pt>
                <c:pt idx="5">
                  <c:v>41381</c:v>
                </c:pt>
                <c:pt idx="6">
                  <c:v>34257</c:v>
                </c:pt>
                <c:pt idx="7">
                  <c:v>31130</c:v>
                </c:pt>
                <c:pt idx="8">
                  <c:v>28456</c:v>
                </c:pt>
                <c:pt idx="9">
                  <c:v>24096</c:v>
                </c:pt>
                <c:pt idx="10">
                  <c:v>120704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349730</c:v>
                </c:pt>
                <c:pt idx="1">
                  <c:v>127457</c:v>
                </c:pt>
                <c:pt idx="2">
                  <c:v>106523</c:v>
                </c:pt>
                <c:pt idx="3">
                  <c:v>64847</c:v>
                </c:pt>
                <c:pt idx="4">
                  <c:v>48962</c:v>
                </c:pt>
                <c:pt idx="5">
                  <c:v>41381</c:v>
                </c:pt>
                <c:pt idx="6">
                  <c:v>34257</c:v>
                </c:pt>
                <c:pt idx="7">
                  <c:v>31130</c:v>
                </c:pt>
                <c:pt idx="8">
                  <c:v>28456</c:v>
                </c:pt>
                <c:pt idx="9">
                  <c:v>24096</c:v>
                </c:pt>
                <c:pt idx="10">
                  <c:v>120704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2054702704146715"/>
                  <c:y val="-0.12254611277038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5.7786727040799228E-2"/>
                  <c:y val="-6.88954053157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9414397627777444"/>
                  <c:y val="-0.100183666696835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391968370365918"/>
                  <c:y val="-8.2811958849971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3.8030360708728199E-3"/>
                  <c:y val="-1.95140435031827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雑品</c:v>
                </c:pt>
                <c:pt idx="9">
                  <c:v>合成樹脂</c:v>
                </c:pt>
                <c:pt idx="10">
                  <c:v>合計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345930</c:v>
                </c:pt>
                <c:pt idx="1">
                  <c:v>113595</c:v>
                </c:pt>
                <c:pt idx="2">
                  <c:v>91822</c:v>
                </c:pt>
                <c:pt idx="3">
                  <c:v>82549</c:v>
                </c:pt>
                <c:pt idx="4">
                  <c:v>44617</c:v>
                </c:pt>
                <c:pt idx="5">
                  <c:v>43101</c:v>
                </c:pt>
                <c:pt idx="6">
                  <c:v>34342</c:v>
                </c:pt>
                <c:pt idx="7">
                  <c:v>22463</c:v>
                </c:pt>
                <c:pt idx="8">
                  <c:v>33111</c:v>
                </c:pt>
                <c:pt idx="9">
                  <c:v>25804</c:v>
                </c:pt>
                <c:pt idx="10" formatCode="#,##0_);[Red]\(#,##0\)">
                  <c:v>145551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7" t="s">
        <v>130</v>
      </c>
      <c r="B2" s="448"/>
      <c r="C2" s="448"/>
      <c r="D2" s="448"/>
      <c r="E2" s="448"/>
      <c r="F2" s="448"/>
      <c r="G2" s="448"/>
      <c r="H2" s="449"/>
    </row>
    <row r="3" spans="1:8" ht="30" customHeight="1">
      <c r="A3" s="450"/>
      <c r="B3" s="448"/>
      <c r="C3" s="448"/>
      <c r="D3" s="448"/>
      <c r="E3" s="448"/>
      <c r="F3" s="448"/>
      <c r="G3" s="448"/>
      <c r="H3" s="449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131</v>
      </c>
      <c r="C6" s="235"/>
      <c r="D6" s="236" t="s">
        <v>132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133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134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135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136</v>
      </c>
      <c r="G13" s="241"/>
      <c r="H13" s="242"/>
    </row>
    <row r="14" spans="1:8" s="237" customFormat="1" ht="17.100000000000001" customHeight="1">
      <c r="A14" s="238"/>
      <c r="B14" s="243" t="s">
        <v>137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138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139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140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141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142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143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144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145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146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147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90</v>
      </c>
      <c r="E35" s="237" t="s">
        <v>148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149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150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51" t="s">
        <v>151</v>
      </c>
      <c r="B42" s="452"/>
      <c r="C42" s="452"/>
      <c r="D42" s="452"/>
      <c r="E42" s="452"/>
      <c r="F42" s="452"/>
      <c r="G42" s="452"/>
      <c r="H42" s="453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O37" sqref="O37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173</v>
      </c>
      <c r="R1" s="104"/>
    </row>
    <row r="2" spans="8:30">
      <c r="H2" s="183" t="s">
        <v>200</v>
      </c>
      <c r="I2" s="3"/>
      <c r="J2" s="184" t="s">
        <v>101</v>
      </c>
      <c r="K2" s="3"/>
      <c r="L2" s="293" t="s">
        <v>188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98</v>
      </c>
      <c r="I3" s="3"/>
      <c r="J3" s="144" t="s">
        <v>47</v>
      </c>
      <c r="K3" s="3"/>
      <c r="L3" s="293" t="s">
        <v>98</v>
      </c>
      <c r="N3" s="421"/>
      <c r="S3" s="26"/>
      <c r="T3" s="26"/>
      <c r="U3" s="26"/>
    </row>
    <row r="4" spans="8:30" ht="13.5" customHeight="1">
      <c r="H4" s="89">
        <v>14813</v>
      </c>
      <c r="I4" s="3">
        <v>33</v>
      </c>
      <c r="J4" s="160" t="s">
        <v>0</v>
      </c>
      <c r="K4" s="116">
        <f>SUM(I4)</f>
        <v>33</v>
      </c>
      <c r="L4" s="309">
        <v>17482</v>
      </c>
      <c r="M4" s="392"/>
      <c r="N4" s="421"/>
      <c r="O4" s="90"/>
      <c r="S4" s="26"/>
      <c r="T4" s="26"/>
      <c r="U4" s="26"/>
    </row>
    <row r="5" spans="8:30" ht="13.5" customHeight="1">
      <c r="H5" s="44">
        <v>14014</v>
      </c>
      <c r="I5" s="3">
        <v>37</v>
      </c>
      <c r="J5" s="160" t="s">
        <v>37</v>
      </c>
      <c r="K5" s="116">
        <f t="shared" ref="K5:K13" si="0">SUM(I5)</f>
        <v>37</v>
      </c>
      <c r="L5" s="310">
        <v>13387</v>
      </c>
      <c r="M5" s="45"/>
      <c r="N5" s="421"/>
      <c r="O5" s="90"/>
      <c r="S5" s="26"/>
      <c r="T5" s="26"/>
      <c r="U5" s="26"/>
    </row>
    <row r="6" spans="8:30" ht="13.5" customHeight="1">
      <c r="H6" s="44">
        <v>11760</v>
      </c>
      <c r="I6" s="3">
        <v>26</v>
      </c>
      <c r="J6" s="160" t="s">
        <v>30</v>
      </c>
      <c r="K6" s="116">
        <f t="shared" si="0"/>
        <v>26</v>
      </c>
      <c r="L6" s="310">
        <v>21517</v>
      </c>
      <c r="M6" s="45"/>
      <c r="N6" s="421"/>
      <c r="O6" s="90"/>
      <c r="S6" s="26"/>
      <c r="T6" s="26"/>
      <c r="U6" s="26"/>
    </row>
    <row r="7" spans="8:30" ht="13.5" customHeight="1">
      <c r="H7" s="44">
        <v>8240</v>
      </c>
      <c r="I7" s="3">
        <v>14</v>
      </c>
      <c r="J7" s="160" t="s">
        <v>19</v>
      </c>
      <c r="K7" s="116">
        <f t="shared" si="0"/>
        <v>14</v>
      </c>
      <c r="L7" s="310">
        <v>6066</v>
      </c>
      <c r="M7" s="45"/>
      <c r="N7" s="421"/>
      <c r="O7" s="90"/>
      <c r="S7" s="26"/>
      <c r="T7" s="26"/>
      <c r="U7" s="26"/>
    </row>
    <row r="8" spans="8:30">
      <c r="H8" s="193">
        <v>6029</v>
      </c>
      <c r="I8" s="3">
        <v>25</v>
      </c>
      <c r="J8" s="160" t="s">
        <v>29</v>
      </c>
      <c r="K8" s="116">
        <f t="shared" si="0"/>
        <v>25</v>
      </c>
      <c r="L8" s="310">
        <v>6520</v>
      </c>
      <c r="M8" s="45"/>
      <c r="N8" s="90"/>
      <c r="O8" s="90"/>
      <c r="S8" s="26"/>
      <c r="T8" s="26"/>
      <c r="U8" s="26"/>
    </row>
    <row r="9" spans="8:30">
      <c r="H9" s="88">
        <v>5665</v>
      </c>
      <c r="I9" s="3">
        <v>27</v>
      </c>
      <c r="J9" s="160" t="s">
        <v>31</v>
      </c>
      <c r="K9" s="116">
        <f t="shared" si="0"/>
        <v>27</v>
      </c>
      <c r="L9" s="310">
        <v>4265</v>
      </c>
      <c r="M9" s="45"/>
      <c r="N9" s="90"/>
      <c r="O9" s="90"/>
      <c r="S9" s="26"/>
      <c r="T9" s="26"/>
      <c r="U9" s="26"/>
    </row>
    <row r="10" spans="8:30">
      <c r="H10" s="193">
        <v>5596</v>
      </c>
      <c r="I10" s="77">
        <v>40</v>
      </c>
      <c r="J10" s="162" t="s">
        <v>2</v>
      </c>
      <c r="K10" s="116">
        <f t="shared" si="0"/>
        <v>40</v>
      </c>
      <c r="L10" s="310">
        <v>5836</v>
      </c>
      <c r="S10" s="26"/>
      <c r="T10" s="26"/>
      <c r="U10" s="26"/>
    </row>
    <row r="11" spans="8:30">
      <c r="H11" s="3">
        <v>4953</v>
      </c>
      <c r="I11" s="3">
        <v>36</v>
      </c>
      <c r="J11" s="160" t="s">
        <v>5</v>
      </c>
      <c r="K11" s="116">
        <f t="shared" si="0"/>
        <v>36</v>
      </c>
      <c r="L11" s="310">
        <v>5756</v>
      </c>
      <c r="M11" s="45"/>
      <c r="N11" s="90"/>
      <c r="O11" s="90"/>
      <c r="S11" s="26"/>
      <c r="T11" s="26"/>
      <c r="U11" s="26"/>
    </row>
    <row r="12" spans="8:30">
      <c r="H12" s="330">
        <v>3317</v>
      </c>
      <c r="I12" s="14">
        <v>15</v>
      </c>
      <c r="J12" s="162" t="s">
        <v>20</v>
      </c>
      <c r="K12" s="116">
        <f t="shared" si="0"/>
        <v>15</v>
      </c>
      <c r="L12" s="310">
        <v>3132</v>
      </c>
      <c r="M12" s="45"/>
      <c r="N12" s="90"/>
      <c r="O12" s="90"/>
      <c r="S12" s="26"/>
      <c r="T12" s="26"/>
      <c r="U12" s="26"/>
    </row>
    <row r="13" spans="8:30" ht="14.25" thickBot="1">
      <c r="H13" s="427">
        <v>3012</v>
      </c>
      <c r="I13" s="379">
        <v>16</v>
      </c>
      <c r="J13" s="380" t="s">
        <v>3</v>
      </c>
      <c r="K13" s="116">
        <f t="shared" si="0"/>
        <v>16</v>
      </c>
      <c r="L13" s="310">
        <v>3326</v>
      </c>
      <c r="M13" s="45"/>
      <c r="N13" s="90"/>
      <c r="O13" s="90"/>
      <c r="S13" s="26"/>
      <c r="T13" s="26"/>
      <c r="U13" s="26"/>
    </row>
    <row r="14" spans="8:30" ht="14.25" thickTop="1">
      <c r="H14" s="193">
        <v>1966</v>
      </c>
      <c r="I14" s="121">
        <v>34</v>
      </c>
      <c r="J14" s="174" t="s">
        <v>1</v>
      </c>
      <c r="K14" s="107" t="s">
        <v>8</v>
      </c>
      <c r="L14" s="311">
        <v>108086</v>
      </c>
      <c r="S14" s="26"/>
      <c r="T14" s="26"/>
      <c r="U14" s="26"/>
    </row>
    <row r="15" spans="8:30">
      <c r="H15" s="193">
        <v>1960</v>
      </c>
      <c r="I15" s="3">
        <v>17</v>
      </c>
      <c r="J15" s="160" t="s">
        <v>21</v>
      </c>
      <c r="K15" s="50"/>
      <c r="L15" t="s">
        <v>59</v>
      </c>
      <c r="M15" s="402" t="s">
        <v>191</v>
      </c>
      <c r="N15" s="42" t="s">
        <v>74</v>
      </c>
      <c r="S15" s="26"/>
      <c r="T15" s="26"/>
      <c r="U15" s="26"/>
    </row>
    <row r="16" spans="8:30">
      <c r="H16" s="88">
        <v>1436</v>
      </c>
      <c r="I16" s="3">
        <v>24</v>
      </c>
      <c r="J16" s="160" t="s">
        <v>28</v>
      </c>
      <c r="K16" s="116">
        <f>SUM(I4)</f>
        <v>33</v>
      </c>
      <c r="L16" s="160" t="s">
        <v>0</v>
      </c>
      <c r="M16" s="312">
        <v>16062</v>
      </c>
      <c r="N16" s="89">
        <f>SUM(H4)</f>
        <v>14813</v>
      </c>
      <c r="O16" s="45"/>
      <c r="P16" s="17"/>
      <c r="S16" s="26"/>
      <c r="T16" s="26"/>
      <c r="U16" s="26"/>
    </row>
    <row r="17" spans="1:21">
      <c r="H17" s="44">
        <v>1343</v>
      </c>
      <c r="I17" s="3">
        <v>38</v>
      </c>
      <c r="J17" s="160" t="s">
        <v>38</v>
      </c>
      <c r="K17" s="116">
        <f t="shared" ref="K17:K25" si="1">SUM(I5)</f>
        <v>37</v>
      </c>
      <c r="L17" s="160" t="s">
        <v>37</v>
      </c>
      <c r="M17" s="313">
        <v>13949</v>
      </c>
      <c r="N17" s="89">
        <f t="shared" ref="N17:N25" si="2">SUM(H5)</f>
        <v>14014</v>
      </c>
      <c r="O17" s="45"/>
      <c r="P17" s="17"/>
      <c r="S17" s="26"/>
      <c r="T17" s="26"/>
      <c r="U17" s="26"/>
    </row>
    <row r="18" spans="1:21">
      <c r="H18" s="346">
        <v>457</v>
      </c>
      <c r="I18" s="3">
        <v>2</v>
      </c>
      <c r="J18" s="160" t="s">
        <v>6</v>
      </c>
      <c r="K18" s="116">
        <f t="shared" si="1"/>
        <v>26</v>
      </c>
      <c r="L18" s="160" t="s">
        <v>30</v>
      </c>
      <c r="M18" s="313">
        <v>10680</v>
      </c>
      <c r="N18" s="89">
        <f t="shared" si="2"/>
        <v>11760</v>
      </c>
      <c r="O18" s="45"/>
      <c r="P18" s="17"/>
      <c r="S18" s="26"/>
      <c r="T18" s="26"/>
      <c r="U18" s="26"/>
    </row>
    <row r="19" spans="1:21">
      <c r="H19" s="89">
        <v>410</v>
      </c>
      <c r="I19" s="3">
        <v>12</v>
      </c>
      <c r="J19" s="160" t="s">
        <v>18</v>
      </c>
      <c r="K19" s="116">
        <f t="shared" si="1"/>
        <v>14</v>
      </c>
      <c r="L19" s="160" t="s">
        <v>19</v>
      </c>
      <c r="M19" s="313">
        <v>7079</v>
      </c>
      <c r="N19" s="89">
        <f t="shared" si="2"/>
        <v>8240</v>
      </c>
      <c r="O19" s="45"/>
      <c r="P19" s="17"/>
      <c r="S19" s="26"/>
      <c r="T19" s="26"/>
      <c r="U19" s="26"/>
    </row>
    <row r="20" spans="1:21" ht="14.25" thickBot="1">
      <c r="H20" s="88">
        <v>404</v>
      </c>
      <c r="I20" s="3">
        <v>1</v>
      </c>
      <c r="J20" s="160" t="s">
        <v>4</v>
      </c>
      <c r="K20" s="116">
        <f t="shared" si="1"/>
        <v>25</v>
      </c>
      <c r="L20" s="160" t="s">
        <v>29</v>
      </c>
      <c r="M20" s="313">
        <v>5300</v>
      </c>
      <c r="N20" s="89">
        <f t="shared" si="2"/>
        <v>6029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195</v>
      </c>
      <c r="D21" s="59" t="s">
        <v>185</v>
      </c>
      <c r="E21" s="59" t="s">
        <v>41</v>
      </c>
      <c r="F21" s="59" t="s">
        <v>50</v>
      </c>
      <c r="G21" s="8" t="s">
        <v>172</v>
      </c>
      <c r="H21" s="193">
        <v>287</v>
      </c>
      <c r="I21" s="3">
        <v>23</v>
      </c>
      <c r="J21" s="160" t="s">
        <v>27</v>
      </c>
      <c r="K21" s="116">
        <f t="shared" si="1"/>
        <v>27</v>
      </c>
      <c r="L21" s="160" t="s">
        <v>31</v>
      </c>
      <c r="M21" s="313">
        <v>5437</v>
      </c>
      <c r="N21" s="89">
        <f t="shared" si="2"/>
        <v>5665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14813</v>
      </c>
      <c r="D22" s="89">
        <f>SUM(L4)</f>
        <v>17482</v>
      </c>
      <c r="E22" s="52">
        <f t="shared" ref="E22:E32" si="4">SUM(N16/M16*100)</f>
        <v>92.223882455484997</v>
      </c>
      <c r="F22" s="55">
        <f>SUM(C22/D22*100)</f>
        <v>84.732868092895558</v>
      </c>
      <c r="G22" s="3"/>
      <c r="H22" s="420">
        <v>214</v>
      </c>
      <c r="I22" s="3">
        <v>21</v>
      </c>
      <c r="J22" s="160" t="s">
        <v>25</v>
      </c>
      <c r="K22" s="116">
        <f t="shared" si="1"/>
        <v>40</v>
      </c>
      <c r="L22" s="162" t="s">
        <v>2</v>
      </c>
      <c r="M22" s="313">
        <v>5612</v>
      </c>
      <c r="N22" s="89">
        <f t="shared" si="2"/>
        <v>5596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14014</v>
      </c>
      <c r="D23" s="89">
        <f>SUM(L5)</f>
        <v>13387</v>
      </c>
      <c r="E23" s="52">
        <f t="shared" si="4"/>
        <v>100.46598322460392</v>
      </c>
      <c r="F23" s="55">
        <f t="shared" ref="F23:F32" si="5">SUM(C23/D23*100)</f>
        <v>104.68364831552999</v>
      </c>
      <c r="G23" s="3"/>
      <c r="H23" s="373">
        <v>193</v>
      </c>
      <c r="I23" s="3">
        <v>31</v>
      </c>
      <c r="J23" s="160" t="s">
        <v>63</v>
      </c>
      <c r="K23" s="116">
        <f t="shared" si="1"/>
        <v>36</v>
      </c>
      <c r="L23" s="160" t="s">
        <v>5</v>
      </c>
      <c r="M23" s="313">
        <v>4861</v>
      </c>
      <c r="N23" s="89">
        <f t="shared" si="2"/>
        <v>4953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11760</v>
      </c>
      <c r="D24" s="89">
        <f t="shared" ref="D24:D31" si="6">SUM(L6)</f>
        <v>21517</v>
      </c>
      <c r="E24" s="52">
        <f t="shared" si="4"/>
        <v>110.11235955056181</v>
      </c>
      <c r="F24" s="55">
        <f t="shared" si="5"/>
        <v>54.654459264767397</v>
      </c>
      <c r="G24" s="3"/>
      <c r="H24" s="91">
        <v>115</v>
      </c>
      <c r="I24" s="3">
        <v>19</v>
      </c>
      <c r="J24" s="160" t="s">
        <v>23</v>
      </c>
      <c r="K24" s="116">
        <f t="shared" si="1"/>
        <v>15</v>
      </c>
      <c r="L24" s="162" t="s">
        <v>20</v>
      </c>
      <c r="M24" s="313">
        <v>3324</v>
      </c>
      <c r="N24" s="89">
        <f t="shared" si="2"/>
        <v>3317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19</v>
      </c>
      <c r="C25" s="43">
        <f t="shared" si="3"/>
        <v>8240</v>
      </c>
      <c r="D25" s="89">
        <f t="shared" si="6"/>
        <v>6066</v>
      </c>
      <c r="E25" s="52">
        <f t="shared" si="4"/>
        <v>116.40062155671704</v>
      </c>
      <c r="F25" s="55">
        <f t="shared" si="5"/>
        <v>135.83910319815365</v>
      </c>
      <c r="G25" s="3"/>
      <c r="H25" s="91">
        <v>95</v>
      </c>
      <c r="I25" s="3">
        <v>32</v>
      </c>
      <c r="J25" s="160" t="s">
        <v>35</v>
      </c>
      <c r="K25" s="180">
        <f t="shared" si="1"/>
        <v>16</v>
      </c>
      <c r="L25" s="380" t="s">
        <v>3</v>
      </c>
      <c r="M25" s="314">
        <v>2893</v>
      </c>
      <c r="N25" s="166">
        <f t="shared" si="2"/>
        <v>3012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29</v>
      </c>
      <c r="C26" s="89">
        <f t="shared" si="3"/>
        <v>6029</v>
      </c>
      <c r="D26" s="89">
        <f t="shared" si="6"/>
        <v>6520</v>
      </c>
      <c r="E26" s="52">
        <f t="shared" si="4"/>
        <v>113.75471698113206</v>
      </c>
      <c r="F26" s="55">
        <f t="shared" si="5"/>
        <v>92.469325153374243</v>
      </c>
      <c r="G26" s="12"/>
      <c r="H26" s="125">
        <v>79</v>
      </c>
      <c r="I26" s="3">
        <v>9</v>
      </c>
      <c r="J26" s="3" t="s">
        <v>161</v>
      </c>
      <c r="K26" s="3"/>
      <c r="L26" s="362" t="s">
        <v>8</v>
      </c>
      <c r="M26" s="315">
        <v>84457</v>
      </c>
      <c r="N26" s="191">
        <f>SUM(H44)</f>
        <v>86507</v>
      </c>
      <c r="S26" s="26"/>
      <c r="T26" s="26"/>
      <c r="U26" s="26"/>
    </row>
    <row r="27" spans="1:21">
      <c r="A27" s="61">
        <v>6</v>
      </c>
      <c r="B27" s="160" t="s">
        <v>31</v>
      </c>
      <c r="C27" s="43">
        <f t="shared" si="3"/>
        <v>5665</v>
      </c>
      <c r="D27" s="89">
        <f t="shared" si="6"/>
        <v>4265</v>
      </c>
      <c r="E27" s="52">
        <f t="shared" si="4"/>
        <v>104.19348905646497</v>
      </c>
      <c r="F27" s="55">
        <f t="shared" si="5"/>
        <v>132.82532239155921</v>
      </c>
      <c r="G27" s="3"/>
      <c r="H27" s="125">
        <v>68</v>
      </c>
      <c r="I27" s="3">
        <v>4</v>
      </c>
      <c r="J27" s="160" t="s">
        <v>11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</v>
      </c>
      <c r="C28" s="43">
        <f t="shared" si="3"/>
        <v>5596</v>
      </c>
      <c r="D28" s="89">
        <f t="shared" si="6"/>
        <v>5836</v>
      </c>
      <c r="E28" s="52">
        <f t="shared" si="4"/>
        <v>99.714896650035627</v>
      </c>
      <c r="F28" s="55">
        <f t="shared" si="5"/>
        <v>95.887594242631934</v>
      </c>
      <c r="G28" s="3"/>
      <c r="H28" s="125">
        <v>67</v>
      </c>
      <c r="I28" s="3">
        <v>22</v>
      </c>
      <c r="J28" s="160" t="s">
        <v>26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4953</v>
      </c>
      <c r="D29" s="89">
        <f t="shared" si="6"/>
        <v>5756</v>
      </c>
      <c r="E29" s="52">
        <f t="shared" si="4"/>
        <v>101.89261468833573</v>
      </c>
      <c r="F29" s="55">
        <f t="shared" si="5"/>
        <v>86.049339819318973</v>
      </c>
      <c r="G29" s="11"/>
      <c r="H29" s="91">
        <v>12</v>
      </c>
      <c r="I29" s="3">
        <v>35</v>
      </c>
      <c r="J29" s="160" t="s">
        <v>36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3317</v>
      </c>
      <c r="D30" s="89">
        <f t="shared" si="6"/>
        <v>3132</v>
      </c>
      <c r="E30" s="52">
        <f t="shared" si="4"/>
        <v>99.789410348977142</v>
      </c>
      <c r="F30" s="55">
        <f t="shared" si="5"/>
        <v>105.90676883780333</v>
      </c>
      <c r="G30" s="12"/>
      <c r="H30" s="91">
        <v>2</v>
      </c>
      <c r="I30" s="3">
        <v>3</v>
      </c>
      <c r="J30" s="160" t="s">
        <v>10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0" t="s">
        <v>3</v>
      </c>
      <c r="C31" s="43">
        <f t="shared" si="3"/>
        <v>3012</v>
      </c>
      <c r="D31" s="89">
        <f t="shared" si="6"/>
        <v>3326</v>
      </c>
      <c r="E31" s="52">
        <f t="shared" si="4"/>
        <v>104.11337711717941</v>
      </c>
      <c r="F31" s="55">
        <f t="shared" si="5"/>
        <v>90.559230306674692</v>
      </c>
      <c r="G31" s="92"/>
      <c r="H31" s="373">
        <v>0</v>
      </c>
      <c r="I31" s="3">
        <v>5</v>
      </c>
      <c r="J31" s="160" t="s">
        <v>12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86507</v>
      </c>
      <c r="D32" s="67">
        <f>SUM(L14)</f>
        <v>108086</v>
      </c>
      <c r="E32" s="70">
        <f t="shared" si="4"/>
        <v>102.42727068212227</v>
      </c>
      <c r="F32" s="68">
        <f t="shared" si="5"/>
        <v>80.035342227485515</v>
      </c>
      <c r="G32" s="386">
        <v>68.900000000000006</v>
      </c>
      <c r="H32" s="439">
        <v>0</v>
      </c>
      <c r="I32" s="3">
        <v>6</v>
      </c>
      <c r="J32" s="160" t="s">
        <v>13</v>
      </c>
      <c r="L32" s="42"/>
      <c r="M32" s="26"/>
      <c r="S32" s="26"/>
      <c r="T32" s="26"/>
      <c r="U32" s="26"/>
    </row>
    <row r="33" spans="2:30">
      <c r="H33" s="89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89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440">
        <v>0</v>
      </c>
      <c r="I35" s="3">
        <v>10</v>
      </c>
      <c r="J35" s="160" t="s">
        <v>16</v>
      </c>
      <c r="L35" s="47"/>
      <c r="M35" s="385"/>
      <c r="O35" t="s">
        <v>194</v>
      </c>
      <c r="S35" s="26"/>
      <c r="T35" s="26"/>
      <c r="U35" s="26"/>
    </row>
    <row r="36" spans="2:30">
      <c r="B36" s="48"/>
      <c r="C36" s="26"/>
      <c r="E36" s="17"/>
      <c r="H36" s="43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44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88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193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333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88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86507</v>
      </c>
      <c r="I44" s="3"/>
      <c r="J44" s="165" t="s">
        <v>96</v>
      </c>
      <c r="L44" s="48"/>
      <c r="M44" s="26"/>
    </row>
    <row r="45" spans="2:30">
      <c r="R45" s="104"/>
    </row>
    <row r="46" spans="2:30" ht="13.5" customHeight="1">
      <c r="H46" s="388" t="s">
        <v>174</v>
      </c>
      <c r="L46" s="403" t="s">
        <v>176</v>
      </c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200</v>
      </c>
      <c r="I47" s="3"/>
      <c r="J47" s="178" t="s">
        <v>70</v>
      </c>
      <c r="K47" s="3"/>
      <c r="L47" s="298" t="s">
        <v>188</v>
      </c>
      <c r="S47" s="26"/>
      <c r="T47" s="26"/>
      <c r="U47" s="26"/>
      <c r="V47" s="26"/>
    </row>
    <row r="48" spans="2:30">
      <c r="H48" s="177" t="s">
        <v>98</v>
      </c>
      <c r="I48" s="121"/>
      <c r="J48" s="177" t="s">
        <v>47</v>
      </c>
      <c r="K48" s="121"/>
      <c r="L48" s="302" t="s">
        <v>98</v>
      </c>
      <c r="S48" s="26"/>
      <c r="T48" s="26"/>
      <c r="U48" s="26"/>
      <c r="V48" s="26"/>
    </row>
    <row r="49" spans="1:22">
      <c r="H49" s="43">
        <v>77326</v>
      </c>
      <c r="I49" s="3">
        <v>26</v>
      </c>
      <c r="J49" s="160" t="s">
        <v>30</v>
      </c>
      <c r="K49" s="3">
        <f>SUM(I49)</f>
        <v>26</v>
      </c>
      <c r="L49" s="303">
        <v>83067</v>
      </c>
      <c r="S49" s="26"/>
      <c r="T49" s="26"/>
      <c r="U49" s="26"/>
      <c r="V49" s="26"/>
    </row>
    <row r="50" spans="1:22">
      <c r="H50" s="416">
        <v>16223</v>
      </c>
      <c r="I50" s="3">
        <v>13</v>
      </c>
      <c r="J50" s="160" t="s">
        <v>7</v>
      </c>
      <c r="K50" s="3">
        <f t="shared" ref="K50:K58" si="7">SUM(I50)</f>
        <v>13</v>
      </c>
      <c r="L50" s="303">
        <v>14912</v>
      </c>
      <c r="M50" s="26"/>
      <c r="N50" s="90"/>
      <c r="O50" s="90"/>
      <c r="S50" s="26"/>
      <c r="T50" s="26"/>
      <c r="U50" s="26"/>
      <c r="V50" s="26"/>
    </row>
    <row r="51" spans="1:22">
      <c r="H51" s="44">
        <v>15360</v>
      </c>
      <c r="I51" s="3">
        <v>25</v>
      </c>
      <c r="J51" s="160" t="s">
        <v>29</v>
      </c>
      <c r="K51" s="3">
        <f t="shared" si="7"/>
        <v>25</v>
      </c>
      <c r="L51" s="303">
        <v>11581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13215</v>
      </c>
      <c r="I52" s="3">
        <v>33</v>
      </c>
      <c r="J52" s="160" t="s">
        <v>0</v>
      </c>
      <c r="K52" s="3">
        <f t="shared" si="7"/>
        <v>33</v>
      </c>
      <c r="L52" s="303">
        <v>14623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195</v>
      </c>
      <c r="D53" s="59" t="s">
        <v>185</v>
      </c>
      <c r="E53" s="59" t="s">
        <v>41</v>
      </c>
      <c r="F53" s="59" t="s">
        <v>50</v>
      </c>
      <c r="G53" s="8" t="s">
        <v>172</v>
      </c>
      <c r="H53" s="44">
        <v>9205</v>
      </c>
      <c r="I53" s="3">
        <v>34</v>
      </c>
      <c r="J53" s="160" t="s">
        <v>1</v>
      </c>
      <c r="K53" s="3">
        <f t="shared" si="7"/>
        <v>34</v>
      </c>
      <c r="L53" s="303">
        <v>10528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77326</v>
      </c>
      <c r="D54" s="97">
        <f>SUM(L49)</f>
        <v>83067</v>
      </c>
      <c r="E54" s="52">
        <f t="shared" ref="E54:E64" si="9">SUM(N63/M63*100)</f>
        <v>99.351158278834916</v>
      </c>
      <c r="F54" s="52">
        <f>SUM(C54/D54*100)</f>
        <v>93.088711522024397</v>
      </c>
      <c r="G54" s="3"/>
      <c r="H54" s="88">
        <v>8760</v>
      </c>
      <c r="I54" s="3">
        <v>22</v>
      </c>
      <c r="J54" s="160" t="s">
        <v>26</v>
      </c>
      <c r="K54" s="3">
        <f t="shared" si="7"/>
        <v>22</v>
      </c>
      <c r="L54" s="303">
        <v>13387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16223</v>
      </c>
      <c r="D55" s="97">
        <f t="shared" ref="D55:D64" si="10">SUM(L50)</f>
        <v>14912</v>
      </c>
      <c r="E55" s="52">
        <f t="shared" si="9"/>
        <v>93.504322766570596</v>
      </c>
      <c r="F55" s="52">
        <f t="shared" ref="F55:F64" si="11">SUM(C55/D55*100)</f>
        <v>108.79157725321889</v>
      </c>
      <c r="G55" s="3"/>
      <c r="H55" s="88">
        <v>7463</v>
      </c>
      <c r="I55" s="3">
        <v>16</v>
      </c>
      <c r="J55" s="160" t="s">
        <v>3</v>
      </c>
      <c r="K55" s="3">
        <f t="shared" si="7"/>
        <v>16</v>
      </c>
      <c r="L55" s="303">
        <v>7784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29</v>
      </c>
      <c r="C56" s="43">
        <f t="shared" si="8"/>
        <v>15360</v>
      </c>
      <c r="D56" s="97">
        <f t="shared" si="10"/>
        <v>11581</v>
      </c>
      <c r="E56" s="52">
        <f t="shared" si="9"/>
        <v>222.89943404440575</v>
      </c>
      <c r="F56" s="52">
        <f t="shared" si="11"/>
        <v>132.63103358950005</v>
      </c>
      <c r="G56" s="3"/>
      <c r="H56" s="88">
        <v>5629</v>
      </c>
      <c r="I56" s="3">
        <v>24</v>
      </c>
      <c r="J56" s="160" t="s">
        <v>28</v>
      </c>
      <c r="K56" s="3">
        <f t="shared" si="7"/>
        <v>24</v>
      </c>
      <c r="L56" s="303">
        <v>5831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0</v>
      </c>
      <c r="C57" s="43">
        <f t="shared" si="8"/>
        <v>13215</v>
      </c>
      <c r="D57" s="97">
        <f t="shared" si="10"/>
        <v>14623</v>
      </c>
      <c r="E57" s="52">
        <f t="shared" si="9"/>
        <v>92.795449757741736</v>
      </c>
      <c r="F57" s="52">
        <f t="shared" si="11"/>
        <v>90.371332831840263</v>
      </c>
      <c r="G57" s="3"/>
      <c r="H57" s="420">
        <v>5245</v>
      </c>
      <c r="I57" s="3">
        <v>36</v>
      </c>
      <c r="J57" s="160" t="s">
        <v>5</v>
      </c>
      <c r="K57" s="3">
        <f t="shared" si="7"/>
        <v>36</v>
      </c>
      <c r="L57" s="303">
        <v>5793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9205</v>
      </c>
      <c r="D58" s="97">
        <f t="shared" si="10"/>
        <v>10528</v>
      </c>
      <c r="E58" s="52">
        <f t="shared" si="9"/>
        <v>110.99722657663089</v>
      </c>
      <c r="F58" s="52">
        <f t="shared" si="11"/>
        <v>87.433510638297875</v>
      </c>
      <c r="G58" s="12"/>
      <c r="H58" s="330">
        <v>5072</v>
      </c>
      <c r="I58" s="14">
        <v>40</v>
      </c>
      <c r="J58" s="162" t="s">
        <v>2</v>
      </c>
      <c r="K58" s="14">
        <f t="shared" si="7"/>
        <v>40</v>
      </c>
      <c r="L58" s="304">
        <v>6262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26</v>
      </c>
      <c r="C59" s="43">
        <f t="shared" si="8"/>
        <v>8760</v>
      </c>
      <c r="D59" s="97">
        <f t="shared" si="10"/>
        <v>13387</v>
      </c>
      <c r="E59" s="52">
        <f t="shared" si="9"/>
        <v>105.58033023984572</v>
      </c>
      <c r="F59" s="52">
        <f t="shared" si="11"/>
        <v>65.436617614103227</v>
      </c>
      <c r="G59" s="3"/>
      <c r="H59" s="433">
        <v>3472</v>
      </c>
      <c r="I59" s="335">
        <v>38</v>
      </c>
      <c r="J59" s="220" t="s">
        <v>38</v>
      </c>
      <c r="K59" s="8" t="s">
        <v>66</v>
      </c>
      <c r="L59" s="305">
        <v>183417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3</v>
      </c>
      <c r="C60" s="43">
        <f t="shared" si="8"/>
        <v>7463</v>
      </c>
      <c r="D60" s="97">
        <f t="shared" si="10"/>
        <v>7784</v>
      </c>
      <c r="E60" s="52">
        <f t="shared" si="9"/>
        <v>94.937030912097697</v>
      </c>
      <c r="F60" s="52">
        <f t="shared" si="11"/>
        <v>95.876156217882837</v>
      </c>
      <c r="G60" s="3"/>
      <c r="H60" s="91">
        <v>1400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28</v>
      </c>
      <c r="C61" s="43">
        <f t="shared" si="8"/>
        <v>5629</v>
      </c>
      <c r="D61" s="97">
        <f t="shared" si="10"/>
        <v>5831</v>
      </c>
      <c r="E61" s="52">
        <f t="shared" si="9"/>
        <v>105.72877535687452</v>
      </c>
      <c r="F61" s="52">
        <f t="shared" si="11"/>
        <v>96.535757160006867</v>
      </c>
      <c r="G61" s="11"/>
      <c r="H61" s="125">
        <v>1044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5</v>
      </c>
      <c r="C62" s="43">
        <f t="shared" si="8"/>
        <v>5245</v>
      </c>
      <c r="D62" s="97">
        <f t="shared" si="10"/>
        <v>5793</v>
      </c>
      <c r="E62" s="52">
        <f t="shared" si="9"/>
        <v>105.78862444534087</v>
      </c>
      <c r="F62" s="52">
        <f t="shared" si="11"/>
        <v>90.540307267391682</v>
      </c>
      <c r="G62" s="12"/>
      <c r="H62" s="125">
        <v>891</v>
      </c>
      <c r="I62" s="173">
        <v>12</v>
      </c>
      <c r="J62" s="160" t="s">
        <v>18</v>
      </c>
      <c r="K62" s="50"/>
      <c r="L62" t="s">
        <v>60</v>
      </c>
      <c r="M62" s="402" t="s">
        <v>178</v>
      </c>
      <c r="N62" s="42" t="s">
        <v>74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</v>
      </c>
      <c r="C63" s="330">
        <f t="shared" si="8"/>
        <v>5072</v>
      </c>
      <c r="D63" s="137">
        <f t="shared" si="10"/>
        <v>6262</v>
      </c>
      <c r="E63" s="57">
        <f t="shared" si="9"/>
        <v>59.544494012679024</v>
      </c>
      <c r="F63" s="57">
        <f t="shared" si="11"/>
        <v>80.996486745448735</v>
      </c>
      <c r="G63" s="92"/>
      <c r="H63" s="91">
        <v>729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77831</v>
      </c>
      <c r="N63" s="89">
        <f>SUM(H49)</f>
        <v>77326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171863</v>
      </c>
      <c r="D64" s="138">
        <f t="shared" si="10"/>
        <v>183417</v>
      </c>
      <c r="E64" s="70">
        <f t="shared" si="9"/>
        <v>102.36155284756221</v>
      </c>
      <c r="F64" s="70">
        <f t="shared" si="11"/>
        <v>93.700692956487131</v>
      </c>
      <c r="G64" s="386">
        <v>64.3</v>
      </c>
      <c r="H64" s="125">
        <v>326</v>
      </c>
      <c r="I64" s="3">
        <v>9</v>
      </c>
      <c r="J64" s="3" t="s">
        <v>161</v>
      </c>
      <c r="K64" s="3">
        <f t="shared" ref="K64:K72" si="12">SUM(K50)</f>
        <v>13</v>
      </c>
      <c r="L64" s="160" t="s">
        <v>7</v>
      </c>
      <c r="M64" s="169">
        <v>17350</v>
      </c>
      <c r="N64" s="89">
        <f t="shared" ref="N64:N72" si="13">SUM(H50)</f>
        <v>16223</v>
      </c>
      <c r="O64" s="45"/>
      <c r="S64" s="26"/>
      <c r="T64" s="26"/>
      <c r="U64" s="26"/>
      <c r="V64" s="26"/>
    </row>
    <row r="65" spans="2:22">
      <c r="H65" s="43">
        <v>186</v>
      </c>
      <c r="I65" s="3">
        <v>1</v>
      </c>
      <c r="J65" s="160" t="s">
        <v>4</v>
      </c>
      <c r="K65" s="3">
        <f t="shared" si="12"/>
        <v>25</v>
      </c>
      <c r="L65" s="160" t="s">
        <v>29</v>
      </c>
      <c r="M65" s="169">
        <v>6891</v>
      </c>
      <c r="N65" s="89">
        <f t="shared" si="13"/>
        <v>15360</v>
      </c>
      <c r="O65" s="45"/>
      <c r="S65" s="26"/>
      <c r="T65" s="26"/>
      <c r="U65" s="26"/>
      <c r="V65" s="26"/>
    </row>
    <row r="66" spans="2:22">
      <c r="H66" s="43">
        <v>105</v>
      </c>
      <c r="I66" s="3">
        <v>11</v>
      </c>
      <c r="J66" s="160" t="s">
        <v>17</v>
      </c>
      <c r="K66" s="3">
        <f t="shared" si="12"/>
        <v>33</v>
      </c>
      <c r="L66" s="160" t="s">
        <v>0</v>
      </c>
      <c r="M66" s="169">
        <v>14241</v>
      </c>
      <c r="N66" s="89">
        <f t="shared" si="13"/>
        <v>13215</v>
      </c>
      <c r="O66" s="45"/>
      <c r="S66" s="26"/>
      <c r="T66" s="26"/>
      <c r="U66" s="26"/>
      <c r="V66" s="26"/>
    </row>
    <row r="67" spans="2:22">
      <c r="H67" s="429">
        <v>86</v>
      </c>
      <c r="I67" s="3">
        <v>4</v>
      </c>
      <c r="J67" s="160" t="s">
        <v>11</v>
      </c>
      <c r="K67" s="3">
        <f t="shared" si="12"/>
        <v>34</v>
      </c>
      <c r="L67" s="160" t="s">
        <v>1</v>
      </c>
      <c r="M67" s="169">
        <v>8293</v>
      </c>
      <c r="N67" s="89">
        <f t="shared" si="13"/>
        <v>9205</v>
      </c>
      <c r="O67" s="45"/>
      <c r="S67" s="26"/>
      <c r="T67" s="26"/>
      <c r="U67" s="26"/>
      <c r="V67" s="26"/>
    </row>
    <row r="68" spans="2:22">
      <c r="B68" s="51"/>
      <c r="C68" s="26"/>
      <c r="H68" s="88">
        <v>78</v>
      </c>
      <c r="I68" s="3">
        <v>15</v>
      </c>
      <c r="J68" s="160" t="s">
        <v>20</v>
      </c>
      <c r="K68" s="3">
        <f t="shared" si="12"/>
        <v>22</v>
      </c>
      <c r="L68" s="160" t="s">
        <v>26</v>
      </c>
      <c r="M68" s="169">
        <v>8297</v>
      </c>
      <c r="N68" s="89">
        <f t="shared" si="13"/>
        <v>8760</v>
      </c>
      <c r="O68" s="45"/>
      <c r="S68" s="26"/>
      <c r="T68" s="26"/>
      <c r="U68" s="26"/>
      <c r="V68" s="26"/>
    </row>
    <row r="69" spans="2:22">
      <c r="B69" s="51"/>
      <c r="C69" s="26"/>
      <c r="H69" s="44">
        <v>33</v>
      </c>
      <c r="I69" s="3">
        <v>35</v>
      </c>
      <c r="J69" s="160" t="s">
        <v>36</v>
      </c>
      <c r="K69" s="3">
        <f t="shared" si="12"/>
        <v>16</v>
      </c>
      <c r="L69" s="160" t="s">
        <v>3</v>
      </c>
      <c r="M69" s="169">
        <v>7861</v>
      </c>
      <c r="N69" s="89">
        <f t="shared" si="13"/>
        <v>7463</v>
      </c>
      <c r="O69" s="45"/>
      <c r="S69" s="26"/>
      <c r="T69" s="26"/>
      <c r="U69" s="26"/>
      <c r="V69" s="26"/>
    </row>
    <row r="70" spans="2:22">
      <c r="B70" s="50"/>
      <c r="H70" s="88">
        <v>14</v>
      </c>
      <c r="I70" s="3">
        <v>29</v>
      </c>
      <c r="J70" s="160" t="s">
        <v>54</v>
      </c>
      <c r="K70" s="3">
        <f t="shared" si="12"/>
        <v>24</v>
      </c>
      <c r="L70" s="160" t="s">
        <v>28</v>
      </c>
      <c r="M70" s="169">
        <v>5324</v>
      </c>
      <c r="N70" s="89">
        <f t="shared" si="13"/>
        <v>5629</v>
      </c>
      <c r="O70" s="45"/>
      <c r="S70" s="26"/>
      <c r="T70" s="26"/>
      <c r="U70" s="26"/>
      <c r="V70" s="26"/>
    </row>
    <row r="71" spans="2:22">
      <c r="B71" s="50"/>
      <c r="H71" s="44">
        <v>1</v>
      </c>
      <c r="I71" s="3">
        <v>27</v>
      </c>
      <c r="J71" s="160" t="s">
        <v>31</v>
      </c>
      <c r="K71" s="3">
        <f t="shared" si="12"/>
        <v>36</v>
      </c>
      <c r="L71" s="160" t="s">
        <v>5</v>
      </c>
      <c r="M71" s="169">
        <v>4958</v>
      </c>
      <c r="N71" s="89">
        <f t="shared" si="13"/>
        <v>5245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2</v>
      </c>
      <c r="J72" s="160" t="s">
        <v>6</v>
      </c>
      <c r="K72" s="3">
        <f t="shared" si="12"/>
        <v>40</v>
      </c>
      <c r="L72" s="162" t="s">
        <v>2</v>
      </c>
      <c r="M72" s="170">
        <v>8518</v>
      </c>
      <c r="N72" s="89">
        <f t="shared" si="13"/>
        <v>5072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91</v>
      </c>
      <c r="M73" s="168">
        <v>167898</v>
      </c>
      <c r="N73" s="167">
        <f>SUM(H89)</f>
        <v>171863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289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333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20</v>
      </c>
      <c r="J82" s="160" t="s">
        <v>24</v>
      </c>
      <c r="L82" s="47"/>
      <c r="M82" s="385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333">
        <v>0</v>
      </c>
      <c r="I85" s="3">
        <v>31</v>
      </c>
      <c r="J85" s="160" t="s">
        <v>63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171863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O10" sqref="O1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1"/>
      <c r="J1" s="101"/>
      <c r="Q1" s="26"/>
      <c r="R1" s="108"/>
    </row>
    <row r="2" spans="5:30">
      <c r="H2" s="411" t="s">
        <v>202</v>
      </c>
      <c r="I2" s="3"/>
      <c r="J2" s="185" t="s">
        <v>102</v>
      </c>
      <c r="K2" s="3"/>
      <c r="L2" s="179" t="s">
        <v>203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98</v>
      </c>
      <c r="I3" s="3"/>
      <c r="J3" s="144" t="s">
        <v>47</v>
      </c>
      <c r="K3" s="3"/>
      <c r="L3" s="42" t="s">
        <v>98</v>
      </c>
      <c r="M3" s="82"/>
      <c r="N3" s="421"/>
      <c r="R3" s="48"/>
      <c r="S3" s="26"/>
      <c r="T3" s="26"/>
      <c r="U3" s="26"/>
      <c r="V3" s="26"/>
    </row>
    <row r="4" spans="5:30" ht="13.5" customHeight="1">
      <c r="H4" s="429">
        <v>63441</v>
      </c>
      <c r="I4" s="3">
        <v>31</v>
      </c>
      <c r="J4" s="33" t="s">
        <v>63</v>
      </c>
      <c r="K4" s="200">
        <f>SUM(I4)</f>
        <v>31</v>
      </c>
      <c r="L4" s="272">
        <v>92014</v>
      </c>
      <c r="M4" s="392"/>
      <c r="N4" s="421"/>
      <c r="R4" s="48"/>
      <c r="S4" s="26"/>
      <c r="T4" s="26"/>
      <c r="U4" s="26"/>
      <c r="V4" s="26"/>
    </row>
    <row r="5" spans="5:30" ht="13.5" customHeight="1">
      <c r="H5" s="88">
        <v>51014</v>
      </c>
      <c r="I5" s="3">
        <v>2</v>
      </c>
      <c r="J5" s="33" t="s">
        <v>6</v>
      </c>
      <c r="K5" s="200">
        <f t="shared" ref="K5:K13" si="0">SUM(I5)</f>
        <v>2</v>
      </c>
      <c r="L5" s="272">
        <v>49513</v>
      </c>
      <c r="M5" s="45"/>
      <c r="N5" s="421"/>
      <c r="R5" s="48"/>
      <c r="S5" s="26"/>
      <c r="T5" s="26"/>
      <c r="U5" s="26"/>
      <c r="V5" s="26"/>
    </row>
    <row r="6" spans="5:30" ht="13.5" customHeight="1">
      <c r="H6" s="88">
        <v>40397</v>
      </c>
      <c r="I6" s="3">
        <v>3</v>
      </c>
      <c r="J6" s="33" t="s">
        <v>10</v>
      </c>
      <c r="K6" s="200">
        <f t="shared" si="0"/>
        <v>3</v>
      </c>
      <c r="L6" s="272">
        <v>26259</v>
      </c>
      <c r="M6" s="45"/>
      <c r="N6" s="421"/>
      <c r="R6" s="48"/>
      <c r="S6" s="26"/>
      <c r="T6" s="26"/>
      <c r="U6" s="26"/>
      <c r="V6" s="26"/>
    </row>
    <row r="7" spans="5:30" ht="13.5" customHeight="1">
      <c r="H7" s="289">
        <v>29190</v>
      </c>
      <c r="I7" s="3">
        <v>17</v>
      </c>
      <c r="J7" s="33" t="s">
        <v>21</v>
      </c>
      <c r="K7" s="200">
        <f t="shared" si="0"/>
        <v>17</v>
      </c>
      <c r="L7" s="272">
        <v>33345</v>
      </c>
      <c r="M7" s="45"/>
      <c r="N7" s="421"/>
      <c r="R7" s="48"/>
      <c r="S7" s="26"/>
      <c r="T7" s="26"/>
      <c r="U7" s="26"/>
      <c r="V7" s="26"/>
    </row>
    <row r="8" spans="5:30">
      <c r="H8" s="88">
        <v>27942</v>
      </c>
      <c r="I8" s="3">
        <v>34</v>
      </c>
      <c r="J8" s="33" t="s">
        <v>1</v>
      </c>
      <c r="K8" s="200">
        <f t="shared" si="0"/>
        <v>34</v>
      </c>
      <c r="L8" s="272">
        <v>31882</v>
      </c>
      <c r="M8" s="45"/>
      <c r="R8" s="48"/>
      <c r="S8" s="26"/>
      <c r="T8" s="26"/>
      <c r="U8" s="26"/>
      <c r="V8" s="26"/>
    </row>
    <row r="9" spans="5:30">
      <c r="H9" s="88">
        <v>17442</v>
      </c>
      <c r="I9" s="3">
        <v>40</v>
      </c>
      <c r="J9" s="33" t="s">
        <v>2</v>
      </c>
      <c r="K9" s="200">
        <f t="shared" si="0"/>
        <v>40</v>
      </c>
      <c r="L9" s="272">
        <v>15159</v>
      </c>
      <c r="M9" s="45"/>
      <c r="R9" s="48"/>
      <c r="S9" s="26"/>
      <c r="T9" s="26"/>
      <c r="U9" s="26"/>
      <c r="V9" s="26"/>
    </row>
    <row r="10" spans="5:30">
      <c r="H10" s="88">
        <v>14094</v>
      </c>
      <c r="I10" s="3">
        <v>13</v>
      </c>
      <c r="J10" s="33" t="s">
        <v>7</v>
      </c>
      <c r="K10" s="200">
        <f t="shared" si="0"/>
        <v>13</v>
      </c>
      <c r="L10" s="272">
        <v>16124</v>
      </c>
      <c r="M10" s="45"/>
      <c r="R10" s="48"/>
      <c r="S10" s="26"/>
      <c r="T10" s="26"/>
      <c r="U10" s="26"/>
      <c r="V10" s="26"/>
    </row>
    <row r="11" spans="5:30">
      <c r="H11" s="333">
        <v>13256</v>
      </c>
      <c r="I11" s="3">
        <v>33</v>
      </c>
      <c r="J11" s="33" t="s">
        <v>0</v>
      </c>
      <c r="K11" s="200">
        <f t="shared" si="0"/>
        <v>33</v>
      </c>
      <c r="L11" s="272">
        <v>12226</v>
      </c>
      <c r="M11" s="45"/>
      <c r="N11" s="29"/>
      <c r="R11" s="48"/>
      <c r="S11" s="26"/>
      <c r="T11" s="26"/>
      <c r="U11" s="26"/>
      <c r="V11" s="26"/>
    </row>
    <row r="12" spans="5:30">
      <c r="H12" s="417">
        <v>12833</v>
      </c>
      <c r="I12" s="3">
        <v>11</v>
      </c>
      <c r="J12" s="33" t="s">
        <v>17</v>
      </c>
      <c r="K12" s="200">
        <f t="shared" si="0"/>
        <v>11</v>
      </c>
      <c r="L12" s="273">
        <v>10245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41">
        <v>11956</v>
      </c>
      <c r="I13" s="14">
        <v>26</v>
      </c>
      <c r="J13" s="77" t="s">
        <v>30</v>
      </c>
      <c r="K13" s="200">
        <f t="shared" si="0"/>
        <v>26</v>
      </c>
      <c r="L13" s="273">
        <v>12307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4">
        <v>10159</v>
      </c>
      <c r="I14" s="219">
        <v>38</v>
      </c>
      <c r="J14" s="378" t="s">
        <v>38</v>
      </c>
      <c r="K14" s="107" t="s">
        <v>8</v>
      </c>
      <c r="L14" s="274">
        <v>387167</v>
      </c>
      <c r="N14" s="32"/>
      <c r="R14" s="48"/>
      <c r="S14" s="26"/>
      <c r="T14" s="26"/>
      <c r="U14" s="26"/>
      <c r="V14" s="26"/>
    </row>
    <row r="15" spans="5:30">
      <c r="H15" s="88">
        <v>9159</v>
      </c>
      <c r="I15" s="3">
        <v>16</v>
      </c>
      <c r="J15" s="33" t="s">
        <v>3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7594</v>
      </c>
      <c r="I16" s="3">
        <v>25</v>
      </c>
      <c r="J16" s="33" t="s">
        <v>29</v>
      </c>
      <c r="K16" s="50"/>
      <c r="L16" s="32"/>
      <c r="R16" s="48"/>
      <c r="S16" s="26"/>
      <c r="T16" s="26"/>
      <c r="U16" s="26"/>
      <c r="V16" s="26"/>
    </row>
    <row r="17" spans="1:22">
      <c r="H17" s="88">
        <v>7098</v>
      </c>
      <c r="I17" s="3">
        <v>36</v>
      </c>
      <c r="J17" s="33" t="s">
        <v>5</v>
      </c>
      <c r="L17" s="32"/>
      <c r="M17" s="396"/>
      <c r="R17" s="48"/>
      <c r="S17" s="26"/>
      <c r="T17" s="26"/>
      <c r="U17" s="26"/>
      <c r="V17" s="26"/>
    </row>
    <row r="18" spans="1:22">
      <c r="H18" s="122">
        <v>6744</v>
      </c>
      <c r="I18" s="3">
        <v>1</v>
      </c>
      <c r="J18" s="33" t="s">
        <v>4</v>
      </c>
      <c r="L18" s="186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>
      <c r="H19" s="89">
        <v>5789</v>
      </c>
      <c r="I19" s="3">
        <v>21</v>
      </c>
      <c r="J19" s="3" t="s">
        <v>155</v>
      </c>
      <c r="K19" s="116">
        <f>SUM(I4)</f>
        <v>31</v>
      </c>
      <c r="L19" s="33" t="s">
        <v>63</v>
      </c>
      <c r="M19" s="366">
        <v>65969</v>
      </c>
      <c r="N19" s="89">
        <f>SUM(H4)</f>
        <v>63441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195</v>
      </c>
      <c r="D20" s="59" t="s">
        <v>185</v>
      </c>
      <c r="E20" s="59" t="s">
        <v>41</v>
      </c>
      <c r="F20" s="59" t="s">
        <v>50</v>
      </c>
      <c r="G20" s="8" t="s">
        <v>172</v>
      </c>
      <c r="H20" s="88">
        <v>5244</v>
      </c>
      <c r="I20" s="3">
        <v>24</v>
      </c>
      <c r="J20" s="33" t="s">
        <v>28</v>
      </c>
      <c r="K20" s="116">
        <f t="shared" ref="K20:K28" si="1">SUM(I5)</f>
        <v>2</v>
      </c>
      <c r="L20" s="33" t="s">
        <v>6</v>
      </c>
      <c r="M20" s="367">
        <v>44212</v>
      </c>
      <c r="N20" s="89">
        <f t="shared" ref="N20:N28" si="2">SUM(H5)</f>
        <v>51014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63</v>
      </c>
      <c r="C21" s="199">
        <f>SUM(H4)</f>
        <v>63441</v>
      </c>
      <c r="D21" s="5">
        <f>SUM(L4)</f>
        <v>92014</v>
      </c>
      <c r="E21" s="52">
        <f t="shared" ref="E21:E30" si="3">SUM(N19/M19*100)</f>
        <v>96.167897042550294</v>
      </c>
      <c r="F21" s="52">
        <f t="shared" ref="F21:F31" si="4">SUM(C21/D21*100)</f>
        <v>68.947116743104303</v>
      </c>
      <c r="G21" s="62"/>
      <c r="H21" s="88">
        <v>4032</v>
      </c>
      <c r="I21" s="3">
        <v>14</v>
      </c>
      <c r="J21" s="33" t="s">
        <v>19</v>
      </c>
      <c r="K21" s="116">
        <f t="shared" si="1"/>
        <v>3</v>
      </c>
      <c r="L21" s="33" t="s">
        <v>10</v>
      </c>
      <c r="M21" s="367">
        <v>60000</v>
      </c>
      <c r="N21" s="89">
        <f t="shared" si="2"/>
        <v>40397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6</v>
      </c>
      <c r="C22" s="199">
        <f t="shared" ref="C22:C30" si="5">SUM(H5)</f>
        <v>51014</v>
      </c>
      <c r="D22" s="5">
        <f t="shared" ref="D22:D30" si="6">SUM(L5)</f>
        <v>49513</v>
      </c>
      <c r="E22" s="52">
        <f t="shared" si="3"/>
        <v>115.38496335836423</v>
      </c>
      <c r="F22" s="52">
        <f t="shared" si="4"/>
        <v>103.03152707369783</v>
      </c>
      <c r="G22" s="62"/>
      <c r="H22" s="88">
        <v>3380</v>
      </c>
      <c r="I22" s="3">
        <v>9</v>
      </c>
      <c r="J22" s="3" t="s">
        <v>161</v>
      </c>
      <c r="K22" s="116">
        <f t="shared" si="1"/>
        <v>17</v>
      </c>
      <c r="L22" s="33" t="s">
        <v>21</v>
      </c>
      <c r="M22" s="367">
        <v>31024</v>
      </c>
      <c r="N22" s="89">
        <f t="shared" si="2"/>
        <v>29190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10</v>
      </c>
      <c r="C23" s="199">
        <f t="shared" si="5"/>
        <v>40397</v>
      </c>
      <c r="D23" s="97">
        <f t="shared" si="6"/>
        <v>26259</v>
      </c>
      <c r="E23" s="52">
        <f t="shared" si="3"/>
        <v>67.328333333333333</v>
      </c>
      <c r="F23" s="52">
        <f t="shared" si="4"/>
        <v>153.84058798888</v>
      </c>
      <c r="G23" s="62"/>
      <c r="H23" s="289">
        <v>2400</v>
      </c>
      <c r="I23" s="3">
        <v>10</v>
      </c>
      <c r="J23" s="33" t="s">
        <v>16</v>
      </c>
      <c r="K23" s="116">
        <f t="shared" si="1"/>
        <v>34</v>
      </c>
      <c r="L23" s="33" t="s">
        <v>1</v>
      </c>
      <c r="M23" s="367">
        <v>27865</v>
      </c>
      <c r="N23" s="89">
        <f t="shared" si="2"/>
        <v>27942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21</v>
      </c>
      <c r="C24" s="199">
        <f t="shared" si="5"/>
        <v>29190</v>
      </c>
      <c r="D24" s="5">
        <f t="shared" si="6"/>
        <v>33345</v>
      </c>
      <c r="E24" s="52">
        <f t="shared" si="3"/>
        <v>94.088447653429611</v>
      </c>
      <c r="F24" s="52">
        <f t="shared" si="4"/>
        <v>87.53936122357176</v>
      </c>
      <c r="G24" s="62"/>
      <c r="H24" s="88">
        <v>1954</v>
      </c>
      <c r="I24" s="3">
        <v>37</v>
      </c>
      <c r="J24" s="33" t="s">
        <v>37</v>
      </c>
      <c r="K24" s="116">
        <f t="shared" si="1"/>
        <v>40</v>
      </c>
      <c r="L24" s="33" t="s">
        <v>2</v>
      </c>
      <c r="M24" s="367">
        <v>17360</v>
      </c>
      <c r="N24" s="89">
        <f t="shared" si="2"/>
        <v>17442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27942</v>
      </c>
      <c r="D25" s="5">
        <f t="shared" si="6"/>
        <v>31882</v>
      </c>
      <c r="E25" s="52">
        <f t="shared" si="3"/>
        <v>100.27633231652611</v>
      </c>
      <c r="F25" s="52">
        <f t="shared" si="4"/>
        <v>87.641929615456988</v>
      </c>
      <c r="G25" s="72"/>
      <c r="H25" s="88">
        <v>1589</v>
      </c>
      <c r="I25" s="3">
        <v>12</v>
      </c>
      <c r="J25" s="33" t="s">
        <v>18</v>
      </c>
      <c r="K25" s="116">
        <f t="shared" si="1"/>
        <v>13</v>
      </c>
      <c r="L25" s="33" t="s">
        <v>7</v>
      </c>
      <c r="M25" s="367">
        <v>15723</v>
      </c>
      <c r="N25" s="89">
        <f t="shared" si="2"/>
        <v>14094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199">
        <f t="shared" si="5"/>
        <v>17442</v>
      </c>
      <c r="D26" s="5">
        <f t="shared" si="6"/>
        <v>15159</v>
      </c>
      <c r="E26" s="52">
        <f t="shared" si="3"/>
        <v>100.47235023041475</v>
      </c>
      <c r="F26" s="52">
        <f t="shared" si="4"/>
        <v>115.06036018207007</v>
      </c>
      <c r="G26" s="62"/>
      <c r="H26" s="88">
        <v>661</v>
      </c>
      <c r="I26" s="3">
        <v>4</v>
      </c>
      <c r="J26" s="33" t="s">
        <v>11</v>
      </c>
      <c r="K26" s="116">
        <f t="shared" si="1"/>
        <v>33</v>
      </c>
      <c r="L26" s="33" t="s">
        <v>0</v>
      </c>
      <c r="M26" s="367">
        <v>13085</v>
      </c>
      <c r="N26" s="89">
        <f t="shared" si="2"/>
        <v>13256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7</v>
      </c>
      <c r="C27" s="199">
        <f t="shared" si="5"/>
        <v>14094</v>
      </c>
      <c r="D27" s="5">
        <f t="shared" si="6"/>
        <v>16124</v>
      </c>
      <c r="E27" s="52">
        <f t="shared" si="3"/>
        <v>89.639381797366909</v>
      </c>
      <c r="F27" s="52">
        <f t="shared" si="4"/>
        <v>87.410071942446038</v>
      </c>
      <c r="G27" s="62"/>
      <c r="H27" s="289">
        <v>644</v>
      </c>
      <c r="I27" s="3">
        <v>27</v>
      </c>
      <c r="J27" s="33" t="s">
        <v>31</v>
      </c>
      <c r="K27" s="116">
        <f t="shared" si="1"/>
        <v>11</v>
      </c>
      <c r="L27" s="33" t="s">
        <v>17</v>
      </c>
      <c r="M27" s="368">
        <v>11426</v>
      </c>
      <c r="N27" s="89">
        <f t="shared" si="2"/>
        <v>12833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0</v>
      </c>
      <c r="C28" s="199">
        <f t="shared" si="5"/>
        <v>13256</v>
      </c>
      <c r="D28" s="5">
        <f t="shared" si="6"/>
        <v>12226</v>
      </c>
      <c r="E28" s="52">
        <f t="shared" si="3"/>
        <v>101.30683989300726</v>
      </c>
      <c r="F28" s="52">
        <f t="shared" si="4"/>
        <v>108.42466873875347</v>
      </c>
      <c r="G28" s="73"/>
      <c r="H28" s="88">
        <v>549</v>
      </c>
      <c r="I28" s="3">
        <v>32</v>
      </c>
      <c r="J28" s="33" t="s">
        <v>35</v>
      </c>
      <c r="K28" s="180">
        <f t="shared" si="1"/>
        <v>26</v>
      </c>
      <c r="L28" s="77" t="s">
        <v>30</v>
      </c>
      <c r="M28" s="369">
        <v>11372</v>
      </c>
      <c r="N28" s="166">
        <f t="shared" si="2"/>
        <v>11956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17</v>
      </c>
      <c r="C29" s="199">
        <f t="shared" si="5"/>
        <v>12833</v>
      </c>
      <c r="D29" s="5">
        <f t="shared" si="6"/>
        <v>10245</v>
      </c>
      <c r="E29" s="52">
        <f t="shared" si="3"/>
        <v>112.31402065464731</v>
      </c>
      <c r="F29" s="52">
        <f t="shared" si="4"/>
        <v>125.261102977062</v>
      </c>
      <c r="G29" s="72"/>
      <c r="H29" s="88">
        <v>471</v>
      </c>
      <c r="I29" s="3">
        <v>15</v>
      </c>
      <c r="J29" s="33" t="s">
        <v>20</v>
      </c>
      <c r="K29" s="114"/>
      <c r="L29" s="114" t="s">
        <v>55</v>
      </c>
      <c r="M29" s="370">
        <v>370404</v>
      </c>
      <c r="N29" s="171">
        <f>SUM(H44)</f>
        <v>350492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30</v>
      </c>
      <c r="C30" s="199">
        <f t="shared" si="5"/>
        <v>11956</v>
      </c>
      <c r="D30" s="5">
        <f t="shared" si="6"/>
        <v>12307</v>
      </c>
      <c r="E30" s="57">
        <f t="shared" si="3"/>
        <v>105.13542033063665</v>
      </c>
      <c r="F30" s="63">
        <f t="shared" si="4"/>
        <v>97.147964573007229</v>
      </c>
      <c r="G30" s="75"/>
      <c r="H30" s="88">
        <v>470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350492</v>
      </c>
      <c r="D31" s="67">
        <f>SUM(L14)</f>
        <v>387167</v>
      </c>
      <c r="E31" s="70">
        <f>SUM(N29/M29*100)</f>
        <v>94.624248118270856</v>
      </c>
      <c r="F31" s="63">
        <f t="shared" si="4"/>
        <v>90.527343497767106</v>
      </c>
      <c r="G31" s="83">
        <v>40.799999999999997</v>
      </c>
      <c r="H31" s="88">
        <v>444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264</v>
      </c>
      <c r="I32" s="3">
        <v>5</v>
      </c>
      <c r="J32" s="33" t="s">
        <v>12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260</v>
      </c>
      <c r="I33" s="3">
        <v>7</v>
      </c>
      <c r="J33" s="33" t="s">
        <v>14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10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346">
        <v>7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89">
        <v>3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26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44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350492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2"/>
      <c r="L47" s="396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202</v>
      </c>
      <c r="I48" s="3"/>
      <c r="J48" s="188" t="s">
        <v>90</v>
      </c>
      <c r="K48" s="3"/>
      <c r="L48" s="326" t="s">
        <v>203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98</v>
      </c>
      <c r="I49" s="3"/>
      <c r="J49" s="144" t="s">
        <v>9</v>
      </c>
      <c r="K49" s="3"/>
      <c r="L49" s="326" t="s">
        <v>98</v>
      </c>
      <c r="M49" s="397"/>
      <c r="R49" s="48"/>
      <c r="S49" s="26"/>
      <c r="T49" s="26"/>
      <c r="U49" s="26"/>
      <c r="V49" s="26"/>
    </row>
    <row r="50" spans="1:22" ht="13.5" customHeight="1">
      <c r="H50" s="43">
        <v>14774</v>
      </c>
      <c r="I50" s="3">
        <v>16</v>
      </c>
      <c r="J50" s="33" t="s">
        <v>3</v>
      </c>
      <c r="K50" s="324">
        <f>SUM(I50)</f>
        <v>16</v>
      </c>
      <c r="L50" s="327">
        <v>12598</v>
      </c>
      <c r="M50" s="397"/>
      <c r="R50" s="48"/>
      <c r="S50" s="26"/>
      <c r="T50" s="26"/>
      <c r="U50" s="26"/>
      <c r="V50" s="26"/>
    </row>
    <row r="51" spans="1:22" ht="13.5" customHeight="1">
      <c r="H51" s="88">
        <v>13458</v>
      </c>
      <c r="I51" s="3">
        <v>26</v>
      </c>
      <c r="J51" s="33" t="s">
        <v>30</v>
      </c>
      <c r="K51" s="324">
        <f t="shared" ref="K51:K59" si="7">SUM(I51)</f>
        <v>26</v>
      </c>
      <c r="L51" s="328">
        <v>6076</v>
      </c>
      <c r="M51" s="397"/>
      <c r="R51" s="48"/>
      <c r="S51" s="26"/>
      <c r="T51" s="26"/>
      <c r="U51" s="26"/>
      <c r="V51" s="26"/>
    </row>
    <row r="52" spans="1:22" ht="14.25" thickBot="1">
      <c r="H52" s="289">
        <v>10597</v>
      </c>
      <c r="I52" s="3">
        <v>33</v>
      </c>
      <c r="J52" s="33" t="s">
        <v>0</v>
      </c>
      <c r="K52" s="324">
        <f t="shared" si="7"/>
        <v>33</v>
      </c>
      <c r="L52" s="328">
        <v>8686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195</v>
      </c>
      <c r="D53" s="59" t="s">
        <v>185</v>
      </c>
      <c r="E53" s="59" t="s">
        <v>41</v>
      </c>
      <c r="F53" s="59" t="s">
        <v>50</v>
      </c>
      <c r="G53" s="8" t="s">
        <v>172</v>
      </c>
      <c r="H53" s="44">
        <v>9326</v>
      </c>
      <c r="I53" s="3">
        <v>34</v>
      </c>
      <c r="J53" s="33" t="s">
        <v>1</v>
      </c>
      <c r="K53" s="324">
        <f t="shared" si="7"/>
        <v>34</v>
      </c>
      <c r="L53" s="328">
        <v>1845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14774</v>
      </c>
      <c r="D54" s="97">
        <f>SUM(L50)</f>
        <v>12598</v>
      </c>
      <c r="E54" s="52">
        <f t="shared" ref="E54:E63" si="8">SUM(N67/M67*100)</f>
        <v>99.837815921070415</v>
      </c>
      <c r="F54" s="52">
        <f t="shared" ref="F54:F62" si="9">SUM(C54/D54*100)</f>
        <v>117.27258294967456</v>
      </c>
      <c r="G54" s="62"/>
      <c r="H54" s="44">
        <v>2072</v>
      </c>
      <c r="I54" s="3">
        <v>25</v>
      </c>
      <c r="J54" s="33" t="s">
        <v>29</v>
      </c>
      <c r="K54" s="324">
        <f t="shared" si="7"/>
        <v>25</v>
      </c>
      <c r="L54" s="328">
        <v>3026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13458</v>
      </c>
      <c r="D55" s="97">
        <f t="shared" ref="D55:D63" si="11">SUM(L51)</f>
        <v>6076</v>
      </c>
      <c r="E55" s="52">
        <f t="shared" si="8"/>
        <v>106.14401766700846</v>
      </c>
      <c r="F55" s="52">
        <f t="shared" si="9"/>
        <v>221.4944042132982</v>
      </c>
      <c r="G55" s="62"/>
      <c r="H55" s="44">
        <v>1884</v>
      </c>
      <c r="I55" s="3">
        <v>40</v>
      </c>
      <c r="J55" s="33" t="s">
        <v>2</v>
      </c>
      <c r="K55" s="324">
        <f t="shared" si="7"/>
        <v>40</v>
      </c>
      <c r="L55" s="328">
        <v>1375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10597</v>
      </c>
      <c r="D56" s="97">
        <f t="shared" si="11"/>
        <v>8686</v>
      </c>
      <c r="E56" s="52">
        <f t="shared" si="8"/>
        <v>102.55492112648794</v>
      </c>
      <c r="F56" s="52">
        <f t="shared" si="9"/>
        <v>122.00092102233479</v>
      </c>
      <c r="G56" s="62"/>
      <c r="H56" s="44">
        <v>1814</v>
      </c>
      <c r="I56" s="3">
        <v>31</v>
      </c>
      <c r="J56" s="33" t="s">
        <v>63</v>
      </c>
      <c r="K56" s="324">
        <f t="shared" si="7"/>
        <v>31</v>
      </c>
      <c r="L56" s="328">
        <v>1668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1</v>
      </c>
      <c r="C57" s="43">
        <f t="shared" si="10"/>
        <v>9326</v>
      </c>
      <c r="D57" s="97">
        <f t="shared" si="11"/>
        <v>1845</v>
      </c>
      <c r="E57" s="52">
        <f t="shared" si="8"/>
        <v>100.08585533376262</v>
      </c>
      <c r="F57" s="52">
        <f t="shared" si="9"/>
        <v>505.47425474254737</v>
      </c>
      <c r="G57" s="62"/>
      <c r="H57" s="44">
        <v>1463</v>
      </c>
      <c r="I57" s="3">
        <v>39</v>
      </c>
      <c r="J57" s="33" t="s">
        <v>39</v>
      </c>
      <c r="K57" s="324">
        <f t="shared" si="7"/>
        <v>39</v>
      </c>
      <c r="L57" s="328">
        <v>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2072</v>
      </c>
      <c r="D58" s="97">
        <f t="shared" si="11"/>
        <v>3026</v>
      </c>
      <c r="E58" s="52">
        <f t="shared" si="8"/>
        <v>120.53519488074463</v>
      </c>
      <c r="F58" s="52">
        <f t="shared" si="9"/>
        <v>68.473231989424988</v>
      </c>
      <c r="G58" s="72"/>
      <c r="H58" s="44">
        <v>1115</v>
      </c>
      <c r="I58" s="3">
        <v>38</v>
      </c>
      <c r="J58" s="33" t="s">
        <v>38</v>
      </c>
      <c r="K58" s="324">
        <f t="shared" si="7"/>
        <v>38</v>
      </c>
      <c r="L58" s="328">
        <v>1030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</v>
      </c>
      <c r="C59" s="43">
        <f t="shared" si="10"/>
        <v>1884</v>
      </c>
      <c r="D59" s="97">
        <f t="shared" si="11"/>
        <v>1375</v>
      </c>
      <c r="E59" s="52">
        <f t="shared" si="8"/>
        <v>124.02896642527979</v>
      </c>
      <c r="F59" s="52">
        <f t="shared" si="9"/>
        <v>137.01818181818183</v>
      </c>
      <c r="G59" s="62"/>
      <c r="H59" s="442">
        <v>1042</v>
      </c>
      <c r="I59" s="14">
        <v>17</v>
      </c>
      <c r="J59" s="77" t="s">
        <v>21</v>
      </c>
      <c r="K59" s="325">
        <f t="shared" si="7"/>
        <v>17</v>
      </c>
      <c r="L59" s="329">
        <v>201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63</v>
      </c>
      <c r="C60" s="89">
        <f t="shared" si="10"/>
        <v>1814</v>
      </c>
      <c r="D60" s="97">
        <f t="shared" si="11"/>
        <v>1668</v>
      </c>
      <c r="E60" s="52">
        <f t="shared" si="8"/>
        <v>94.627021387584762</v>
      </c>
      <c r="F60" s="52">
        <f t="shared" si="9"/>
        <v>108.75299760191845</v>
      </c>
      <c r="G60" s="62"/>
      <c r="H60" s="428">
        <v>911</v>
      </c>
      <c r="I60" s="219">
        <v>36</v>
      </c>
      <c r="J60" s="378" t="s">
        <v>5</v>
      </c>
      <c r="K60" s="363" t="s">
        <v>8</v>
      </c>
      <c r="L60" s="372">
        <v>42102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1463</v>
      </c>
      <c r="D61" s="97">
        <f t="shared" si="11"/>
        <v>0</v>
      </c>
      <c r="E61" s="52">
        <f t="shared" si="8"/>
        <v>107.49448934606906</v>
      </c>
      <c r="F61" s="423" t="s">
        <v>208</v>
      </c>
      <c r="G61" s="73"/>
      <c r="H61" s="44">
        <v>854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38</v>
      </c>
      <c r="C62" s="43">
        <f t="shared" si="10"/>
        <v>1115</v>
      </c>
      <c r="D62" s="97">
        <f t="shared" si="11"/>
        <v>1030</v>
      </c>
      <c r="E62" s="57">
        <f t="shared" si="8"/>
        <v>113.08316430020284</v>
      </c>
      <c r="F62" s="52">
        <f t="shared" si="9"/>
        <v>108.25242718446601</v>
      </c>
      <c r="G62" s="72"/>
      <c r="H62" s="44">
        <v>800</v>
      </c>
      <c r="I62" s="3">
        <v>14</v>
      </c>
      <c r="J62" s="33" t="s">
        <v>19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21</v>
      </c>
      <c r="C63" s="43">
        <f t="shared" si="10"/>
        <v>1042</v>
      </c>
      <c r="D63" s="97">
        <f t="shared" si="11"/>
        <v>201</v>
      </c>
      <c r="E63" s="57">
        <f t="shared" si="8"/>
        <v>102.66009852216749</v>
      </c>
      <c r="F63" s="52">
        <f>SUM(C63/D63*100)</f>
        <v>518.40796019900495</v>
      </c>
      <c r="G63" s="75"/>
      <c r="H63" s="289">
        <v>416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61758</v>
      </c>
      <c r="D64" s="67">
        <f>SUM(L60)</f>
        <v>42102</v>
      </c>
      <c r="E64" s="70">
        <f>SUM(N77/M77*100)</f>
        <v>103.20866339115614</v>
      </c>
      <c r="F64" s="70">
        <f>SUM(C64/D64*100)</f>
        <v>146.6866182129115</v>
      </c>
      <c r="G64" s="387">
        <v>109.9</v>
      </c>
      <c r="H64" s="122">
        <v>317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304</v>
      </c>
      <c r="I65" s="3">
        <v>11</v>
      </c>
      <c r="J65" s="33" t="s">
        <v>17</v>
      </c>
      <c r="M65" s="396"/>
      <c r="N65" s="26"/>
      <c r="R65" s="48"/>
      <c r="S65" s="26"/>
      <c r="T65" s="26"/>
      <c r="U65" s="26"/>
      <c r="V65" s="26"/>
    </row>
    <row r="66" spans="3:22">
      <c r="H66" s="289">
        <v>281</v>
      </c>
      <c r="I66" s="3">
        <v>19</v>
      </c>
      <c r="J66" s="33" t="s">
        <v>23</v>
      </c>
      <c r="L66" s="189" t="s">
        <v>90</v>
      </c>
      <c r="M66" s="340" t="s">
        <v>62</v>
      </c>
      <c r="N66" s="42" t="s">
        <v>74</v>
      </c>
      <c r="R66" s="48"/>
      <c r="S66" s="26"/>
      <c r="T66" s="26"/>
      <c r="U66" s="26"/>
      <c r="V66" s="26"/>
    </row>
    <row r="67" spans="3:22">
      <c r="C67" s="26"/>
      <c r="H67" s="88">
        <v>153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89">
        <v>14798</v>
      </c>
      <c r="N67" s="89">
        <f>SUM(H50)</f>
        <v>14774</v>
      </c>
      <c r="R67" s="48"/>
      <c r="S67" s="26"/>
      <c r="T67" s="26"/>
      <c r="U67" s="26"/>
      <c r="V67" s="26"/>
    </row>
    <row r="68" spans="3:22">
      <c r="C68" s="26"/>
      <c r="H68" s="88">
        <v>140</v>
      </c>
      <c r="I68" s="3">
        <v>9</v>
      </c>
      <c r="J68" s="3" t="s">
        <v>161</v>
      </c>
      <c r="K68" s="3">
        <f t="shared" ref="K68:K76" si="12">SUM(I51)</f>
        <v>26</v>
      </c>
      <c r="L68" s="33" t="s">
        <v>30</v>
      </c>
      <c r="M68" s="390">
        <v>12679</v>
      </c>
      <c r="N68" s="89">
        <f t="shared" ref="N68:N76" si="13">SUM(H51)</f>
        <v>13458</v>
      </c>
      <c r="R68" s="48"/>
      <c r="S68" s="26"/>
      <c r="T68" s="26"/>
      <c r="U68" s="26"/>
      <c r="V68" s="26"/>
    </row>
    <row r="69" spans="3:22">
      <c r="H69" s="44">
        <v>33</v>
      </c>
      <c r="I69" s="3">
        <v>13</v>
      </c>
      <c r="J69" s="33" t="s">
        <v>7</v>
      </c>
      <c r="K69" s="3">
        <f t="shared" si="12"/>
        <v>33</v>
      </c>
      <c r="L69" s="33" t="s">
        <v>0</v>
      </c>
      <c r="M69" s="390">
        <v>10333</v>
      </c>
      <c r="N69" s="89">
        <f t="shared" si="13"/>
        <v>10597</v>
      </c>
      <c r="R69" s="48"/>
      <c r="S69" s="26"/>
      <c r="T69" s="26"/>
      <c r="U69" s="26"/>
      <c r="V69" s="26"/>
    </row>
    <row r="70" spans="3:22">
      <c r="H70" s="44">
        <v>3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0">
        <v>9318</v>
      </c>
      <c r="N70" s="89">
        <f t="shared" si="13"/>
        <v>9326</v>
      </c>
      <c r="R70" s="48"/>
      <c r="S70" s="26"/>
      <c r="T70" s="26"/>
      <c r="U70" s="26"/>
      <c r="V70" s="26"/>
    </row>
    <row r="71" spans="3:22">
      <c r="H71" s="44">
        <v>1</v>
      </c>
      <c r="I71" s="3">
        <v>28</v>
      </c>
      <c r="J71" s="33" t="s">
        <v>32</v>
      </c>
      <c r="K71" s="3">
        <f t="shared" si="12"/>
        <v>25</v>
      </c>
      <c r="L71" s="33" t="s">
        <v>29</v>
      </c>
      <c r="M71" s="390">
        <v>1719</v>
      </c>
      <c r="N71" s="89">
        <f t="shared" si="13"/>
        <v>2072</v>
      </c>
      <c r="R71" s="48"/>
      <c r="S71" s="26"/>
      <c r="T71" s="26"/>
      <c r="U71" s="26"/>
      <c r="V71" s="26"/>
    </row>
    <row r="72" spans="3:22">
      <c r="H72" s="44">
        <v>0</v>
      </c>
      <c r="I72" s="3">
        <v>2</v>
      </c>
      <c r="J72" s="33" t="s">
        <v>6</v>
      </c>
      <c r="K72" s="3">
        <f t="shared" si="12"/>
        <v>40</v>
      </c>
      <c r="L72" s="33" t="s">
        <v>2</v>
      </c>
      <c r="M72" s="390">
        <v>1519</v>
      </c>
      <c r="N72" s="89">
        <f t="shared" si="13"/>
        <v>1884</v>
      </c>
      <c r="R72" s="48"/>
      <c r="S72" s="26"/>
      <c r="T72" s="26"/>
      <c r="U72" s="26"/>
      <c r="V72" s="26"/>
    </row>
    <row r="73" spans="3:22">
      <c r="H73" s="44">
        <v>0</v>
      </c>
      <c r="I73" s="3">
        <v>3</v>
      </c>
      <c r="J73" s="33" t="s">
        <v>10</v>
      </c>
      <c r="K73" s="3">
        <f t="shared" si="12"/>
        <v>31</v>
      </c>
      <c r="L73" s="33" t="s">
        <v>63</v>
      </c>
      <c r="M73" s="390">
        <v>1917</v>
      </c>
      <c r="N73" s="89">
        <f t="shared" si="13"/>
        <v>1814</v>
      </c>
      <c r="R73" s="48"/>
      <c r="S73" s="26"/>
      <c r="T73" s="26"/>
      <c r="U73" s="26"/>
      <c r="V73" s="26"/>
    </row>
    <row r="74" spans="3:22">
      <c r="H74" s="44">
        <v>0</v>
      </c>
      <c r="I74" s="3">
        <v>4</v>
      </c>
      <c r="J74" s="33" t="s">
        <v>11</v>
      </c>
      <c r="K74" s="3">
        <f t="shared" si="12"/>
        <v>39</v>
      </c>
      <c r="L74" s="33" t="s">
        <v>39</v>
      </c>
      <c r="M74" s="390">
        <v>1361</v>
      </c>
      <c r="N74" s="89">
        <f t="shared" si="13"/>
        <v>1463</v>
      </c>
      <c r="R74" s="48"/>
      <c r="S74" s="26"/>
      <c r="T74" s="26"/>
      <c r="U74" s="26"/>
      <c r="V74" s="26"/>
    </row>
    <row r="75" spans="3:22">
      <c r="H75" s="44">
        <v>0</v>
      </c>
      <c r="I75" s="3">
        <v>5</v>
      </c>
      <c r="J75" s="33" t="s">
        <v>12</v>
      </c>
      <c r="K75" s="3">
        <f t="shared" si="12"/>
        <v>38</v>
      </c>
      <c r="L75" s="33" t="s">
        <v>38</v>
      </c>
      <c r="M75" s="390">
        <v>986</v>
      </c>
      <c r="N75" s="89">
        <f t="shared" si="13"/>
        <v>1115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6</v>
      </c>
      <c r="J76" s="33" t="s">
        <v>13</v>
      </c>
      <c r="K76" s="14">
        <f t="shared" si="12"/>
        <v>17</v>
      </c>
      <c r="L76" s="77" t="s">
        <v>21</v>
      </c>
      <c r="M76" s="391">
        <v>1015</v>
      </c>
      <c r="N76" s="166">
        <f t="shared" si="13"/>
        <v>1042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7</v>
      </c>
      <c r="J77" s="33" t="s">
        <v>14</v>
      </c>
      <c r="K77" s="3"/>
      <c r="L77" s="114" t="s">
        <v>56</v>
      </c>
      <c r="M77" s="294">
        <v>59838</v>
      </c>
      <c r="N77" s="171">
        <f>SUM(H90)</f>
        <v>61758</v>
      </c>
      <c r="R77" s="48"/>
      <c r="S77" s="26"/>
      <c r="T77" s="26"/>
      <c r="U77" s="26"/>
      <c r="V77" s="26"/>
    </row>
    <row r="78" spans="3:22">
      <c r="H78" s="89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>
      <c r="H79" s="88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>
      <c r="H80" s="346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21</v>
      </c>
      <c r="J83" s="33" t="s">
        <v>71</v>
      </c>
      <c r="L83" s="42"/>
      <c r="M83" s="26"/>
      <c r="R83" s="48"/>
      <c r="S83" s="26"/>
      <c r="T83" s="26"/>
      <c r="U83" s="26"/>
      <c r="V83" s="26"/>
    </row>
    <row r="84" spans="8:22">
      <c r="H84" s="88">
        <v>0</v>
      </c>
      <c r="I84" s="3">
        <v>22</v>
      </c>
      <c r="J84" s="33" t="s">
        <v>26</v>
      </c>
      <c r="L84" s="42"/>
      <c r="M84" s="26"/>
      <c r="R84" s="48"/>
      <c r="S84" s="26"/>
      <c r="T84" s="26"/>
      <c r="U84" s="26"/>
      <c r="V84" s="26"/>
    </row>
    <row r="85" spans="8:22">
      <c r="H85" s="88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88">
        <v>0</v>
      </c>
      <c r="I87" s="3">
        <v>30</v>
      </c>
      <c r="J87" s="33" t="s">
        <v>33</v>
      </c>
      <c r="L87" s="47"/>
      <c r="M87" s="385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61758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M10" sqref="M10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/>
      <c r="I1" s="382"/>
      <c r="J1" s="46"/>
      <c r="L1" s="47"/>
      <c r="M1" s="394"/>
      <c r="N1" s="47"/>
      <c r="O1" s="48"/>
      <c r="R1" s="108"/>
    </row>
    <row r="2" spans="8:30" ht="13.5" customHeight="1">
      <c r="H2" s="290" t="s">
        <v>204</v>
      </c>
      <c r="I2" s="3"/>
      <c r="J2" s="182" t="s">
        <v>69</v>
      </c>
      <c r="K2" s="81"/>
      <c r="L2" s="316" t="s">
        <v>205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98</v>
      </c>
      <c r="I3" s="3"/>
      <c r="J3" s="144" t="s">
        <v>9</v>
      </c>
      <c r="K3" s="81"/>
      <c r="L3" s="317" t="s">
        <v>98</v>
      </c>
      <c r="M3" s="398"/>
      <c r="N3" s="399"/>
      <c r="O3" s="1"/>
      <c r="R3" s="48"/>
      <c r="S3" s="26"/>
      <c r="T3" s="26"/>
      <c r="U3" s="26"/>
      <c r="V3" s="26"/>
    </row>
    <row r="4" spans="8:30" ht="13.5" customHeight="1">
      <c r="H4" s="89">
        <v>27709</v>
      </c>
      <c r="I4" s="3">
        <v>33</v>
      </c>
      <c r="J4" s="160" t="s">
        <v>0</v>
      </c>
      <c r="K4" s="120">
        <f>SUM(I4)</f>
        <v>33</v>
      </c>
      <c r="L4" s="309">
        <v>23125</v>
      </c>
      <c r="M4" s="404"/>
      <c r="N4" s="422"/>
      <c r="O4" s="1"/>
      <c r="R4" s="48"/>
      <c r="S4" s="26"/>
      <c r="T4" s="26"/>
      <c r="U4" s="26"/>
      <c r="V4" s="26"/>
    </row>
    <row r="5" spans="8:30" ht="13.5" customHeight="1">
      <c r="H5" s="88">
        <v>16643</v>
      </c>
      <c r="I5" s="3">
        <v>13</v>
      </c>
      <c r="J5" s="160" t="s">
        <v>7</v>
      </c>
      <c r="K5" s="120">
        <f t="shared" ref="K5:K13" si="0">SUM(I5)</f>
        <v>13</v>
      </c>
      <c r="L5" s="310">
        <v>15460</v>
      </c>
      <c r="M5" s="398"/>
      <c r="N5" s="422"/>
      <c r="O5" s="1"/>
      <c r="R5" s="48"/>
      <c r="S5" s="26"/>
      <c r="T5" s="26"/>
      <c r="U5" s="26"/>
      <c r="V5" s="26"/>
    </row>
    <row r="6" spans="8:30" ht="13.5" customHeight="1">
      <c r="H6" s="289">
        <v>12776</v>
      </c>
      <c r="I6" s="3">
        <v>9</v>
      </c>
      <c r="J6" s="3" t="s">
        <v>161</v>
      </c>
      <c r="K6" s="120">
        <f t="shared" si="0"/>
        <v>9</v>
      </c>
      <c r="L6" s="310">
        <v>17077</v>
      </c>
      <c r="M6" s="95"/>
      <c r="N6" s="422"/>
      <c r="O6" s="1"/>
      <c r="R6" s="48"/>
      <c r="S6" s="26"/>
      <c r="T6" s="26"/>
      <c r="U6" s="26"/>
      <c r="V6" s="26"/>
    </row>
    <row r="7" spans="8:30" ht="13.5" customHeight="1">
      <c r="H7" s="88">
        <v>9113</v>
      </c>
      <c r="I7" s="3">
        <v>34</v>
      </c>
      <c r="J7" s="160" t="s">
        <v>1</v>
      </c>
      <c r="K7" s="120">
        <f t="shared" si="0"/>
        <v>34</v>
      </c>
      <c r="L7" s="310">
        <v>10366</v>
      </c>
      <c r="M7" s="95"/>
      <c r="N7" s="422"/>
      <c r="O7" s="1"/>
      <c r="R7" s="48"/>
      <c r="S7" s="26"/>
      <c r="T7" s="26"/>
      <c r="U7" s="26"/>
      <c r="V7" s="26"/>
    </row>
    <row r="8" spans="8:30" ht="13.5" customHeight="1">
      <c r="H8" s="88">
        <v>8475</v>
      </c>
      <c r="I8" s="3">
        <v>24</v>
      </c>
      <c r="J8" s="160" t="s">
        <v>28</v>
      </c>
      <c r="K8" s="120">
        <f t="shared" si="0"/>
        <v>24</v>
      </c>
      <c r="L8" s="310">
        <v>6835</v>
      </c>
      <c r="M8" s="95"/>
      <c r="N8" s="422"/>
      <c r="O8" s="1"/>
      <c r="R8" s="48"/>
      <c r="S8" s="26"/>
      <c r="T8" s="26"/>
      <c r="U8" s="26"/>
      <c r="V8" s="26"/>
    </row>
    <row r="9" spans="8:30" ht="13.5" customHeight="1">
      <c r="H9" s="289">
        <v>7323</v>
      </c>
      <c r="I9" s="3">
        <v>25</v>
      </c>
      <c r="J9" s="160" t="s">
        <v>29</v>
      </c>
      <c r="K9" s="120">
        <f t="shared" si="0"/>
        <v>25</v>
      </c>
      <c r="L9" s="310">
        <v>5249</v>
      </c>
      <c r="M9" s="95"/>
      <c r="O9" s="1"/>
      <c r="R9" s="48"/>
      <c r="S9" s="26"/>
      <c r="T9" s="26"/>
      <c r="U9" s="26"/>
      <c r="V9" s="26"/>
    </row>
    <row r="10" spans="8:30" ht="13.5" customHeight="1">
      <c r="H10" s="289">
        <v>3240</v>
      </c>
      <c r="I10" s="3">
        <v>17</v>
      </c>
      <c r="J10" s="160" t="s">
        <v>21</v>
      </c>
      <c r="K10" s="120">
        <f t="shared" si="0"/>
        <v>17</v>
      </c>
      <c r="L10" s="310">
        <v>3143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2312</v>
      </c>
      <c r="I11" s="3">
        <v>22</v>
      </c>
      <c r="J11" s="160" t="s">
        <v>26</v>
      </c>
      <c r="K11" s="120">
        <f t="shared" si="0"/>
        <v>22</v>
      </c>
      <c r="L11" s="310">
        <v>3127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1623</v>
      </c>
      <c r="I12" s="3">
        <v>26</v>
      </c>
      <c r="J12" s="160" t="s">
        <v>30</v>
      </c>
      <c r="K12" s="120">
        <f t="shared" si="0"/>
        <v>26</v>
      </c>
      <c r="L12" s="310">
        <v>2898</v>
      </c>
      <c r="M12" s="95"/>
      <c r="R12" s="48"/>
      <c r="S12" s="26"/>
      <c r="T12" s="26"/>
      <c r="U12" s="90"/>
      <c r="V12" s="26"/>
    </row>
    <row r="13" spans="8:30" ht="13.5" customHeight="1" thickBot="1">
      <c r="H13" s="443">
        <v>1443</v>
      </c>
      <c r="I13" s="14">
        <v>20</v>
      </c>
      <c r="J13" s="162" t="s">
        <v>24</v>
      </c>
      <c r="K13" s="181">
        <f t="shared" si="0"/>
        <v>20</v>
      </c>
      <c r="L13" s="318">
        <v>2806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4">
        <v>1320</v>
      </c>
      <c r="I14" s="219">
        <v>36</v>
      </c>
      <c r="J14" s="220" t="s">
        <v>5</v>
      </c>
      <c r="K14" s="81" t="s">
        <v>8</v>
      </c>
      <c r="L14" s="319">
        <v>103665</v>
      </c>
      <c r="N14" s="48"/>
      <c r="R14" s="48"/>
      <c r="S14" s="26"/>
      <c r="T14" s="26"/>
      <c r="U14" s="26"/>
      <c r="V14" s="26"/>
    </row>
    <row r="15" spans="8:30" ht="13.5" customHeight="1">
      <c r="H15" s="88">
        <v>1232</v>
      </c>
      <c r="I15" s="3">
        <v>6</v>
      </c>
      <c r="J15" s="160" t="s">
        <v>13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1197</v>
      </c>
      <c r="I16" s="3">
        <v>21</v>
      </c>
      <c r="J16" s="160" t="s">
        <v>25</v>
      </c>
      <c r="K16" s="50"/>
      <c r="R16" s="48"/>
      <c r="S16" s="26"/>
      <c r="T16" s="26"/>
      <c r="U16" s="26"/>
      <c r="V16" s="26"/>
    </row>
    <row r="17" spans="1:22" ht="13.5" customHeight="1">
      <c r="H17" s="88">
        <v>1017</v>
      </c>
      <c r="I17" s="3">
        <v>18</v>
      </c>
      <c r="J17" s="160" t="s">
        <v>22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419">
        <v>987</v>
      </c>
      <c r="I18" s="3">
        <v>16</v>
      </c>
      <c r="J18" s="160" t="s">
        <v>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916</v>
      </c>
      <c r="I19" s="3">
        <v>15</v>
      </c>
      <c r="J19" s="160" t="s">
        <v>20</v>
      </c>
      <c r="L19" s="412" t="s">
        <v>184</v>
      </c>
      <c r="M19" s="93" t="s">
        <v>183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>
      <c r="H20" s="88">
        <v>878</v>
      </c>
      <c r="I20" s="3">
        <v>12</v>
      </c>
      <c r="J20" s="160" t="s">
        <v>18</v>
      </c>
      <c r="K20" s="120">
        <f>SUM(I4)</f>
        <v>33</v>
      </c>
      <c r="L20" s="160" t="s">
        <v>0</v>
      </c>
      <c r="M20" s="320">
        <v>27901</v>
      </c>
      <c r="N20" s="89">
        <f>SUM(H4)</f>
        <v>27709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195</v>
      </c>
      <c r="D21" s="59" t="s">
        <v>185</v>
      </c>
      <c r="E21" s="59" t="s">
        <v>41</v>
      </c>
      <c r="F21" s="59" t="s">
        <v>50</v>
      </c>
      <c r="G21" s="8" t="s">
        <v>172</v>
      </c>
      <c r="H21" s="88">
        <v>812</v>
      </c>
      <c r="I21" s="3">
        <v>2</v>
      </c>
      <c r="J21" s="160" t="s">
        <v>6</v>
      </c>
      <c r="K21" s="120">
        <f t="shared" ref="K21:K29" si="1">SUM(I5)</f>
        <v>13</v>
      </c>
      <c r="L21" s="160" t="s">
        <v>7</v>
      </c>
      <c r="M21" s="321">
        <v>16334</v>
      </c>
      <c r="N21" s="89">
        <f t="shared" ref="N21:N29" si="2">SUM(H5)</f>
        <v>16643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27709</v>
      </c>
      <c r="D22" s="97">
        <f>SUM(L4)</f>
        <v>23125</v>
      </c>
      <c r="E22" s="55">
        <f t="shared" ref="E22:E31" si="3">SUM(N20/M20*100)</f>
        <v>99.31185262176983</v>
      </c>
      <c r="F22" s="52">
        <f t="shared" ref="F22:F32" si="4">SUM(C22/D22*100)</f>
        <v>119.8227027027027</v>
      </c>
      <c r="G22" s="62"/>
      <c r="H22" s="88">
        <v>804</v>
      </c>
      <c r="I22" s="3">
        <v>1</v>
      </c>
      <c r="J22" s="160" t="s">
        <v>4</v>
      </c>
      <c r="K22" s="120">
        <f t="shared" si="1"/>
        <v>9</v>
      </c>
      <c r="L22" s="3" t="s">
        <v>161</v>
      </c>
      <c r="M22" s="321">
        <v>12484</v>
      </c>
      <c r="N22" s="89">
        <f t="shared" si="2"/>
        <v>12776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16643</v>
      </c>
      <c r="D23" s="97">
        <f t="shared" ref="D23:D31" si="6">SUM(L5)</f>
        <v>15460</v>
      </c>
      <c r="E23" s="55">
        <f t="shared" si="3"/>
        <v>101.89175952001959</v>
      </c>
      <c r="F23" s="52">
        <f t="shared" si="4"/>
        <v>107.65200517464424</v>
      </c>
      <c r="G23" s="62"/>
      <c r="H23" s="88">
        <v>629</v>
      </c>
      <c r="I23" s="3">
        <v>39</v>
      </c>
      <c r="J23" s="160" t="s">
        <v>39</v>
      </c>
      <c r="K23" s="120">
        <f t="shared" si="1"/>
        <v>34</v>
      </c>
      <c r="L23" s="160" t="s">
        <v>1</v>
      </c>
      <c r="M23" s="321">
        <v>8527</v>
      </c>
      <c r="N23" s="89">
        <f t="shared" si="2"/>
        <v>9113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12776</v>
      </c>
      <c r="D24" s="97">
        <f t="shared" si="6"/>
        <v>17077</v>
      </c>
      <c r="E24" s="55">
        <f t="shared" si="3"/>
        <v>102.33899391220763</v>
      </c>
      <c r="F24" s="52">
        <f t="shared" si="4"/>
        <v>74.814077414065707</v>
      </c>
      <c r="G24" s="62"/>
      <c r="H24" s="88">
        <v>514</v>
      </c>
      <c r="I24" s="3">
        <v>40</v>
      </c>
      <c r="J24" s="160" t="s">
        <v>2</v>
      </c>
      <c r="K24" s="120">
        <f t="shared" si="1"/>
        <v>24</v>
      </c>
      <c r="L24" s="160" t="s">
        <v>28</v>
      </c>
      <c r="M24" s="321">
        <v>7896</v>
      </c>
      <c r="N24" s="89">
        <f t="shared" si="2"/>
        <v>8475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9113</v>
      </c>
      <c r="D25" s="97">
        <f t="shared" si="6"/>
        <v>10366</v>
      </c>
      <c r="E25" s="55">
        <f t="shared" si="3"/>
        <v>106.87228802626949</v>
      </c>
      <c r="F25" s="52">
        <f t="shared" si="4"/>
        <v>87.91240594250435</v>
      </c>
      <c r="G25" s="62"/>
      <c r="H25" s="88">
        <v>437</v>
      </c>
      <c r="I25" s="3">
        <v>38</v>
      </c>
      <c r="J25" s="160" t="s">
        <v>38</v>
      </c>
      <c r="K25" s="120">
        <f t="shared" si="1"/>
        <v>25</v>
      </c>
      <c r="L25" s="160" t="s">
        <v>29</v>
      </c>
      <c r="M25" s="321">
        <v>7117</v>
      </c>
      <c r="N25" s="89">
        <f t="shared" si="2"/>
        <v>7323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8475</v>
      </c>
      <c r="D26" s="97">
        <f t="shared" si="6"/>
        <v>6835</v>
      </c>
      <c r="E26" s="55">
        <f t="shared" si="3"/>
        <v>107.33282674772036</v>
      </c>
      <c r="F26" s="52">
        <f t="shared" si="4"/>
        <v>123.99414776883685</v>
      </c>
      <c r="G26" s="72"/>
      <c r="H26" s="88">
        <v>385</v>
      </c>
      <c r="I26" s="3">
        <v>31</v>
      </c>
      <c r="J26" s="3" t="s">
        <v>63</v>
      </c>
      <c r="K26" s="120">
        <f t="shared" si="1"/>
        <v>17</v>
      </c>
      <c r="L26" s="160" t="s">
        <v>21</v>
      </c>
      <c r="M26" s="321">
        <v>3232</v>
      </c>
      <c r="N26" s="89">
        <f t="shared" si="2"/>
        <v>3240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7323</v>
      </c>
      <c r="D27" s="97">
        <f t="shared" si="6"/>
        <v>5249</v>
      </c>
      <c r="E27" s="55">
        <f t="shared" si="3"/>
        <v>102.89447801039763</v>
      </c>
      <c r="F27" s="52">
        <f t="shared" si="4"/>
        <v>139.51228805486758</v>
      </c>
      <c r="G27" s="76"/>
      <c r="H27" s="88">
        <v>331</v>
      </c>
      <c r="I27" s="3">
        <v>14</v>
      </c>
      <c r="J27" s="160" t="s">
        <v>19</v>
      </c>
      <c r="K27" s="120">
        <f t="shared" si="1"/>
        <v>22</v>
      </c>
      <c r="L27" s="160" t="s">
        <v>26</v>
      </c>
      <c r="M27" s="321">
        <v>2339</v>
      </c>
      <c r="N27" s="89">
        <f t="shared" si="2"/>
        <v>2312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21</v>
      </c>
      <c r="C28" s="43">
        <f t="shared" si="5"/>
        <v>3240</v>
      </c>
      <c r="D28" s="97">
        <f t="shared" si="6"/>
        <v>3143</v>
      </c>
      <c r="E28" s="55">
        <f t="shared" si="3"/>
        <v>100.24752475247524</v>
      </c>
      <c r="F28" s="52">
        <f t="shared" si="4"/>
        <v>103.08622335348394</v>
      </c>
      <c r="G28" s="62"/>
      <c r="H28" s="88">
        <v>150</v>
      </c>
      <c r="I28" s="3">
        <v>5</v>
      </c>
      <c r="J28" s="160" t="s">
        <v>12</v>
      </c>
      <c r="K28" s="120">
        <f t="shared" si="1"/>
        <v>26</v>
      </c>
      <c r="L28" s="160" t="s">
        <v>30</v>
      </c>
      <c r="M28" s="321">
        <v>1393</v>
      </c>
      <c r="N28" s="89">
        <f t="shared" si="2"/>
        <v>1623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2312</v>
      </c>
      <c r="D29" s="97">
        <f t="shared" si="6"/>
        <v>3127</v>
      </c>
      <c r="E29" s="55">
        <f t="shared" si="3"/>
        <v>98.845660538691746</v>
      </c>
      <c r="F29" s="52">
        <f t="shared" si="4"/>
        <v>73.936680524464336</v>
      </c>
      <c r="G29" s="73"/>
      <c r="H29" s="88">
        <v>105</v>
      </c>
      <c r="I29" s="3">
        <v>11</v>
      </c>
      <c r="J29" s="160" t="s">
        <v>17</v>
      </c>
      <c r="K29" s="181">
        <f t="shared" si="1"/>
        <v>20</v>
      </c>
      <c r="L29" s="162" t="s">
        <v>24</v>
      </c>
      <c r="M29" s="322">
        <v>1769</v>
      </c>
      <c r="N29" s="89">
        <f t="shared" si="2"/>
        <v>1443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30</v>
      </c>
      <c r="C30" s="43">
        <f t="shared" si="5"/>
        <v>1623</v>
      </c>
      <c r="D30" s="97">
        <f t="shared" si="6"/>
        <v>2898</v>
      </c>
      <c r="E30" s="55">
        <f t="shared" si="3"/>
        <v>116.51112706389088</v>
      </c>
      <c r="F30" s="52">
        <f t="shared" si="4"/>
        <v>56.004140786749481</v>
      </c>
      <c r="G30" s="72"/>
      <c r="H30" s="88">
        <v>42</v>
      </c>
      <c r="I30" s="3">
        <v>4</v>
      </c>
      <c r="J30" s="160" t="s">
        <v>11</v>
      </c>
      <c r="K30" s="114"/>
      <c r="L30" s="332" t="s">
        <v>106</v>
      </c>
      <c r="M30" s="323">
        <v>101279</v>
      </c>
      <c r="N30" s="89">
        <f>SUM(H44)</f>
        <v>102520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24</v>
      </c>
      <c r="C31" s="43">
        <f t="shared" si="5"/>
        <v>1443</v>
      </c>
      <c r="D31" s="97">
        <f t="shared" si="6"/>
        <v>2806</v>
      </c>
      <c r="E31" s="56">
        <f t="shared" si="3"/>
        <v>81.571509327303559</v>
      </c>
      <c r="F31" s="63">
        <f t="shared" si="4"/>
        <v>51.42551674982181</v>
      </c>
      <c r="G31" s="75"/>
      <c r="H31" s="289">
        <v>41</v>
      </c>
      <c r="I31" s="3">
        <v>28</v>
      </c>
      <c r="J31" s="160" t="s">
        <v>32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102520</v>
      </c>
      <c r="D32" s="67">
        <f>SUM(L14)</f>
        <v>103665</v>
      </c>
      <c r="E32" s="68">
        <f>SUM(N30/M30*100)</f>
        <v>101.22532805418696</v>
      </c>
      <c r="F32" s="63">
        <f t="shared" si="4"/>
        <v>98.895480634736884</v>
      </c>
      <c r="G32" s="83">
        <v>95.3</v>
      </c>
      <c r="H32" s="89">
        <v>33</v>
      </c>
      <c r="I32" s="3">
        <v>29</v>
      </c>
      <c r="J32" s="160" t="s">
        <v>54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31</v>
      </c>
      <c r="I33" s="3">
        <v>27</v>
      </c>
      <c r="J33" s="160" t="s">
        <v>31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2</v>
      </c>
      <c r="I34" s="3">
        <v>32</v>
      </c>
      <c r="J34" s="160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429">
        <v>0</v>
      </c>
      <c r="I35" s="3">
        <v>3</v>
      </c>
      <c r="J35" s="160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23</v>
      </c>
      <c r="J40" s="160" t="s">
        <v>27</v>
      </c>
      <c r="K40" s="45"/>
      <c r="L40" s="47"/>
      <c r="M40" s="385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102520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2"/>
      <c r="N47" s="47"/>
      <c r="R47" s="48"/>
      <c r="S47" s="26"/>
      <c r="T47" s="26"/>
      <c r="U47" s="26"/>
      <c r="V47" s="26"/>
    </row>
    <row r="48" spans="3:30" ht="13.5" customHeight="1">
      <c r="H48" s="183" t="s">
        <v>202</v>
      </c>
      <c r="I48" s="3"/>
      <c r="J48" s="178" t="s">
        <v>103</v>
      </c>
      <c r="K48" s="81"/>
      <c r="L48" s="296" t="s">
        <v>205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98</v>
      </c>
      <c r="I49" s="3"/>
      <c r="J49" s="144" t="s">
        <v>9</v>
      </c>
      <c r="K49" s="98"/>
      <c r="L49" s="94" t="s">
        <v>98</v>
      </c>
      <c r="M49" s="398"/>
      <c r="N49" s="399"/>
      <c r="R49" s="48"/>
      <c r="S49" s="26"/>
      <c r="T49" s="26"/>
      <c r="U49" s="26"/>
      <c r="V49" s="26"/>
    </row>
    <row r="50" spans="1:22" ht="13.5" customHeight="1">
      <c r="H50" s="429">
        <v>464984</v>
      </c>
      <c r="I50" s="160">
        <v>17</v>
      </c>
      <c r="J50" s="160" t="s">
        <v>21</v>
      </c>
      <c r="K50" s="123">
        <f>SUM(I50)</f>
        <v>17</v>
      </c>
      <c r="L50" s="297">
        <v>411855</v>
      </c>
      <c r="M50" s="398"/>
      <c r="N50" s="399"/>
      <c r="O50" s="26"/>
      <c r="R50" s="48"/>
      <c r="S50" s="26"/>
      <c r="T50" s="26"/>
      <c r="U50" s="26"/>
      <c r="V50" s="26"/>
    </row>
    <row r="51" spans="1:22" ht="13.5" customHeight="1">
      <c r="H51" s="88">
        <v>94396</v>
      </c>
      <c r="I51" s="160">
        <v>36</v>
      </c>
      <c r="J51" s="160" t="s">
        <v>5</v>
      </c>
      <c r="K51" s="123">
        <f t="shared" ref="K51:K59" si="7">SUM(I51)</f>
        <v>36</v>
      </c>
      <c r="L51" s="297">
        <v>94195</v>
      </c>
      <c r="M51" s="398"/>
      <c r="N51" s="399"/>
      <c r="O51" s="26"/>
      <c r="R51" s="48"/>
      <c r="S51" s="26"/>
      <c r="T51" s="26"/>
      <c r="U51" s="26"/>
      <c r="V51" s="26"/>
    </row>
    <row r="52" spans="1:22" ht="13.5" customHeight="1">
      <c r="H52" s="88">
        <v>39792</v>
      </c>
      <c r="I52" s="160">
        <v>40</v>
      </c>
      <c r="J52" s="160" t="s">
        <v>2</v>
      </c>
      <c r="K52" s="123">
        <f t="shared" si="7"/>
        <v>40</v>
      </c>
      <c r="L52" s="297">
        <v>35174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22520</v>
      </c>
      <c r="I53" s="160">
        <v>16</v>
      </c>
      <c r="J53" s="160" t="s">
        <v>3</v>
      </c>
      <c r="K53" s="123">
        <f t="shared" si="7"/>
        <v>16</v>
      </c>
      <c r="L53" s="297">
        <v>25189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195</v>
      </c>
      <c r="D54" s="59" t="s">
        <v>185</v>
      </c>
      <c r="E54" s="59" t="s">
        <v>41</v>
      </c>
      <c r="F54" s="59" t="s">
        <v>50</v>
      </c>
      <c r="G54" s="8" t="s">
        <v>172</v>
      </c>
      <c r="H54" s="88">
        <v>18485</v>
      </c>
      <c r="I54" s="160">
        <v>38</v>
      </c>
      <c r="J54" s="160" t="s">
        <v>38</v>
      </c>
      <c r="K54" s="123">
        <f t="shared" si="7"/>
        <v>38</v>
      </c>
      <c r="L54" s="297">
        <v>26563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464984</v>
      </c>
      <c r="D55" s="5">
        <f t="shared" ref="D55:D64" si="8">SUM(L50)</f>
        <v>411855</v>
      </c>
      <c r="E55" s="52">
        <f>SUM(N66/M66*100)</f>
        <v>112.15297710070959</v>
      </c>
      <c r="F55" s="52">
        <f t="shared" ref="F55:F65" si="9">SUM(C55/D55*100)</f>
        <v>112.89992837284967</v>
      </c>
      <c r="G55" s="62"/>
      <c r="H55" s="88">
        <v>18018</v>
      </c>
      <c r="I55" s="160">
        <v>24</v>
      </c>
      <c r="J55" s="160" t="s">
        <v>28</v>
      </c>
      <c r="K55" s="123">
        <f t="shared" si="7"/>
        <v>24</v>
      </c>
      <c r="L55" s="297">
        <v>18509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94396</v>
      </c>
      <c r="D56" s="5">
        <f t="shared" si="8"/>
        <v>94195</v>
      </c>
      <c r="E56" s="52">
        <f t="shared" ref="E56:E65" si="11">SUM(N67/M67*100)</f>
        <v>94.383730115085044</v>
      </c>
      <c r="F56" s="52">
        <f t="shared" si="9"/>
        <v>100.21338712245873</v>
      </c>
      <c r="G56" s="62"/>
      <c r="H56" s="88">
        <v>17144</v>
      </c>
      <c r="I56" s="160">
        <v>25</v>
      </c>
      <c r="J56" s="160" t="s">
        <v>29</v>
      </c>
      <c r="K56" s="123">
        <f t="shared" si="7"/>
        <v>25</v>
      </c>
      <c r="L56" s="297">
        <v>20540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39792</v>
      </c>
      <c r="D57" s="5">
        <f t="shared" si="8"/>
        <v>35174</v>
      </c>
      <c r="E57" s="52">
        <f t="shared" si="11"/>
        <v>95.764343473238355</v>
      </c>
      <c r="F57" s="52">
        <f t="shared" si="9"/>
        <v>113.12901575027009</v>
      </c>
      <c r="G57" s="62"/>
      <c r="H57" s="88">
        <v>14726</v>
      </c>
      <c r="I57" s="160">
        <v>37</v>
      </c>
      <c r="J57" s="160" t="s">
        <v>37</v>
      </c>
      <c r="K57" s="123">
        <f t="shared" si="7"/>
        <v>37</v>
      </c>
      <c r="L57" s="297">
        <v>12032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22520</v>
      </c>
      <c r="D58" s="5">
        <f t="shared" si="8"/>
        <v>25189</v>
      </c>
      <c r="E58" s="52">
        <f t="shared" si="11"/>
        <v>100.77415313017408</v>
      </c>
      <c r="F58" s="52">
        <f t="shared" si="9"/>
        <v>89.404104966453616</v>
      </c>
      <c r="G58" s="62"/>
      <c r="H58" s="432">
        <v>14240</v>
      </c>
      <c r="I58" s="162">
        <v>26</v>
      </c>
      <c r="J58" s="162" t="s">
        <v>30</v>
      </c>
      <c r="K58" s="123">
        <f t="shared" si="7"/>
        <v>26</v>
      </c>
      <c r="L58" s="295">
        <v>17259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18485</v>
      </c>
      <c r="D59" s="5">
        <f t="shared" si="8"/>
        <v>26563</v>
      </c>
      <c r="E59" s="52">
        <f t="shared" si="11"/>
        <v>97.207614640302893</v>
      </c>
      <c r="F59" s="52">
        <f t="shared" si="9"/>
        <v>69.589278319466928</v>
      </c>
      <c r="G59" s="72"/>
      <c r="H59" s="432">
        <v>12026</v>
      </c>
      <c r="I59" s="162">
        <v>33</v>
      </c>
      <c r="J59" s="162" t="s">
        <v>0</v>
      </c>
      <c r="K59" s="123">
        <f t="shared" si="7"/>
        <v>33</v>
      </c>
      <c r="L59" s="295">
        <v>10697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18018</v>
      </c>
      <c r="D60" s="5">
        <f t="shared" si="8"/>
        <v>18509</v>
      </c>
      <c r="E60" s="52">
        <f t="shared" si="11"/>
        <v>98.626087908478837</v>
      </c>
      <c r="F60" s="52">
        <f t="shared" si="9"/>
        <v>97.347236479550489</v>
      </c>
      <c r="G60" s="62"/>
      <c r="H60" s="424">
        <v>7744</v>
      </c>
      <c r="I60" s="220">
        <v>30</v>
      </c>
      <c r="J60" s="220" t="s">
        <v>97</v>
      </c>
      <c r="K60" s="81" t="s">
        <v>8</v>
      </c>
      <c r="L60" s="299">
        <v>721041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17144</v>
      </c>
      <c r="D61" s="5">
        <f t="shared" si="8"/>
        <v>20540</v>
      </c>
      <c r="E61" s="52">
        <f t="shared" si="11"/>
        <v>103.87155407452286</v>
      </c>
      <c r="F61" s="52">
        <f t="shared" si="9"/>
        <v>83.46640701071081</v>
      </c>
      <c r="G61" s="62"/>
      <c r="H61" s="88">
        <v>6695</v>
      </c>
      <c r="I61" s="160">
        <v>14</v>
      </c>
      <c r="J61" s="160" t="s">
        <v>19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14726</v>
      </c>
      <c r="D62" s="5">
        <f t="shared" si="8"/>
        <v>12032</v>
      </c>
      <c r="E62" s="52">
        <f t="shared" si="11"/>
        <v>96.881578947368425</v>
      </c>
      <c r="F62" s="52">
        <f t="shared" si="9"/>
        <v>122.3902925531915</v>
      </c>
      <c r="G62" s="73"/>
      <c r="H62" s="88">
        <v>6646</v>
      </c>
      <c r="I62" s="160">
        <v>35</v>
      </c>
      <c r="J62" s="160" t="s">
        <v>36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14240</v>
      </c>
      <c r="D63" s="5">
        <f t="shared" si="8"/>
        <v>17259</v>
      </c>
      <c r="E63" s="52">
        <f t="shared" si="11"/>
        <v>106.69064209185586</v>
      </c>
      <c r="F63" s="52">
        <f t="shared" si="9"/>
        <v>82.507677153948663</v>
      </c>
      <c r="G63" s="72"/>
      <c r="H63" s="193">
        <v>6302</v>
      </c>
      <c r="I63" s="160">
        <v>34</v>
      </c>
      <c r="J63" s="160" t="s">
        <v>1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12026</v>
      </c>
      <c r="D64" s="5">
        <f t="shared" si="8"/>
        <v>10697</v>
      </c>
      <c r="E64" s="57">
        <f t="shared" si="11"/>
        <v>92.01928227102303</v>
      </c>
      <c r="F64" s="52">
        <f t="shared" si="9"/>
        <v>112.42404412452089</v>
      </c>
      <c r="G64" s="75"/>
      <c r="H64" s="122">
        <v>5294</v>
      </c>
      <c r="I64" s="160">
        <v>15</v>
      </c>
      <c r="J64" s="160" t="s">
        <v>20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761927</v>
      </c>
      <c r="D65" s="67">
        <f>SUM(L60)</f>
        <v>721041</v>
      </c>
      <c r="E65" s="70">
        <f t="shared" si="11"/>
        <v>105.86377555840849</v>
      </c>
      <c r="F65" s="70">
        <f t="shared" si="9"/>
        <v>105.67041263950317</v>
      </c>
      <c r="G65" s="83">
        <v>65.2</v>
      </c>
      <c r="H65" s="89">
        <v>3557</v>
      </c>
      <c r="I65" s="160">
        <v>29</v>
      </c>
      <c r="J65" s="160" t="s">
        <v>54</v>
      </c>
      <c r="L65" s="190" t="s">
        <v>103</v>
      </c>
      <c r="M65" s="141" t="s">
        <v>177</v>
      </c>
      <c r="N65" t="s">
        <v>74</v>
      </c>
      <c r="R65" s="48"/>
      <c r="S65" s="26"/>
      <c r="T65" s="26"/>
      <c r="U65" s="26"/>
      <c r="V65" s="26"/>
    </row>
    <row r="66" spans="1:22" ht="13.5" customHeight="1">
      <c r="H66" s="88">
        <v>2719</v>
      </c>
      <c r="I66" s="160">
        <v>21</v>
      </c>
      <c r="J66" s="160" t="s">
        <v>25</v>
      </c>
      <c r="K66" s="116">
        <f>SUM(I50)</f>
        <v>17</v>
      </c>
      <c r="L66" s="160" t="s">
        <v>21</v>
      </c>
      <c r="M66" s="308">
        <v>414598</v>
      </c>
      <c r="N66" s="89">
        <f>SUM(H50)</f>
        <v>464984</v>
      </c>
      <c r="R66" s="48"/>
      <c r="S66" s="26"/>
      <c r="T66" s="26"/>
      <c r="U66" s="26"/>
      <c r="V66" s="26"/>
    </row>
    <row r="67" spans="1:22" ht="13.5" customHeight="1">
      <c r="H67" s="88">
        <v>2067</v>
      </c>
      <c r="I67" s="160">
        <v>1</v>
      </c>
      <c r="J67" s="160" t="s">
        <v>4</v>
      </c>
      <c r="K67" s="116">
        <f t="shared" ref="K67:K75" si="12">SUM(I51)</f>
        <v>36</v>
      </c>
      <c r="L67" s="160" t="s">
        <v>5</v>
      </c>
      <c r="M67" s="306">
        <v>100013</v>
      </c>
      <c r="N67" s="89">
        <f t="shared" ref="N67:N75" si="13">SUM(H51)</f>
        <v>94396</v>
      </c>
      <c r="R67" s="48"/>
      <c r="S67" s="26"/>
      <c r="T67" s="26"/>
      <c r="U67" s="26"/>
      <c r="V67" s="26"/>
    </row>
    <row r="68" spans="1:22" ht="13.5" customHeight="1">
      <c r="C68" s="26"/>
      <c r="H68" s="88">
        <v>1620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41552</v>
      </c>
      <c r="N68" s="89">
        <f t="shared" si="13"/>
        <v>39792</v>
      </c>
      <c r="R68" s="48"/>
      <c r="S68" s="26"/>
      <c r="T68" s="26"/>
      <c r="U68" s="26"/>
      <c r="V68" s="26"/>
    </row>
    <row r="69" spans="1:22" ht="13.5" customHeight="1">
      <c r="H69" s="88">
        <v>973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6">
        <v>22347</v>
      </c>
      <c r="N69" s="89">
        <f t="shared" si="13"/>
        <v>22520</v>
      </c>
      <c r="R69" s="48"/>
      <c r="S69" s="26"/>
      <c r="T69" s="26"/>
      <c r="U69" s="26"/>
      <c r="V69" s="26"/>
    </row>
    <row r="70" spans="1:22" ht="13.5" customHeight="1">
      <c r="H70" s="88">
        <v>452</v>
      </c>
      <c r="I70" s="160">
        <v>2</v>
      </c>
      <c r="J70" s="160" t="s">
        <v>6</v>
      </c>
      <c r="K70" s="116">
        <f t="shared" si="12"/>
        <v>38</v>
      </c>
      <c r="L70" s="160" t="s">
        <v>38</v>
      </c>
      <c r="M70" s="306">
        <v>19016</v>
      </c>
      <c r="N70" s="89">
        <f t="shared" si="13"/>
        <v>18485</v>
      </c>
      <c r="R70" s="48"/>
      <c r="S70" s="26"/>
      <c r="T70" s="26"/>
      <c r="U70" s="26"/>
      <c r="V70" s="26"/>
    </row>
    <row r="71" spans="1:22" ht="13.5" customHeight="1">
      <c r="H71" s="88">
        <v>334</v>
      </c>
      <c r="I71" s="160">
        <v>9</v>
      </c>
      <c r="J71" s="3" t="s">
        <v>161</v>
      </c>
      <c r="K71" s="116">
        <f t="shared" si="12"/>
        <v>24</v>
      </c>
      <c r="L71" s="160" t="s">
        <v>28</v>
      </c>
      <c r="M71" s="306">
        <v>18269</v>
      </c>
      <c r="N71" s="89">
        <f t="shared" si="13"/>
        <v>18018</v>
      </c>
      <c r="R71" s="48"/>
      <c r="S71" s="26"/>
      <c r="T71" s="26"/>
      <c r="U71" s="26"/>
      <c r="V71" s="26"/>
    </row>
    <row r="72" spans="1:22" ht="13.5" customHeight="1">
      <c r="H72" s="88">
        <v>258</v>
      </c>
      <c r="I72" s="160">
        <v>22</v>
      </c>
      <c r="J72" s="160" t="s">
        <v>26</v>
      </c>
      <c r="K72" s="116">
        <f t="shared" si="12"/>
        <v>25</v>
      </c>
      <c r="L72" s="160" t="s">
        <v>29</v>
      </c>
      <c r="M72" s="306">
        <v>16505</v>
      </c>
      <c r="N72" s="89">
        <f t="shared" si="13"/>
        <v>17144</v>
      </c>
      <c r="R72" s="48"/>
      <c r="S72" s="26"/>
      <c r="T72" s="26"/>
      <c r="U72" s="26"/>
      <c r="V72" s="26"/>
    </row>
    <row r="73" spans="1:22" ht="13.5" customHeight="1">
      <c r="H73" s="88">
        <v>248</v>
      </c>
      <c r="I73" s="160">
        <v>27</v>
      </c>
      <c r="J73" s="160" t="s">
        <v>31</v>
      </c>
      <c r="K73" s="116">
        <f t="shared" si="12"/>
        <v>37</v>
      </c>
      <c r="L73" s="160" t="s">
        <v>37</v>
      </c>
      <c r="M73" s="306">
        <v>15200</v>
      </c>
      <c r="N73" s="89">
        <f t="shared" si="13"/>
        <v>14726</v>
      </c>
      <c r="R73" s="48"/>
      <c r="S73" s="26"/>
      <c r="T73" s="26"/>
      <c r="U73" s="26"/>
      <c r="V73" s="26"/>
    </row>
    <row r="74" spans="1:22" ht="13.5" customHeight="1">
      <c r="H74" s="88">
        <v>203</v>
      </c>
      <c r="I74" s="160">
        <v>23</v>
      </c>
      <c r="J74" s="160" t="s">
        <v>27</v>
      </c>
      <c r="K74" s="116">
        <f t="shared" si="12"/>
        <v>26</v>
      </c>
      <c r="L74" s="162" t="s">
        <v>30</v>
      </c>
      <c r="M74" s="307">
        <v>13347</v>
      </c>
      <c r="N74" s="89">
        <f t="shared" si="13"/>
        <v>14240</v>
      </c>
      <c r="R74" s="48"/>
      <c r="S74" s="26"/>
      <c r="T74" s="26"/>
      <c r="U74" s="26"/>
      <c r="V74" s="26"/>
    </row>
    <row r="75" spans="1:22" ht="13.5" customHeight="1" thickBot="1">
      <c r="H75" s="88">
        <v>164</v>
      </c>
      <c r="I75" s="160">
        <v>28</v>
      </c>
      <c r="J75" s="160" t="s">
        <v>32</v>
      </c>
      <c r="K75" s="116">
        <f t="shared" si="12"/>
        <v>33</v>
      </c>
      <c r="L75" s="162" t="s">
        <v>0</v>
      </c>
      <c r="M75" s="307">
        <v>13069</v>
      </c>
      <c r="N75" s="166">
        <f t="shared" si="13"/>
        <v>12026</v>
      </c>
      <c r="R75" s="48"/>
      <c r="S75" s="26"/>
      <c r="T75" s="26"/>
      <c r="U75" s="26"/>
      <c r="V75" s="26"/>
    </row>
    <row r="76" spans="1:22" ht="13.5" customHeight="1" thickTop="1">
      <c r="H76" s="88">
        <v>153</v>
      </c>
      <c r="I76" s="160">
        <v>39</v>
      </c>
      <c r="J76" s="160" t="s">
        <v>39</v>
      </c>
      <c r="K76" s="3"/>
      <c r="L76" s="332" t="s">
        <v>106</v>
      </c>
      <c r="M76" s="337">
        <v>719724</v>
      </c>
      <c r="N76" s="171">
        <f>SUM(H90)</f>
        <v>761927</v>
      </c>
      <c r="R76" s="48"/>
      <c r="S76" s="26"/>
      <c r="T76" s="26"/>
      <c r="U76" s="26"/>
      <c r="V76" s="26"/>
    </row>
    <row r="77" spans="1:22" ht="13.5" customHeight="1">
      <c r="H77" s="88">
        <v>61</v>
      </c>
      <c r="I77" s="160">
        <v>4</v>
      </c>
      <c r="J77" s="160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59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47</v>
      </c>
      <c r="I79" s="160">
        <v>12</v>
      </c>
      <c r="J79" s="160" t="s">
        <v>18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429">
        <v>0</v>
      </c>
      <c r="I81" s="160">
        <v>5</v>
      </c>
      <c r="J81" s="160" t="s">
        <v>12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289">
        <v>0</v>
      </c>
      <c r="I83" s="160">
        <v>7</v>
      </c>
      <c r="J83" s="160" t="s">
        <v>14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289">
        <v>0</v>
      </c>
      <c r="I85" s="160">
        <v>10</v>
      </c>
      <c r="J85" s="160" t="s">
        <v>16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6"/>
      <c r="R86" s="48"/>
      <c r="S86" s="26"/>
      <c r="T86" s="26"/>
      <c r="U86" s="26"/>
      <c r="V86" s="26"/>
    </row>
    <row r="87" spans="8:22" ht="13.5" customHeight="1">
      <c r="H87" s="289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761927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I71" sqref="I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87</v>
      </c>
      <c r="C16" s="148" t="s">
        <v>88</v>
      </c>
      <c r="D16" s="148" t="s">
        <v>89</v>
      </c>
      <c r="E16" s="148" t="s">
        <v>78</v>
      </c>
      <c r="F16" s="148" t="s">
        <v>79</v>
      </c>
      <c r="G16" s="148" t="s">
        <v>80</v>
      </c>
      <c r="H16" s="148" t="s">
        <v>81</v>
      </c>
      <c r="I16" s="148" t="s">
        <v>82</v>
      </c>
      <c r="J16" s="148" t="s">
        <v>83</v>
      </c>
      <c r="K16" s="148" t="s">
        <v>84</v>
      </c>
      <c r="L16" s="148" t="s">
        <v>85</v>
      </c>
      <c r="M16" s="201" t="s">
        <v>86</v>
      </c>
      <c r="N16" s="203" t="s">
        <v>120</v>
      </c>
      <c r="O16" s="148" t="s">
        <v>122</v>
      </c>
    </row>
    <row r="17" spans="1:25" ht="11.1" customHeight="1">
      <c r="A17" s="6" t="s">
        <v>169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5">
        <f>SUM(B17:M17)</f>
        <v>813.3</v>
      </c>
      <c r="O17" s="204">
        <v>89.4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171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5">
        <f>SUM(B18:M18)</f>
        <v>978.69999999999993</v>
      </c>
      <c r="O18" s="204">
        <f t="shared" ref="O18:O20" si="0">ROUND(N18/N17*100,1)</f>
        <v>120.3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180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5">
        <f>SUM(B19:M19)</f>
        <v>850.69999999999993</v>
      </c>
      <c r="O19" s="204">
        <f t="shared" si="0"/>
        <v>86.9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185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5">
        <f>SUM(B20:M20)</f>
        <v>799.5</v>
      </c>
      <c r="O20" s="204">
        <f t="shared" si="0"/>
        <v>94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195</v>
      </c>
      <c r="B21" s="145">
        <v>54.3</v>
      </c>
      <c r="C21" s="145">
        <v>60.6</v>
      </c>
      <c r="D21" s="145">
        <v>56.3</v>
      </c>
      <c r="E21" s="145">
        <v>59.1</v>
      </c>
      <c r="F21" s="145">
        <v>59.3</v>
      </c>
      <c r="G21" s="145">
        <v>55.6</v>
      </c>
      <c r="H21" s="147">
        <v>62.1</v>
      </c>
      <c r="I21" s="145">
        <v>60</v>
      </c>
      <c r="J21" s="145"/>
      <c r="K21" s="145"/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87</v>
      </c>
      <c r="C41" s="148" t="s">
        <v>88</v>
      </c>
      <c r="D41" s="148" t="s">
        <v>89</v>
      </c>
      <c r="E41" s="148" t="s">
        <v>78</v>
      </c>
      <c r="F41" s="148" t="s">
        <v>79</v>
      </c>
      <c r="G41" s="148" t="s">
        <v>80</v>
      </c>
      <c r="H41" s="148" t="s">
        <v>81</v>
      </c>
      <c r="I41" s="148" t="s">
        <v>82</v>
      </c>
      <c r="J41" s="148" t="s">
        <v>83</v>
      </c>
      <c r="K41" s="148" t="s">
        <v>84</v>
      </c>
      <c r="L41" s="148" t="s">
        <v>85</v>
      </c>
      <c r="M41" s="201" t="s">
        <v>86</v>
      </c>
      <c r="N41" s="203" t="s">
        <v>121</v>
      </c>
      <c r="O41" s="148" t="s">
        <v>122</v>
      </c>
    </row>
    <row r="42" spans="1:26" ht="11.1" customHeight="1">
      <c r="A42" s="6" t="s">
        <v>169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2">
        <v>92.9</v>
      </c>
      <c r="N42" s="209">
        <v>84</v>
      </c>
      <c r="O42" s="204">
        <v>95.9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171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2">
        <v>100.3</v>
      </c>
      <c r="N43" s="209">
        <f>SUM(B43:M43)/12</f>
        <v>100.38333333333333</v>
      </c>
      <c r="O43" s="204">
        <f t="shared" ref="O43:O45" si="1">ROUND(N43/N42*100,1)</f>
        <v>119.5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180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2">
        <v>89</v>
      </c>
      <c r="N44" s="209">
        <f>SUM(B44:M44)/12</f>
        <v>98.47499999999998</v>
      </c>
      <c r="O44" s="204">
        <f t="shared" si="1"/>
        <v>98.1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185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2">
        <v>102.6</v>
      </c>
      <c r="N45" s="209">
        <f>SUM(B45:M45)/12</f>
        <v>97.99166666666666</v>
      </c>
      <c r="O45" s="204">
        <f t="shared" si="1"/>
        <v>99.5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195</v>
      </c>
      <c r="B46" s="152">
        <v>83.4</v>
      </c>
      <c r="C46" s="152">
        <v>86.1</v>
      </c>
      <c r="D46" s="152">
        <v>84.2</v>
      </c>
      <c r="E46" s="152">
        <v>84.1</v>
      </c>
      <c r="F46" s="152">
        <v>85.6</v>
      </c>
      <c r="G46" s="152">
        <v>85.8</v>
      </c>
      <c r="H46" s="152">
        <v>84.5</v>
      </c>
      <c r="I46" s="152">
        <v>86.5</v>
      </c>
      <c r="J46" s="152"/>
      <c r="K46" s="152"/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87</v>
      </c>
      <c r="C65" s="148" t="s">
        <v>88</v>
      </c>
      <c r="D65" s="148" t="s">
        <v>89</v>
      </c>
      <c r="E65" s="148" t="s">
        <v>78</v>
      </c>
      <c r="F65" s="148" t="s">
        <v>79</v>
      </c>
      <c r="G65" s="148" t="s">
        <v>80</v>
      </c>
      <c r="H65" s="148" t="s">
        <v>81</v>
      </c>
      <c r="I65" s="148" t="s">
        <v>82</v>
      </c>
      <c r="J65" s="148" t="s">
        <v>83</v>
      </c>
      <c r="K65" s="148" t="s">
        <v>84</v>
      </c>
      <c r="L65" s="148" t="s">
        <v>85</v>
      </c>
      <c r="M65" s="201" t="s">
        <v>86</v>
      </c>
      <c r="N65" s="203" t="s">
        <v>121</v>
      </c>
      <c r="O65" s="283" t="s">
        <v>122</v>
      </c>
    </row>
    <row r="66" spans="1:26" ht="11.1" customHeight="1">
      <c r="A66" s="6" t="s">
        <v>169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8">
        <f>SUM(B66:M66)/12</f>
        <v>80.75833333333334</v>
      </c>
      <c r="O66" s="204">
        <v>93.3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171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8">
        <f>SUM(B67:M67)/12</f>
        <v>81.2</v>
      </c>
      <c r="O67" s="204">
        <f t="shared" ref="O67:O69" si="2">ROUND(N67/N66*100,1)</f>
        <v>100.5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180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8">
        <f>SUM(B68:M68)/12</f>
        <v>72.191666666666663</v>
      </c>
      <c r="O68" s="204">
        <f t="shared" si="2"/>
        <v>88.9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185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8">
        <f>SUM(B69:M69)/12</f>
        <v>67.7</v>
      </c>
      <c r="O69" s="204">
        <f t="shared" si="2"/>
        <v>93.8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195</v>
      </c>
      <c r="B70" s="145">
        <v>68.7</v>
      </c>
      <c r="C70" s="145">
        <v>69.900000000000006</v>
      </c>
      <c r="D70" s="145">
        <v>67.2</v>
      </c>
      <c r="E70" s="145">
        <v>70.3</v>
      </c>
      <c r="F70" s="145">
        <v>69</v>
      </c>
      <c r="G70" s="145">
        <v>64.8</v>
      </c>
      <c r="H70" s="145">
        <v>73.7</v>
      </c>
      <c r="I70" s="145">
        <v>68.900000000000006</v>
      </c>
      <c r="J70" s="145"/>
      <c r="K70" s="145"/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S53" sqref="S53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84</v>
      </c>
      <c r="L18" s="7" t="s">
        <v>85</v>
      </c>
      <c r="M18" s="7" t="s">
        <v>86</v>
      </c>
      <c r="N18" s="203" t="s">
        <v>120</v>
      </c>
      <c r="O18" s="203" t="s">
        <v>122</v>
      </c>
    </row>
    <row r="19" spans="1:18" ht="11.1" customHeight="1">
      <c r="A19" s="6" t="s">
        <v>169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09">
        <f>SUM(B19:M19)</f>
        <v>149.4</v>
      </c>
      <c r="O19" s="209">
        <v>89.4</v>
      </c>
      <c r="Q19" s="211"/>
      <c r="R19" s="211"/>
    </row>
    <row r="20" spans="1:18" ht="11.1" customHeight="1">
      <c r="A20" s="6" t="s">
        <v>171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09">
        <f>SUM(B20:M20)</f>
        <v>138.10000000000002</v>
      </c>
      <c r="O20" s="209">
        <f t="shared" ref="O20:O22" si="0">ROUND(N20/N19*100,1)</f>
        <v>92.4</v>
      </c>
      <c r="Q20" s="211"/>
      <c r="R20" s="211"/>
    </row>
    <row r="21" spans="1:18" ht="11.1" customHeight="1">
      <c r="A21" s="6" t="s">
        <v>180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09">
        <f>SUM(B21:M21)</f>
        <v>139.6</v>
      </c>
      <c r="O21" s="209">
        <f t="shared" si="0"/>
        <v>101.1</v>
      </c>
      <c r="Q21" s="211"/>
      <c r="R21" s="211"/>
    </row>
    <row r="22" spans="1:18" ht="11.1" customHeight="1">
      <c r="A22" s="6" t="s">
        <v>185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09">
        <f>SUM(B22:M22)</f>
        <v>134.30000000000001</v>
      </c>
      <c r="O22" s="209">
        <f t="shared" si="0"/>
        <v>96.2</v>
      </c>
      <c r="Q22" s="211"/>
      <c r="R22" s="211"/>
    </row>
    <row r="23" spans="1:18" ht="11.1" customHeight="1">
      <c r="A23" s="6" t="s">
        <v>195</v>
      </c>
      <c r="B23" s="152">
        <v>9.3000000000000007</v>
      </c>
      <c r="C23" s="152">
        <v>12</v>
      </c>
      <c r="D23" s="152">
        <v>11.7</v>
      </c>
      <c r="E23" s="152">
        <v>11.6</v>
      </c>
      <c r="F23" s="152">
        <v>11.5</v>
      </c>
      <c r="G23" s="152">
        <v>12.4</v>
      </c>
      <c r="H23" s="152">
        <v>13.3</v>
      </c>
      <c r="I23" s="152">
        <v>11.1</v>
      </c>
      <c r="J23" s="152"/>
      <c r="K23" s="152"/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75</v>
      </c>
      <c r="C42" s="7" t="s">
        <v>76</v>
      </c>
      <c r="D42" s="7" t="s">
        <v>77</v>
      </c>
      <c r="E42" s="7" t="s">
        <v>78</v>
      </c>
      <c r="F42" s="7" t="s">
        <v>79</v>
      </c>
      <c r="G42" s="7" t="s">
        <v>80</v>
      </c>
      <c r="H42" s="7" t="s">
        <v>81</v>
      </c>
      <c r="I42" s="7" t="s">
        <v>82</v>
      </c>
      <c r="J42" s="7" t="s">
        <v>83</v>
      </c>
      <c r="K42" s="7" t="s">
        <v>84</v>
      </c>
      <c r="L42" s="7" t="s">
        <v>85</v>
      </c>
      <c r="M42" s="7" t="s">
        <v>86</v>
      </c>
      <c r="N42" s="203" t="s">
        <v>121</v>
      </c>
      <c r="O42" s="203" t="s">
        <v>122</v>
      </c>
    </row>
    <row r="43" spans="1:26" ht="11.1" customHeight="1">
      <c r="A43" s="6" t="s">
        <v>169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09">
        <f>SUM(B43:M43)/12</f>
        <v>22.5</v>
      </c>
      <c r="O43" s="209">
        <v>91.9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171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09">
        <f>SUM(B44:M44)/12</f>
        <v>18.841666666666665</v>
      </c>
      <c r="O44" s="209">
        <f t="shared" ref="O44:O45" si="1">ROUND(N44/N43*100,1)</f>
        <v>83.7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180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09">
        <f>SUM(B45:M45)/12</f>
        <v>18.741666666666664</v>
      </c>
      <c r="O45" s="209">
        <f t="shared" si="1"/>
        <v>99.5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185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09">
        <f>SUM(B46:M46)/12</f>
        <v>18.475000000000001</v>
      </c>
      <c r="O46" s="209">
        <v>98.9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195</v>
      </c>
      <c r="B47" s="152">
        <v>17.2</v>
      </c>
      <c r="C47" s="152">
        <v>16.8</v>
      </c>
      <c r="D47" s="152">
        <v>17</v>
      </c>
      <c r="E47" s="152">
        <v>16.600000000000001</v>
      </c>
      <c r="F47" s="152">
        <v>16.3</v>
      </c>
      <c r="G47" s="152">
        <v>17.7</v>
      </c>
      <c r="H47" s="152">
        <v>16.8</v>
      </c>
      <c r="I47" s="152">
        <v>17.2</v>
      </c>
      <c r="J47" s="152"/>
      <c r="K47" s="152"/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75</v>
      </c>
      <c r="C70" s="7" t="s">
        <v>76</v>
      </c>
      <c r="D70" s="7" t="s">
        <v>77</v>
      </c>
      <c r="E70" s="7" t="s">
        <v>78</v>
      </c>
      <c r="F70" s="7" t="s">
        <v>79</v>
      </c>
      <c r="G70" s="7" t="s">
        <v>80</v>
      </c>
      <c r="H70" s="7" t="s">
        <v>81</v>
      </c>
      <c r="I70" s="7" t="s">
        <v>82</v>
      </c>
      <c r="J70" s="7" t="s">
        <v>83</v>
      </c>
      <c r="K70" s="7" t="s">
        <v>84</v>
      </c>
      <c r="L70" s="7" t="s">
        <v>85</v>
      </c>
      <c r="M70" s="7" t="s">
        <v>86</v>
      </c>
      <c r="N70" s="203" t="s">
        <v>121</v>
      </c>
      <c r="O70" s="203" t="s">
        <v>122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169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8">
        <f>SUM(B71:M71)/12</f>
        <v>55.875000000000007</v>
      </c>
      <c r="O71" s="209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171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8">
        <f>SUM(B72:M72)/12</f>
        <v>61.07500000000001</v>
      </c>
      <c r="O72" s="209">
        <f t="shared" ref="O72:O74" si="2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180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8">
        <f>SUM(B73:M73)/12</f>
        <v>62.324999999999996</v>
      </c>
      <c r="O73" s="209">
        <f t="shared" si="2"/>
        <v>102</v>
      </c>
      <c r="Q73" s="17"/>
      <c r="R73" s="17"/>
    </row>
    <row r="74" spans="1:26" ht="11.1" customHeight="1">
      <c r="A74" s="6" t="s">
        <v>185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8">
        <f>SUM(B74:M74)/12</f>
        <v>60.791666666666664</v>
      </c>
      <c r="O74" s="209">
        <f t="shared" si="2"/>
        <v>97.5</v>
      </c>
      <c r="Q74" s="17"/>
      <c r="R74" s="17"/>
    </row>
    <row r="75" spans="1:26" ht="11.1" customHeight="1">
      <c r="A75" s="6" t="s">
        <v>185</v>
      </c>
      <c r="B75" s="145">
        <v>54</v>
      </c>
      <c r="C75" s="145">
        <v>71.400000000000006</v>
      </c>
      <c r="D75" s="145">
        <v>68.8</v>
      </c>
      <c r="E75" s="145">
        <v>70</v>
      </c>
      <c r="F75" s="145">
        <v>71.099999999999994</v>
      </c>
      <c r="G75" s="145">
        <v>68.599999999999994</v>
      </c>
      <c r="H75" s="145">
        <v>80</v>
      </c>
      <c r="I75" s="145">
        <v>64.3</v>
      </c>
      <c r="J75" s="145"/>
      <c r="K75" s="145"/>
      <c r="L75" s="145"/>
      <c r="M75" s="145"/>
      <c r="N75" s="208"/>
      <c r="O75" s="209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U71" sqref="U71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2" t="s">
        <v>122</v>
      </c>
    </row>
    <row r="25" spans="1:24" ht="11.1" customHeight="1">
      <c r="A25" s="6" t="s">
        <v>169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09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171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09">
        <f>SUM(B26:M26)</f>
        <v>244.09999999999997</v>
      </c>
      <c r="O26" s="147">
        <f t="shared" ref="O26:O28" si="0">ROUND(N26/N25*100,1)</f>
        <v>105</v>
      </c>
      <c r="Q26" s="17"/>
      <c r="R26" s="17"/>
    </row>
    <row r="27" spans="1:24" ht="11.1" customHeight="1">
      <c r="A27" s="6" t="s">
        <v>180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09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185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09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195</v>
      </c>
      <c r="B29" s="152">
        <v>16.899999999999999</v>
      </c>
      <c r="C29" s="152">
        <v>16.600000000000001</v>
      </c>
      <c r="D29" s="152">
        <v>15.8</v>
      </c>
      <c r="E29" s="152">
        <v>17.8</v>
      </c>
      <c r="F29" s="152">
        <v>17.399999999999999</v>
      </c>
      <c r="G29" s="152">
        <v>19.8</v>
      </c>
      <c r="H29" s="152">
        <v>16.899999999999999</v>
      </c>
      <c r="I29" s="152">
        <v>13.7</v>
      </c>
      <c r="J29" s="152"/>
      <c r="K29" s="152"/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09">
        <f>SUM(B54:M54)/12</f>
        <v>40.983333333333327</v>
      </c>
      <c r="O54" s="286">
        <v>102.7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171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09">
        <f>SUM(B55:M55)/12</f>
        <v>38.725000000000001</v>
      </c>
      <c r="O55" s="286">
        <f t="shared" ref="O55:O56" si="1">ROUND(N55/N54*100,1)</f>
        <v>94.5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09">
        <f>SUM(B56:M56)/12</f>
        <v>36.900000000000006</v>
      </c>
      <c r="O56" s="286">
        <f t="shared" si="1"/>
        <v>95.3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09">
        <f>SUM(B57:M57)/12</f>
        <v>36.85</v>
      </c>
      <c r="O57" s="286">
        <v>100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2">
        <v>36</v>
      </c>
      <c r="C58" s="152">
        <v>34.6</v>
      </c>
      <c r="D58" s="152">
        <v>34.6</v>
      </c>
      <c r="E58" s="152">
        <v>34.799999999999997</v>
      </c>
      <c r="F58" s="152">
        <v>35.1</v>
      </c>
      <c r="G58" s="152">
        <v>38.5</v>
      </c>
      <c r="H58" s="152">
        <v>37</v>
      </c>
      <c r="I58" s="152">
        <v>35</v>
      </c>
      <c r="J58" s="152"/>
      <c r="K58" s="152"/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</row>
    <row r="84" spans="1:18" s="149" customFormat="1" ht="11.1" customHeight="1">
      <c r="A84" s="6" t="s">
        <v>169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8">
        <f t="shared" ref="N84:N87" si="2">SUM(B84:M84)/12</f>
        <v>47.45000000000001</v>
      </c>
      <c r="O84" s="286">
        <v>100</v>
      </c>
      <c r="Q84" s="285"/>
      <c r="R84" s="285"/>
    </row>
    <row r="85" spans="1:18" s="149" customFormat="1" ht="11.1" customHeight="1">
      <c r="A85" s="6" t="s">
        <v>171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8">
        <f t="shared" si="2"/>
        <v>52.383333333333326</v>
      </c>
      <c r="O85" s="286">
        <f t="shared" ref="O85:O87" si="3">ROUND(N85/N84*100,1)</f>
        <v>110.4</v>
      </c>
      <c r="Q85" s="285"/>
      <c r="R85" s="285"/>
    </row>
    <row r="86" spans="1:18" s="149" customFormat="1" ht="11.1" customHeight="1">
      <c r="A86" s="6" t="s">
        <v>180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8">
        <f t="shared" si="2"/>
        <v>55.391666666666673</v>
      </c>
      <c r="O86" s="286">
        <f t="shared" si="3"/>
        <v>105.7</v>
      </c>
      <c r="Q86" s="285"/>
      <c r="R86" s="285"/>
    </row>
    <row r="87" spans="1:18" s="149" customFormat="1" ht="11.1" customHeight="1">
      <c r="A87" s="6" t="s">
        <v>185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8">
        <f t="shared" si="2"/>
        <v>49.733333333333327</v>
      </c>
      <c r="O87" s="286">
        <f t="shared" si="3"/>
        <v>89.8</v>
      </c>
      <c r="Q87" s="285"/>
      <c r="R87" s="285"/>
    </row>
    <row r="88" spans="1:18" ht="11.1" customHeight="1">
      <c r="A88" s="6" t="s">
        <v>195</v>
      </c>
      <c r="B88" s="145">
        <v>45.8</v>
      </c>
      <c r="C88" s="147">
        <v>49.1</v>
      </c>
      <c r="D88" s="145">
        <v>45.6</v>
      </c>
      <c r="E88" s="145">
        <v>51.1</v>
      </c>
      <c r="F88" s="145">
        <v>49.4</v>
      </c>
      <c r="G88" s="145">
        <v>49.4</v>
      </c>
      <c r="H88" s="147">
        <v>46.6</v>
      </c>
      <c r="I88" s="145">
        <v>40.799999999999997</v>
      </c>
      <c r="J88" s="145"/>
      <c r="K88" s="145"/>
      <c r="L88" s="145"/>
      <c r="M88" s="145"/>
      <c r="N88" s="208"/>
      <c r="O88" s="286"/>
      <c r="Q88" s="17"/>
    </row>
    <row r="89" spans="1:18" ht="9.9499999999999993" customHeight="1">
      <c r="F89" s="377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I89" sqref="I8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1">
        <f>SUM(B25:M25)</f>
        <v>615.49999999999989</v>
      </c>
      <c r="O25" s="204">
        <v>90.7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171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1">
        <f>SUM(B26:M26)</f>
        <v>694.90000000000009</v>
      </c>
      <c r="O26" s="204">
        <f t="shared" ref="O26:O28" si="0">ROUND(N26/N25*100,1)</f>
        <v>112.9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1">
        <f>SUM(B27:M27)</f>
        <v>734</v>
      </c>
      <c r="O27" s="204">
        <f t="shared" si="0"/>
        <v>105.6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185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1">
        <f>SUM(B28:M28)</f>
        <v>727.2</v>
      </c>
      <c r="O28" s="204">
        <f t="shared" si="0"/>
        <v>99.1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195</v>
      </c>
      <c r="B29" s="156">
        <v>66.8</v>
      </c>
      <c r="C29" s="156">
        <v>67.3</v>
      </c>
      <c r="D29" s="156">
        <v>56.7</v>
      </c>
      <c r="E29" s="156">
        <v>83.1</v>
      </c>
      <c r="F29" s="156">
        <v>88.1</v>
      </c>
      <c r="G29" s="156">
        <v>81</v>
      </c>
      <c r="H29" s="156">
        <v>87.1</v>
      </c>
      <c r="I29" s="156">
        <v>67.8</v>
      </c>
      <c r="J29" s="156"/>
      <c r="K29" s="156"/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09">
        <f>SUM(B54:M54)/12</f>
        <v>53.1</v>
      </c>
      <c r="O54" s="204">
        <v>89.9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171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09">
        <f>SUM(B55:M55)/12</f>
        <v>38.44166666666667</v>
      </c>
      <c r="O55" s="204">
        <f t="shared" ref="O55:O57" si="1">ROUND(N55/N54*100,1)</f>
        <v>72.400000000000006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09">
        <f>SUM(B56:M56)/12</f>
        <v>39.758333333333333</v>
      </c>
      <c r="O56" s="204">
        <f t="shared" si="1"/>
        <v>103.4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09">
        <f>SUM(B57:M57)/12</f>
        <v>42.774999999999999</v>
      </c>
      <c r="O57" s="204">
        <f t="shared" si="1"/>
        <v>107.6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6">
        <v>61.3</v>
      </c>
      <c r="C58" s="156">
        <v>64.400000000000006</v>
      </c>
      <c r="D58" s="156">
        <v>55.6</v>
      </c>
      <c r="E58" s="156">
        <v>60.4</v>
      </c>
      <c r="F58" s="156">
        <v>62.7</v>
      </c>
      <c r="G58" s="156">
        <v>61.6</v>
      </c>
      <c r="H58" s="156">
        <v>59.8</v>
      </c>
      <c r="I58" s="156">
        <v>61.8</v>
      </c>
      <c r="J58" s="156"/>
      <c r="K58" s="156"/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169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8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171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8">
        <f>SUM(B85:M85)/12</f>
        <v>152.74166666666667</v>
      </c>
      <c r="O85" s="147">
        <f t="shared" ref="O85:O87" si="2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8">
        <f>SUM(B86:M86)/12</f>
        <v>154.20833333333334</v>
      </c>
      <c r="O86" s="147">
        <f t="shared" si="2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185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8">
        <f>SUM(B87:M87)/12</f>
        <v>141.50833333333333</v>
      </c>
      <c r="O87" s="147">
        <f t="shared" si="2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195</v>
      </c>
      <c r="B88" s="11">
        <v>110.9</v>
      </c>
      <c r="C88" s="11">
        <v>104.5</v>
      </c>
      <c r="D88" s="11">
        <v>101.8</v>
      </c>
      <c r="E88" s="11">
        <v>139.1</v>
      </c>
      <c r="F88" s="11">
        <v>141.30000000000001</v>
      </c>
      <c r="G88" s="11">
        <v>131.1</v>
      </c>
      <c r="H88" s="11">
        <v>144.9</v>
      </c>
      <c r="I88" s="11">
        <v>109.9</v>
      </c>
      <c r="J88" s="11"/>
      <c r="K88" s="11"/>
      <c r="L88" s="11"/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4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I89" sqref="I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351">
        <v>84.4</v>
      </c>
      <c r="C25" s="351">
        <v>90.2</v>
      </c>
      <c r="D25" s="351">
        <v>113.2</v>
      </c>
      <c r="E25" s="351">
        <v>112.9</v>
      </c>
      <c r="F25" s="351">
        <v>92.8</v>
      </c>
      <c r="G25" s="351">
        <v>100.2</v>
      </c>
      <c r="H25" s="351">
        <v>103</v>
      </c>
      <c r="I25" s="351">
        <v>90.2</v>
      </c>
      <c r="J25" s="351">
        <v>95.8</v>
      </c>
      <c r="K25" s="351">
        <v>131.9</v>
      </c>
      <c r="L25" s="351">
        <v>84.5</v>
      </c>
      <c r="M25" s="351">
        <v>78.599999999999994</v>
      </c>
      <c r="N25" s="209">
        <f>SUM(B25:M25)</f>
        <v>1177.6999999999998</v>
      </c>
      <c r="O25" s="352">
        <v>88.1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171</v>
      </c>
      <c r="B26" s="351">
        <v>75.7</v>
      </c>
      <c r="C26" s="351">
        <v>92.3</v>
      </c>
      <c r="D26" s="351">
        <v>105</v>
      </c>
      <c r="E26" s="351">
        <v>103.6</v>
      </c>
      <c r="F26" s="351">
        <v>94.9</v>
      </c>
      <c r="G26" s="351">
        <v>106.3</v>
      </c>
      <c r="H26" s="351">
        <v>100.1</v>
      </c>
      <c r="I26" s="351">
        <v>100.9</v>
      </c>
      <c r="J26" s="351">
        <v>91.8</v>
      </c>
      <c r="K26" s="351">
        <v>87.4</v>
      </c>
      <c r="L26" s="351">
        <v>90</v>
      </c>
      <c r="M26" s="351">
        <v>78.099999999999994</v>
      </c>
      <c r="N26" s="209">
        <f>SUM(B26:M26)</f>
        <v>1126.0999999999999</v>
      </c>
      <c r="O26" s="352">
        <f t="shared" ref="O26:O28" si="0">ROUND(N26/N25*100,1)</f>
        <v>95.6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180</v>
      </c>
      <c r="B27" s="351">
        <v>68.900000000000006</v>
      </c>
      <c r="C27" s="351">
        <v>75.7</v>
      </c>
      <c r="D27" s="351">
        <v>96.3</v>
      </c>
      <c r="E27" s="351">
        <v>98.9</v>
      </c>
      <c r="F27" s="351">
        <v>89.3</v>
      </c>
      <c r="G27" s="351">
        <v>96</v>
      </c>
      <c r="H27" s="351">
        <v>90.2</v>
      </c>
      <c r="I27" s="351">
        <v>87.2</v>
      </c>
      <c r="J27" s="351">
        <v>85.7</v>
      </c>
      <c r="K27" s="351">
        <v>93.5</v>
      </c>
      <c r="L27" s="351">
        <v>82.1</v>
      </c>
      <c r="M27" s="351">
        <v>87</v>
      </c>
      <c r="N27" s="209">
        <f>SUM(B27:M27)</f>
        <v>1050.8000000000002</v>
      </c>
      <c r="O27" s="352">
        <f t="shared" si="0"/>
        <v>93.3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185</v>
      </c>
      <c r="B28" s="351">
        <v>72.7</v>
      </c>
      <c r="C28" s="351">
        <v>83.2</v>
      </c>
      <c r="D28" s="351">
        <v>89.9</v>
      </c>
      <c r="E28" s="351">
        <v>103.8</v>
      </c>
      <c r="F28" s="351">
        <v>94.4</v>
      </c>
      <c r="G28" s="351">
        <v>91.6</v>
      </c>
      <c r="H28" s="351">
        <v>108.5</v>
      </c>
      <c r="I28" s="351">
        <v>91.8</v>
      </c>
      <c r="J28" s="351">
        <v>101.6</v>
      </c>
      <c r="K28" s="351">
        <v>100.2</v>
      </c>
      <c r="L28" s="351">
        <v>94.2</v>
      </c>
      <c r="M28" s="351">
        <v>94.5</v>
      </c>
      <c r="N28" s="209">
        <f>SUM(B28:M28)</f>
        <v>1126.4000000000001</v>
      </c>
      <c r="O28" s="352">
        <f t="shared" si="0"/>
        <v>107.2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195</v>
      </c>
      <c r="B29" s="351">
        <v>84.8</v>
      </c>
      <c r="C29" s="351">
        <v>90.4</v>
      </c>
      <c r="D29" s="351">
        <v>95.5</v>
      </c>
      <c r="E29" s="351">
        <v>97.1</v>
      </c>
      <c r="F29" s="351">
        <v>101.6</v>
      </c>
      <c r="G29" s="351">
        <v>103.3</v>
      </c>
      <c r="H29" s="351">
        <v>108.1</v>
      </c>
      <c r="I29" s="351">
        <v>97.7</v>
      </c>
      <c r="J29" s="351"/>
      <c r="K29" s="351"/>
      <c r="L29" s="351"/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75</v>
      </c>
      <c r="C53" s="145" t="s">
        <v>76</v>
      </c>
      <c r="D53" s="145" t="s">
        <v>77</v>
      </c>
      <c r="E53" s="145" t="s">
        <v>78</v>
      </c>
      <c r="F53" s="145" t="s">
        <v>79</v>
      </c>
      <c r="G53" s="145" t="s">
        <v>80</v>
      </c>
      <c r="H53" s="145" t="s">
        <v>81</v>
      </c>
      <c r="I53" s="145" t="s">
        <v>82</v>
      </c>
      <c r="J53" s="145" t="s">
        <v>83</v>
      </c>
      <c r="K53" s="145" t="s">
        <v>84</v>
      </c>
      <c r="L53" s="145" t="s">
        <v>85</v>
      </c>
      <c r="M53" s="145" t="s">
        <v>86</v>
      </c>
      <c r="N53" s="203" t="s">
        <v>121</v>
      </c>
      <c r="O53" s="148" t="s">
        <v>123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169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09">
        <f>SUM(B54:M54)/12</f>
        <v>117.77499999999998</v>
      </c>
      <c r="O54" s="352">
        <v>92.6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171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09">
        <f>SUM(B55:M55)/12</f>
        <v>117.84999999999997</v>
      </c>
      <c r="O55" s="352">
        <f t="shared" ref="O55:O57" si="1">ROUND(N55/N54*100,1)</f>
        <v>100.1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180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09">
        <f>SUM(B56:M56)/12</f>
        <v>108.60000000000001</v>
      </c>
      <c r="O56" s="352">
        <f t="shared" si="1"/>
        <v>92.2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185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09">
        <f>SUM(B57:M57)/12</f>
        <v>102.70833333333336</v>
      </c>
      <c r="O57" s="352">
        <f t="shared" si="1"/>
        <v>94.6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195</v>
      </c>
      <c r="B58" s="152">
        <v>99.6</v>
      </c>
      <c r="C58" s="152">
        <v>101.8</v>
      </c>
      <c r="D58" s="152">
        <v>103.7</v>
      </c>
      <c r="E58" s="152">
        <v>98.9</v>
      </c>
      <c r="F58" s="152">
        <v>104</v>
      </c>
      <c r="G58" s="152">
        <v>110.2</v>
      </c>
      <c r="H58" s="152">
        <v>101.3</v>
      </c>
      <c r="I58" s="152">
        <v>102.5</v>
      </c>
      <c r="J58" s="152"/>
      <c r="K58" s="152"/>
      <c r="L58" s="152"/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75</v>
      </c>
      <c r="C83" s="145" t="s">
        <v>76</v>
      </c>
      <c r="D83" s="145" t="s">
        <v>77</v>
      </c>
      <c r="E83" s="145" t="s">
        <v>78</v>
      </c>
      <c r="F83" s="145" t="s">
        <v>79</v>
      </c>
      <c r="G83" s="145" t="s">
        <v>80</v>
      </c>
      <c r="H83" s="145" t="s">
        <v>81</v>
      </c>
      <c r="I83" s="145" t="s">
        <v>82</v>
      </c>
      <c r="J83" s="145" t="s">
        <v>83</v>
      </c>
      <c r="K83" s="145" t="s">
        <v>84</v>
      </c>
      <c r="L83" s="145" t="s">
        <v>85</v>
      </c>
      <c r="M83" s="145" t="s">
        <v>86</v>
      </c>
      <c r="N83" s="203" t="s">
        <v>121</v>
      </c>
      <c r="O83" s="148" t="s">
        <v>123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169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8">
        <f t="shared" ref="N84:N87" si="2">SUM(B84:M84)/12</f>
        <v>83.45</v>
      </c>
      <c r="O84" s="213">
        <v>95</v>
      </c>
      <c r="Q84" s="285"/>
      <c r="R84" s="285"/>
    </row>
    <row r="85" spans="1:26" s="149" customFormat="1" ht="11.1" customHeight="1">
      <c r="A85" s="6" t="s">
        <v>171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8">
        <f t="shared" si="2"/>
        <v>80.108333333333334</v>
      </c>
      <c r="O85" s="213">
        <f t="shared" ref="O85:O87" si="3">ROUND(N85/N84*100,1)</f>
        <v>96</v>
      </c>
      <c r="Q85" s="285"/>
      <c r="R85" s="285"/>
    </row>
    <row r="86" spans="1:26" s="149" customFormat="1" ht="11.1" customHeight="1">
      <c r="A86" s="6" t="s">
        <v>180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8">
        <f t="shared" si="2"/>
        <v>80.841666666666669</v>
      </c>
      <c r="O86" s="213">
        <f t="shared" si="3"/>
        <v>100.9</v>
      </c>
      <c r="Q86" s="285"/>
      <c r="R86" s="285"/>
    </row>
    <row r="87" spans="1:26" s="149" customFormat="1" ht="11.1" customHeight="1">
      <c r="A87" s="6" t="s">
        <v>185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8">
        <f t="shared" si="2"/>
        <v>91.341666666666654</v>
      </c>
      <c r="O87" s="213">
        <f t="shared" si="3"/>
        <v>113</v>
      </c>
      <c r="Q87" s="285"/>
      <c r="R87" s="285"/>
    </row>
    <row r="88" spans="1:26" s="149" customFormat="1" ht="11.1" customHeight="1">
      <c r="A88" s="6" t="s">
        <v>195</v>
      </c>
      <c r="B88" s="147">
        <v>84.8</v>
      </c>
      <c r="C88" s="147">
        <v>88.7</v>
      </c>
      <c r="D88" s="147">
        <v>92</v>
      </c>
      <c r="E88" s="147">
        <v>98.3</v>
      </c>
      <c r="F88" s="147">
        <v>97.7</v>
      </c>
      <c r="G88" s="147">
        <v>93.6</v>
      </c>
      <c r="H88" s="147">
        <v>106.5</v>
      </c>
      <c r="I88" s="147">
        <v>95.3</v>
      </c>
      <c r="J88" s="147"/>
      <c r="K88" s="147"/>
      <c r="L88" s="147"/>
      <c r="M88" s="147"/>
      <c r="N88" s="208"/>
      <c r="O88" s="213"/>
    </row>
    <row r="89" spans="1:26" ht="9.9499999999999993" customHeight="1">
      <c r="E89" s="365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I89" sqref="I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1">
        <v>19</v>
      </c>
      <c r="N25" s="282">
        <f>SUM(B25:M25)</f>
        <v>261.60000000000002</v>
      </c>
      <c r="O25" s="204">
        <v>100.6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171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1">
        <v>53</v>
      </c>
      <c r="N26" s="282">
        <f>SUM(B26:M26)</f>
        <v>393.7</v>
      </c>
      <c r="O26" s="204">
        <f>SUM(N26/N25)*100</f>
        <v>150.49694189602445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1">
        <v>52.5</v>
      </c>
      <c r="N27" s="282">
        <f>SUM(B27:M27)</f>
        <v>590.29999999999995</v>
      </c>
      <c r="O27" s="204">
        <f>SUM(N27/N26)*100</f>
        <v>149.93649987299972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185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1">
        <v>65.099999999999994</v>
      </c>
      <c r="N28" s="282">
        <f>SUM(B28:M28)</f>
        <v>653.20000000000005</v>
      </c>
      <c r="O28" s="204">
        <f>SUM(N28/N27)*100</f>
        <v>110.6555988480434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195</v>
      </c>
      <c r="B29" s="152">
        <v>49.8</v>
      </c>
      <c r="C29" s="152">
        <v>57.9</v>
      </c>
      <c r="D29" s="152">
        <v>64.5</v>
      </c>
      <c r="E29" s="152">
        <v>49.4</v>
      </c>
      <c r="F29" s="152">
        <v>51.7</v>
      </c>
      <c r="G29" s="152">
        <v>63.4</v>
      </c>
      <c r="H29" s="152">
        <v>57.1</v>
      </c>
      <c r="I29" s="152">
        <v>50.4</v>
      </c>
      <c r="J29" s="152"/>
      <c r="K29" s="152"/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09">
        <f t="shared" ref="N54:N57" si="0">SUM(B54:M54)/12</f>
        <v>31.541666666666668</v>
      </c>
      <c r="O54" s="204">
        <v>102.2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171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09">
        <f t="shared" si="0"/>
        <v>42.427500000000002</v>
      </c>
      <c r="O55" s="204">
        <f t="shared" ref="O55:O57" si="1">SUM(N55/N54)*100</f>
        <v>134.51254953764862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09">
        <f t="shared" si="0"/>
        <v>61.033333333333331</v>
      </c>
      <c r="O56" s="204">
        <f t="shared" si="1"/>
        <v>143.85323984051223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09">
        <f t="shared" si="0"/>
        <v>69.833333333333329</v>
      </c>
      <c r="O57" s="204">
        <f t="shared" si="1"/>
        <v>114.41835062807209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2">
        <v>73.3</v>
      </c>
      <c r="C58" s="152">
        <v>73</v>
      </c>
      <c r="D58" s="152">
        <v>75.2</v>
      </c>
      <c r="E58" s="152">
        <v>74.099999999999994</v>
      </c>
      <c r="F58" s="152">
        <v>71.3</v>
      </c>
      <c r="G58" s="152">
        <v>72</v>
      </c>
      <c r="H58" s="152">
        <v>72</v>
      </c>
      <c r="I58" s="152">
        <v>76.2</v>
      </c>
      <c r="J58" s="152"/>
      <c r="K58" s="152"/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169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8">
        <f t="shared" ref="N84:N87" si="2">SUM(B84:M84)/12</f>
        <v>69.2</v>
      </c>
      <c r="O84" s="147">
        <v>98.5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171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8">
        <f t="shared" si="2"/>
        <v>74.61666666666666</v>
      </c>
      <c r="O85" s="147">
        <f t="shared" ref="O85:O87" si="3">ROUND(N85/N84*100,1)</f>
        <v>107.8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8">
        <f t="shared" si="2"/>
        <v>80.591666666666683</v>
      </c>
      <c r="O86" s="147">
        <f t="shared" si="3"/>
        <v>108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185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8">
        <f t="shared" si="2"/>
        <v>77.691666666666677</v>
      </c>
      <c r="O87" s="147">
        <f t="shared" si="3"/>
        <v>96.4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195</v>
      </c>
      <c r="B88" s="145">
        <v>68.7</v>
      </c>
      <c r="C88" s="145">
        <v>79.3</v>
      </c>
      <c r="D88" s="145">
        <v>85.6</v>
      </c>
      <c r="E88" s="145">
        <v>66.8</v>
      </c>
      <c r="F88" s="145">
        <v>73</v>
      </c>
      <c r="G88" s="145">
        <v>88</v>
      </c>
      <c r="H88" s="145">
        <v>79.400000000000006</v>
      </c>
      <c r="I88" s="145">
        <v>65.2</v>
      </c>
      <c r="J88" s="145"/>
      <c r="K88" s="145"/>
      <c r="L88" s="145"/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M40" sqref="M40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4" t="s">
        <v>126</v>
      </c>
      <c r="F1" s="143"/>
      <c r="G1" s="143"/>
      <c r="H1" s="143"/>
    </row>
    <row r="2" spans="1:13">
      <c r="A2" s="448"/>
    </row>
    <row r="3" spans="1:13" ht="17.25">
      <c r="A3" s="448"/>
      <c r="C3" s="143"/>
    </row>
    <row r="4" spans="1:13" ht="17.25">
      <c r="A4" s="448"/>
      <c r="J4" s="143"/>
      <c r="K4" s="143"/>
      <c r="L4" s="143"/>
      <c r="M4" s="143"/>
    </row>
    <row r="5" spans="1:13">
      <c r="A5" s="448"/>
    </row>
    <row r="6" spans="1:13">
      <c r="A6" s="448"/>
    </row>
    <row r="7" spans="1:13">
      <c r="A7" s="448"/>
    </row>
    <row r="8" spans="1:13">
      <c r="A8" s="448"/>
    </row>
    <row r="9" spans="1:13">
      <c r="A9" s="448"/>
    </row>
    <row r="10" spans="1:13">
      <c r="A10" s="448"/>
    </row>
    <row r="11" spans="1:13">
      <c r="A11" s="448"/>
    </row>
    <row r="12" spans="1:13">
      <c r="A12" s="448"/>
    </row>
    <row r="13" spans="1:13">
      <c r="A13" s="448"/>
    </row>
    <row r="14" spans="1:13">
      <c r="A14" s="448"/>
    </row>
    <row r="15" spans="1:13">
      <c r="A15" s="448"/>
    </row>
    <row r="16" spans="1:13">
      <c r="A16" s="448"/>
    </row>
    <row r="17" spans="1:15">
      <c r="A17" s="448"/>
    </row>
    <row r="18" spans="1:15">
      <c r="A18" s="448"/>
    </row>
    <row r="19" spans="1:15">
      <c r="A19" s="448"/>
    </row>
    <row r="20" spans="1:15">
      <c r="A20" s="448"/>
    </row>
    <row r="21" spans="1:15">
      <c r="A21" s="448"/>
    </row>
    <row r="22" spans="1:15">
      <c r="A22" s="448"/>
    </row>
    <row r="23" spans="1:15">
      <c r="A23" s="448"/>
    </row>
    <row r="24" spans="1:15">
      <c r="A24" s="448"/>
    </row>
    <row r="25" spans="1:15">
      <c r="A25" s="448"/>
    </row>
    <row r="26" spans="1:15">
      <c r="A26" s="448"/>
    </row>
    <row r="27" spans="1:15">
      <c r="A27" s="448"/>
    </row>
    <row r="28" spans="1:15">
      <c r="A28" s="448"/>
    </row>
    <row r="29" spans="1:15">
      <c r="A29" s="448"/>
      <c r="O29" s="345"/>
    </row>
    <row r="30" spans="1:15">
      <c r="A30" s="448"/>
    </row>
    <row r="31" spans="1:15">
      <c r="A31" s="448"/>
    </row>
    <row r="32" spans="1:15">
      <c r="A32" s="448"/>
    </row>
    <row r="33" spans="1:14">
      <c r="A33" s="448"/>
    </row>
    <row r="34" spans="1:14">
      <c r="A34" s="448"/>
    </row>
    <row r="35" spans="1:14" s="42" customFormat="1" ht="20.100000000000001" customHeight="1">
      <c r="A35" s="448"/>
      <c r="B35" s="359" t="s">
        <v>165</v>
      </c>
      <c r="C35" s="360" t="s">
        <v>154</v>
      </c>
      <c r="D35" s="359" t="s">
        <v>156</v>
      </c>
      <c r="E35" s="359" t="s">
        <v>159</v>
      </c>
      <c r="F35" s="359" t="s">
        <v>164</v>
      </c>
      <c r="G35" s="359" t="s">
        <v>167</v>
      </c>
      <c r="H35" s="359" t="s">
        <v>168</v>
      </c>
      <c r="I35" s="359" t="s">
        <v>169</v>
      </c>
      <c r="J35" s="359" t="s">
        <v>182</v>
      </c>
      <c r="K35" s="359" t="s">
        <v>192</v>
      </c>
      <c r="L35" s="359" t="s">
        <v>189</v>
      </c>
      <c r="M35" s="361" t="s">
        <v>209</v>
      </c>
      <c r="N35" s="47"/>
    </row>
    <row r="36" spans="1:14" ht="25.5" customHeight="1">
      <c r="A36" s="448"/>
      <c r="B36" s="414" t="s">
        <v>107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150.9</v>
      </c>
    </row>
    <row r="37" spans="1:14" ht="25.5" customHeight="1">
      <c r="A37" s="448"/>
      <c r="B37" s="430" t="s">
        <v>206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247.6</v>
      </c>
    </row>
    <row r="38" spans="1:14" ht="24.75" customHeight="1">
      <c r="A38" s="448"/>
      <c r="B38" s="172" t="s">
        <v>129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173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5" t="s">
        <v>210</v>
      </c>
      <c r="C1" s="455"/>
      <c r="D1" s="455"/>
      <c r="E1" s="455"/>
      <c r="F1" s="455"/>
      <c r="G1" s="456" t="s">
        <v>127</v>
      </c>
      <c r="H1" s="456"/>
      <c r="I1" s="456"/>
      <c r="J1" s="221" t="s">
        <v>108</v>
      </c>
      <c r="K1" s="3"/>
      <c r="M1" s="3" t="s">
        <v>179</v>
      </c>
    </row>
    <row r="2" spans="2:15">
      <c r="B2" s="455"/>
      <c r="C2" s="455"/>
      <c r="D2" s="455"/>
      <c r="E2" s="455"/>
      <c r="F2" s="455"/>
      <c r="G2" s="456"/>
      <c r="H2" s="456"/>
      <c r="I2" s="456"/>
      <c r="J2" s="371">
        <v>191638</v>
      </c>
      <c r="K2" s="4" t="s">
        <v>110</v>
      </c>
      <c r="L2" s="338">
        <f t="shared" ref="L2:L7" si="0">SUM(J2)</f>
        <v>191638</v>
      </c>
      <c r="M2" s="371">
        <v>133017</v>
      </c>
    </row>
    <row r="3" spans="2:15">
      <c r="J3" s="371">
        <v>388040</v>
      </c>
      <c r="K3" s="3" t="s">
        <v>111</v>
      </c>
      <c r="L3" s="338">
        <f t="shared" si="0"/>
        <v>388040</v>
      </c>
      <c r="M3" s="371">
        <v>240835</v>
      </c>
    </row>
    <row r="4" spans="2:15">
      <c r="J4" s="371">
        <v>515300</v>
      </c>
      <c r="K4" s="3" t="s">
        <v>102</v>
      </c>
      <c r="L4" s="338">
        <f t="shared" si="0"/>
        <v>515300</v>
      </c>
      <c r="M4" s="371">
        <v>315418</v>
      </c>
    </row>
    <row r="5" spans="2:15">
      <c r="J5" s="371">
        <v>244810</v>
      </c>
      <c r="K5" s="3" t="s">
        <v>90</v>
      </c>
      <c r="L5" s="338">
        <f t="shared" si="0"/>
        <v>244810</v>
      </c>
      <c r="M5" s="371">
        <v>213133</v>
      </c>
    </row>
    <row r="6" spans="2:15">
      <c r="J6" s="371">
        <v>283562</v>
      </c>
      <c r="K6" s="3" t="s">
        <v>100</v>
      </c>
      <c r="L6" s="338">
        <f t="shared" si="0"/>
        <v>283562</v>
      </c>
      <c r="M6" s="371">
        <v>167461</v>
      </c>
    </row>
    <row r="7" spans="2:15">
      <c r="J7" s="371">
        <v>852911</v>
      </c>
      <c r="K7" s="3" t="s">
        <v>103</v>
      </c>
      <c r="L7" s="338">
        <f t="shared" si="0"/>
        <v>852911</v>
      </c>
      <c r="M7" s="371">
        <v>597105</v>
      </c>
    </row>
    <row r="8" spans="2:15">
      <c r="J8" s="338">
        <f>SUM(J2:J7)</f>
        <v>2476261</v>
      </c>
      <c r="K8" s="3" t="s">
        <v>92</v>
      </c>
      <c r="L8" s="406">
        <f>SUM(L2:L7)</f>
        <v>2476261</v>
      </c>
      <c r="M8" s="338">
        <f>SUM(M2:M7)</f>
        <v>1666969</v>
      </c>
    </row>
    <row r="10" spans="2:15">
      <c r="K10" s="3"/>
      <c r="L10" s="3" t="s">
        <v>160</v>
      </c>
      <c r="M10" s="3" t="s">
        <v>112</v>
      </c>
      <c r="N10" s="3"/>
      <c r="O10" s="3" t="s">
        <v>128</v>
      </c>
    </row>
    <row r="11" spans="2:15">
      <c r="K11" s="4" t="s">
        <v>110</v>
      </c>
      <c r="L11" s="338">
        <f>SUM(M2)</f>
        <v>133017</v>
      </c>
      <c r="M11" s="338">
        <f t="shared" ref="M11:M17" si="1">SUM(N11-L11)</f>
        <v>58621</v>
      </c>
      <c r="N11" s="338">
        <f t="shared" ref="N11:N17" si="2">SUM(L2)</f>
        <v>191638</v>
      </c>
      <c r="O11" s="339">
        <f>SUM(L11/N11)</f>
        <v>0.6941055531783884</v>
      </c>
    </row>
    <row r="12" spans="2:15">
      <c r="K12" s="3" t="s">
        <v>111</v>
      </c>
      <c r="L12" s="338">
        <f t="shared" ref="L12:L17" si="3">SUM(M3)</f>
        <v>240835</v>
      </c>
      <c r="M12" s="338">
        <f t="shared" si="1"/>
        <v>147205</v>
      </c>
      <c r="N12" s="338">
        <f t="shared" si="2"/>
        <v>388040</v>
      </c>
      <c r="O12" s="339">
        <f t="shared" ref="O12:O17" si="4">SUM(L12/N12)</f>
        <v>0.62064477888877434</v>
      </c>
    </row>
    <row r="13" spans="2:15">
      <c r="K13" s="3" t="s">
        <v>102</v>
      </c>
      <c r="L13" s="338">
        <f t="shared" si="3"/>
        <v>315418</v>
      </c>
      <c r="M13" s="338">
        <f t="shared" si="1"/>
        <v>199882</v>
      </c>
      <c r="N13" s="338">
        <f t="shared" si="2"/>
        <v>515300</v>
      </c>
      <c r="O13" s="339">
        <f t="shared" si="4"/>
        <v>0.61210556957112361</v>
      </c>
    </row>
    <row r="14" spans="2:15">
      <c r="K14" s="3" t="s">
        <v>90</v>
      </c>
      <c r="L14" s="338">
        <f t="shared" si="3"/>
        <v>213133</v>
      </c>
      <c r="M14" s="338">
        <f t="shared" si="1"/>
        <v>31677</v>
      </c>
      <c r="N14" s="338">
        <f t="shared" si="2"/>
        <v>244810</v>
      </c>
      <c r="O14" s="339">
        <f t="shared" si="4"/>
        <v>0.87060577590784693</v>
      </c>
    </row>
    <row r="15" spans="2:15">
      <c r="K15" s="3" t="s">
        <v>100</v>
      </c>
      <c r="L15" s="338">
        <f t="shared" si="3"/>
        <v>167461</v>
      </c>
      <c r="M15" s="338">
        <f t="shared" si="1"/>
        <v>116101</v>
      </c>
      <c r="N15" s="338">
        <f t="shared" si="2"/>
        <v>283562</v>
      </c>
      <c r="O15" s="339">
        <f t="shared" si="4"/>
        <v>0.59056220509095014</v>
      </c>
    </row>
    <row r="16" spans="2:15">
      <c r="K16" s="3" t="s">
        <v>103</v>
      </c>
      <c r="L16" s="338">
        <f t="shared" si="3"/>
        <v>597105</v>
      </c>
      <c r="M16" s="338">
        <f t="shared" si="1"/>
        <v>255806</v>
      </c>
      <c r="N16" s="338">
        <f t="shared" si="2"/>
        <v>852911</v>
      </c>
      <c r="O16" s="339">
        <f t="shared" si="4"/>
        <v>0.70007890623992419</v>
      </c>
    </row>
    <row r="17" spans="11:15">
      <c r="K17" s="3" t="s">
        <v>92</v>
      </c>
      <c r="L17" s="338">
        <f t="shared" si="3"/>
        <v>1666969</v>
      </c>
      <c r="M17" s="338">
        <f t="shared" si="1"/>
        <v>809292</v>
      </c>
      <c r="N17" s="338">
        <f t="shared" si="2"/>
        <v>2476261</v>
      </c>
      <c r="O17" s="339">
        <f t="shared" si="4"/>
        <v>0.67317984655090879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113</v>
      </c>
      <c r="B56" s="36"/>
      <c r="C56" s="457" t="s">
        <v>108</v>
      </c>
      <c r="D56" s="458"/>
      <c r="E56" s="457" t="s">
        <v>109</v>
      </c>
      <c r="F56" s="458"/>
      <c r="G56" s="461" t="s">
        <v>114</v>
      </c>
      <c r="H56" s="457" t="s">
        <v>115</v>
      </c>
      <c r="I56" s="458"/>
    </row>
    <row r="57" spans="1:9" ht="14.25">
      <c r="A57" s="37" t="s">
        <v>116</v>
      </c>
      <c r="B57" s="38"/>
      <c r="C57" s="459"/>
      <c r="D57" s="460"/>
      <c r="E57" s="459"/>
      <c r="F57" s="460"/>
      <c r="G57" s="462"/>
      <c r="H57" s="459"/>
      <c r="I57" s="460"/>
    </row>
    <row r="58" spans="1:9" ht="19.5" customHeight="1">
      <c r="A58" s="41" t="s">
        <v>117</v>
      </c>
      <c r="B58" s="39"/>
      <c r="C58" s="465" t="s">
        <v>193</v>
      </c>
      <c r="D58" s="466"/>
      <c r="E58" s="463" t="s">
        <v>211</v>
      </c>
      <c r="F58" s="464"/>
      <c r="G58" s="80">
        <v>15.8</v>
      </c>
      <c r="H58" s="40"/>
      <c r="I58" s="39"/>
    </row>
    <row r="59" spans="1:9" ht="19.5" customHeight="1">
      <c r="A59" s="41" t="s">
        <v>118</v>
      </c>
      <c r="B59" s="39"/>
      <c r="C59" s="467" t="s">
        <v>153</v>
      </c>
      <c r="D59" s="466"/>
      <c r="E59" s="463" t="s">
        <v>212</v>
      </c>
      <c r="F59" s="464"/>
      <c r="G59" s="84">
        <v>35</v>
      </c>
      <c r="H59" s="40"/>
      <c r="I59" s="39"/>
    </row>
    <row r="60" spans="1:9" ht="20.100000000000001" customHeight="1">
      <c r="A60" s="41" t="s">
        <v>119</v>
      </c>
      <c r="B60" s="39"/>
      <c r="C60" s="463" t="s">
        <v>207</v>
      </c>
      <c r="D60" s="464"/>
      <c r="E60" s="463" t="s">
        <v>213</v>
      </c>
      <c r="F60" s="464"/>
      <c r="G60" s="80">
        <v>77.3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T74" sqref="T74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75</v>
      </c>
      <c r="C25" s="145" t="s">
        <v>76</v>
      </c>
      <c r="D25" s="145" t="s">
        <v>77</v>
      </c>
      <c r="E25" s="145" t="s">
        <v>78</v>
      </c>
      <c r="F25" s="145" t="s">
        <v>79</v>
      </c>
      <c r="G25" s="145" t="s">
        <v>80</v>
      </c>
      <c r="H25" s="145" t="s">
        <v>81</v>
      </c>
      <c r="I25" s="145" t="s">
        <v>82</v>
      </c>
      <c r="J25" s="145" t="s">
        <v>83</v>
      </c>
      <c r="K25" s="145" t="s">
        <v>84</v>
      </c>
      <c r="L25" s="145" t="s">
        <v>85</v>
      </c>
      <c r="M25" s="146" t="s">
        <v>86</v>
      </c>
      <c r="N25" s="203" t="s">
        <v>124</v>
      </c>
      <c r="O25" s="148" t="s">
        <v>123</v>
      </c>
      <c r="AI25"/>
    </row>
    <row r="26" spans="1:35" ht="9.9499999999999993" customHeight="1">
      <c r="A26" s="6" t="s">
        <v>169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0">
        <v>71.8</v>
      </c>
      <c r="N26" s="301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171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0">
        <v>106.6</v>
      </c>
      <c r="N27" s="301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180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0">
        <v>103.6</v>
      </c>
      <c r="N28" s="301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185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0">
        <v>116.4</v>
      </c>
      <c r="N29" s="301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195</v>
      </c>
      <c r="B30" s="145">
        <v>96.6</v>
      </c>
      <c r="C30" s="145">
        <v>108.3</v>
      </c>
      <c r="D30" s="147">
        <v>112.8</v>
      </c>
      <c r="E30" s="145">
        <v>102.7</v>
      </c>
      <c r="F30" s="145">
        <v>105.5</v>
      </c>
      <c r="G30" s="145">
        <v>119.6</v>
      </c>
      <c r="H30" s="147">
        <v>113.1</v>
      </c>
      <c r="I30" s="145">
        <v>97.8</v>
      </c>
      <c r="J30" s="145"/>
      <c r="K30" s="145"/>
      <c r="L30" s="145"/>
      <c r="M30" s="300"/>
      <c r="N30" s="301">
        <f t="shared" ref="N30" si="2">SUM(B30:M30)</f>
        <v>856.4</v>
      </c>
      <c r="O30" s="147">
        <f>SUM(N30/N29)*100</f>
        <v>67.3429267909098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75</v>
      </c>
      <c r="C55" s="145" t="s">
        <v>76</v>
      </c>
      <c r="D55" s="145" t="s">
        <v>77</v>
      </c>
      <c r="E55" s="145" t="s">
        <v>78</v>
      </c>
      <c r="F55" s="145" t="s">
        <v>79</v>
      </c>
      <c r="G55" s="145" t="s">
        <v>80</v>
      </c>
      <c r="H55" s="145" t="s">
        <v>81</v>
      </c>
      <c r="I55" s="145" t="s">
        <v>82</v>
      </c>
      <c r="J55" s="145" t="s">
        <v>83</v>
      </c>
      <c r="K55" s="145" t="s">
        <v>84</v>
      </c>
      <c r="L55" s="145" t="s">
        <v>85</v>
      </c>
      <c r="M55" s="146" t="s">
        <v>86</v>
      </c>
      <c r="N55" s="203" t="s">
        <v>125</v>
      </c>
      <c r="O55" s="148" t="s">
        <v>123</v>
      </c>
    </row>
    <row r="56" spans="1:17" ht="9.9499999999999993" customHeight="1">
      <c r="A56" s="6" t="s">
        <v>169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8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171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8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180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8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185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8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195</v>
      </c>
      <c r="B60" s="147">
        <v>151</v>
      </c>
      <c r="C60" s="145">
        <v>149.6</v>
      </c>
      <c r="D60" s="145">
        <v>151.1</v>
      </c>
      <c r="E60" s="145">
        <v>149.80000000000001</v>
      </c>
      <c r="F60" s="145">
        <v>147.9</v>
      </c>
      <c r="G60" s="145">
        <v>153.9</v>
      </c>
      <c r="H60" s="145">
        <v>150.4</v>
      </c>
      <c r="I60" s="145">
        <v>153.5</v>
      </c>
      <c r="J60" s="146"/>
      <c r="K60" s="145"/>
      <c r="L60" s="145"/>
      <c r="M60" s="146"/>
      <c r="N60" s="208">
        <f t="shared" ref="N60" si="4">SUM(B60:M60)/12</f>
        <v>100.60000000000001</v>
      </c>
      <c r="O60" s="147">
        <f>SUM(N60/N59)*100</f>
        <v>67.298472516445528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75</v>
      </c>
      <c r="C85" s="145" t="s">
        <v>76</v>
      </c>
      <c r="D85" s="145" t="s">
        <v>77</v>
      </c>
      <c r="E85" s="145" t="s">
        <v>78</v>
      </c>
      <c r="F85" s="145" t="s">
        <v>79</v>
      </c>
      <c r="G85" s="145" t="s">
        <v>80</v>
      </c>
      <c r="H85" s="145" t="s">
        <v>81</v>
      </c>
      <c r="I85" s="145" t="s">
        <v>82</v>
      </c>
      <c r="J85" s="145" t="s">
        <v>83</v>
      </c>
      <c r="K85" s="145" t="s">
        <v>84</v>
      </c>
      <c r="L85" s="145" t="s">
        <v>85</v>
      </c>
      <c r="M85" s="146" t="s">
        <v>86</v>
      </c>
      <c r="N85" s="203" t="s">
        <v>125</v>
      </c>
      <c r="O85" s="148" t="s">
        <v>123</v>
      </c>
    </row>
    <row r="86" spans="1:25" ht="9.9499999999999993" customHeight="1">
      <c r="A86" s="6" t="s">
        <v>169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8">
        <f>SUM(B86:M86)/12</f>
        <v>62.741666666666667</v>
      </c>
      <c r="O86" s="147">
        <v>97.5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171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8">
        <f>SUM(B87:M87)/12</f>
        <v>69.558333333333337</v>
      </c>
      <c r="O87" s="405">
        <f>SUM(N87/N86)*100</f>
        <v>110.86465666091114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180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8">
        <f>SUM(B88:M88)/12</f>
        <v>73.058333333333323</v>
      </c>
      <c r="O88" s="405">
        <f>SUM(N88/N87)*100</f>
        <v>105.03174793338923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185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8">
        <f>SUM(B89:M89)/12</f>
        <v>70.808333333333323</v>
      </c>
      <c r="O89" s="405">
        <f>SUM(N89/N88)*100</f>
        <v>96.920269191285499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185</v>
      </c>
      <c r="B90" s="145">
        <v>64.2</v>
      </c>
      <c r="C90" s="145">
        <v>72.5</v>
      </c>
      <c r="D90" s="145">
        <v>74.5</v>
      </c>
      <c r="E90" s="145">
        <v>68.7</v>
      </c>
      <c r="F90" s="145">
        <v>71.5</v>
      </c>
      <c r="G90" s="145">
        <v>77.3</v>
      </c>
      <c r="H90" s="145">
        <v>75.5</v>
      </c>
      <c r="I90" s="145">
        <v>63.3</v>
      </c>
      <c r="J90" s="146"/>
      <c r="K90" s="145"/>
      <c r="L90" s="145"/>
      <c r="M90" s="146"/>
      <c r="N90" s="208">
        <f>SUM(B90:M90)/12</f>
        <v>47.291666666666664</v>
      </c>
      <c r="O90" s="405">
        <f>SUM(N90/N89)*100</f>
        <v>66.78827821584089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Q15" sqref="Q1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8" t="s">
        <v>214</v>
      </c>
      <c r="B1" s="469"/>
      <c r="C1" s="469"/>
      <c r="D1" s="469"/>
      <c r="E1" s="469"/>
      <c r="F1" s="469"/>
      <c r="G1" s="469"/>
      <c r="M1" s="16"/>
      <c r="N1" t="s">
        <v>195</v>
      </c>
      <c r="O1" s="110"/>
      <c r="Q1" s="279" t="s">
        <v>185</v>
      </c>
    </row>
    <row r="2" spans="1:18" ht="13.5" customHeight="1">
      <c r="H2" s="3"/>
      <c r="I2" s="144" t="s">
        <v>9</v>
      </c>
      <c r="J2" s="8" t="s">
        <v>67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349730</v>
      </c>
      <c r="K3" s="195">
        <v>1</v>
      </c>
      <c r="L3" s="3">
        <f>SUM(H3)</f>
        <v>17</v>
      </c>
      <c r="M3" s="160" t="s">
        <v>21</v>
      </c>
      <c r="N3" s="13">
        <f>SUM(J3)</f>
        <v>349730</v>
      </c>
      <c r="O3" s="3">
        <f>SUM(H3)</f>
        <v>17</v>
      </c>
      <c r="P3" s="160" t="s">
        <v>21</v>
      </c>
      <c r="Q3" s="196">
        <v>345930</v>
      </c>
    </row>
    <row r="4" spans="1:18" ht="13.5" customHeight="1">
      <c r="H4" s="3">
        <v>33</v>
      </c>
      <c r="I4" s="160" t="s">
        <v>0</v>
      </c>
      <c r="J4" s="13">
        <v>127457</v>
      </c>
      <c r="K4" s="195">
        <v>2</v>
      </c>
      <c r="L4" s="3">
        <f t="shared" ref="L4:L12" si="0">SUM(H4)</f>
        <v>33</v>
      </c>
      <c r="M4" s="160" t="s">
        <v>0</v>
      </c>
      <c r="N4" s="13">
        <f t="shared" ref="N4:N12" si="1">SUM(J4)</f>
        <v>127457</v>
      </c>
      <c r="O4" s="3">
        <f t="shared" ref="O4:O12" si="2">SUM(H4)</f>
        <v>33</v>
      </c>
      <c r="P4" s="160" t="s">
        <v>0</v>
      </c>
      <c r="Q4" s="86">
        <v>113595</v>
      </c>
    </row>
    <row r="5" spans="1:18" ht="13.5" customHeight="1">
      <c r="H5" s="3">
        <v>26</v>
      </c>
      <c r="I5" s="160" t="s">
        <v>30</v>
      </c>
      <c r="J5" s="13">
        <v>106523</v>
      </c>
      <c r="K5" s="195">
        <v>3</v>
      </c>
      <c r="L5" s="3">
        <f t="shared" si="0"/>
        <v>26</v>
      </c>
      <c r="M5" s="160" t="s">
        <v>30</v>
      </c>
      <c r="N5" s="13">
        <f t="shared" si="1"/>
        <v>106523</v>
      </c>
      <c r="O5" s="3">
        <f t="shared" si="2"/>
        <v>26</v>
      </c>
      <c r="P5" s="160" t="s">
        <v>30</v>
      </c>
      <c r="Q5" s="86">
        <v>91822</v>
      </c>
    </row>
    <row r="6" spans="1:18" ht="13.5" customHeight="1">
      <c r="H6" s="3">
        <v>36</v>
      </c>
      <c r="I6" s="160" t="s">
        <v>5</v>
      </c>
      <c r="J6" s="217">
        <v>64847</v>
      </c>
      <c r="K6" s="195">
        <v>4</v>
      </c>
      <c r="L6" s="3">
        <f t="shared" si="0"/>
        <v>36</v>
      </c>
      <c r="M6" s="160" t="s">
        <v>5</v>
      </c>
      <c r="N6" s="13">
        <f t="shared" si="1"/>
        <v>64847</v>
      </c>
      <c r="O6" s="3">
        <f t="shared" si="2"/>
        <v>36</v>
      </c>
      <c r="P6" s="160" t="s">
        <v>5</v>
      </c>
      <c r="Q6" s="86">
        <v>82549</v>
      </c>
    </row>
    <row r="7" spans="1:18" ht="13.5" customHeight="1">
      <c r="H7" s="3">
        <v>16</v>
      </c>
      <c r="I7" s="160" t="s">
        <v>3</v>
      </c>
      <c r="J7" s="217">
        <v>48962</v>
      </c>
      <c r="K7" s="195">
        <v>5</v>
      </c>
      <c r="L7" s="3">
        <f t="shared" si="0"/>
        <v>16</v>
      </c>
      <c r="M7" s="160" t="s">
        <v>3</v>
      </c>
      <c r="N7" s="13">
        <f t="shared" si="1"/>
        <v>48962</v>
      </c>
      <c r="O7" s="3">
        <f t="shared" si="2"/>
        <v>16</v>
      </c>
      <c r="P7" s="160" t="s">
        <v>3</v>
      </c>
      <c r="Q7" s="86">
        <v>44617</v>
      </c>
    </row>
    <row r="8" spans="1:18" ht="13.5" customHeight="1">
      <c r="H8" s="3">
        <v>34</v>
      </c>
      <c r="I8" s="160" t="s">
        <v>1</v>
      </c>
      <c r="J8" s="13">
        <v>41381</v>
      </c>
      <c r="K8" s="195">
        <v>6</v>
      </c>
      <c r="L8" s="3">
        <f t="shared" si="0"/>
        <v>34</v>
      </c>
      <c r="M8" s="160" t="s">
        <v>1</v>
      </c>
      <c r="N8" s="13">
        <f t="shared" si="1"/>
        <v>41381</v>
      </c>
      <c r="O8" s="3">
        <f t="shared" si="2"/>
        <v>34</v>
      </c>
      <c r="P8" s="160" t="s">
        <v>1</v>
      </c>
      <c r="Q8" s="86">
        <v>43101</v>
      </c>
    </row>
    <row r="9" spans="1:18" ht="13.5" customHeight="1">
      <c r="H9" s="14">
        <v>25</v>
      </c>
      <c r="I9" s="162" t="s">
        <v>29</v>
      </c>
      <c r="J9" s="13">
        <v>34257</v>
      </c>
      <c r="K9" s="195">
        <v>7</v>
      </c>
      <c r="L9" s="3">
        <f t="shared" si="0"/>
        <v>25</v>
      </c>
      <c r="M9" s="162" t="s">
        <v>29</v>
      </c>
      <c r="N9" s="13">
        <f t="shared" si="1"/>
        <v>34257</v>
      </c>
      <c r="O9" s="3">
        <f t="shared" si="2"/>
        <v>25</v>
      </c>
      <c r="P9" s="162" t="s">
        <v>29</v>
      </c>
      <c r="Q9" s="86">
        <v>34342</v>
      </c>
    </row>
    <row r="10" spans="1:18" ht="13.5" customHeight="1">
      <c r="H10" s="3">
        <v>38</v>
      </c>
      <c r="I10" s="160" t="s">
        <v>38</v>
      </c>
      <c r="J10" s="13">
        <v>31130</v>
      </c>
      <c r="K10" s="195">
        <v>8</v>
      </c>
      <c r="L10" s="3">
        <f t="shared" si="0"/>
        <v>38</v>
      </c>
      <c r="M10" s="160" t="s">
        <v>38</v>
      </c>
      <c r="N10" s="13">
        <f t="shared" si="1"/>
        <v>31130</v>
      </c>
      <c r="O10" s="3">
        <f t="shared" si="2"/>
        <v>38</v>
      </c>
      <c r="P10" s="160" t="s">
        <v>38</v>
      </c>
      <c r="Q10" s="86">
        <v>22463</v>
      </c>
    </row>
    <row r="11" spans="1:18" ht="13.5" customHeight="1">
      <c r="H11" s="77">
        <v>40</v>
      </c>
      <c r="I11" s="162" t="s">
        <v>2</v>
      </c>
      <c r="J11" s="13">
        <v>28456</v>
      </c>
      <c r="K11" s="195">
        <v>9</v>
      </c>
      <c r="L11" s="3">
        <f t="shared" si="0"/>
        <v>40</v>
      </c>
      <c r="M11" s="162" t="s">
        <v>2</v>
      </c>
      <c r="N11" s="13">
        <f t="shared" si="1"/>
        <v>28456</v>
      </c>
      <c r="O11" s="3">
        <f t="shared" si="2"/>
        <v>40</v>
      </c>
      <c r="P11" s="162" t="s">
        <v>2</v>
      </c>
      <c r="Q11" s="86">
        <v>33111</v>
      </c>
    </row>
    <row r="12" spans="1:18" ht="13.5" customHeight="1" thickBot="1">
      <c r="H12" s="271">
        <v>24</v>
      </c>
      <c r="I12" s="376" t="s">
        <v>28</v>
      </c>
      <c r="J12" s="413">
        <v>24096</v>
      </c>
      <c r="K12" s="194">
        <v>10</v>
      </c>
      <c r="L12" s="3">
        <f t="shared" si="0"/>
        <v>24</v>
      </c>
      <c r="M12" s="376" t="s">
        <v>28</v>
      </c>
      <c r="N12" s="13">
        <f t="shared" si="1"/>
        <v>24096</v>
      </c>
      <c r="O12" s="14">
        <f t="shared" si="2"/>
        <v>24</v>
      </c>
      <c r="P12" s="376" t="s">
        <v>28</v>
      </c>
      <c r="Q12" s="197">
        <v>25804</v>
      </c>
    </row>
    <row r="13" spans="1:18" ht="13.5" customHeight="1" thickTop="1" thickBot="1">
      <c r="H13" s="121">
        <v>13</v>
      </c>
      <c r="I13" s="174" t="s">
        <v>7</v>
      </c>
      <c r="J13" s="415">
        <v>24088</v>
      </c>
      <c r="K13" s="103"/>
      <c r="L13" s="78"/>
      <c r="M13" s="163"/>
      <c r="N13" s="336">
        <v>916458</v>
      </c>
      <c r="O13" s="3"/>
      <c r="P13" s="270" t="s">
        <v>152</v>
      </c>
      <c r="Q13" s="198">
        <v>982885</v>
      </c>
    </row>
    <row r="14" spans="1:18" ht="13.5" customHeight="1">
      <c r="B14" s="19"/>
      <c r="H14" s="3">
        <v>2</v>
      </c>
      <c r="I14" s="160" t="s">
        <v>6</v>
      </c>
      <c r="J14" s="13">
        <v>15999</v>
      </c>
      <c r="K14" s="103"/>
      <c r="L14" s="26"/>
      <c r="O14"/>
    </row>
    <row r="15" spans="1:18" ht="13.5" customHeight="1">
      <c r="G15" s="17"/>
      <c r="H15" s="3">
        <v>37</v>
      </c>
      <c r="I15" s="160" t="s">
        <v>37</v>
      </c>
      <c r="J15" s="217">
        <v>12148</v>
      </c>
      <c r="K15" s="103"/>
      <c r="L15" s="26"/>
      <c r="M15" t="s">
        <v>197</v>
      </c>
      <c r="N15" s="15"/>
      <c r="O15"/>
      <c r="P15" t="s">
        <v>198</v>
      </c>
      <c r="Q15" s="444" t="s">
        <v>62</v>
      </c>
    </row>
    <row r="16" spans="1:18" ht="13.5" customHeight="1">
      <c r="C16" s="15"/>
      <c r="E16" s="17"/>
      <c r="H16" s="3">
        <v>9</v>
      </c>
      <c r="I16" s="3" t="s">
        <v>162</v>
      </c>
      <c r="J16" s="13">
        <v>11880</v>
      </c>
      <c r="K16" s="103"/>
      <c r="L16" s="3">
        <f>SUM(L3)</f>
        <v>17</v>
      </c>
      <c r="M16" s="13">
        <f>SUM(N3)</f>
        <v>349730</v>
      </c>
      <c r="N16" s="160" t="s">
        <v>21</v>
      </c>
      <c r="O16" s="3">
        <f>SUM(O3)</f>
        <v>17</v>
      </c>
      <c r="P16" s="13">
        <f>SUM(M16)</f>
        <v>349730</v>
      </c>
      <c r="Q16" s="275">
        <v>377949</v>
      </c>
      <c r="R16" s="79"/>
    </row>
    <row r="17" spans="2:20" ht="13.5" customHeight="1">
      <c r="C17" s="15"/>
      <c r="E17" s="17"/>
      <c r="H17" s="3">
        <v>31</v>
      </c>
      <c r="I17" s="160" t="s">
        <v>104</v>
      </c>
      <c r="J17" s="217">
        <v>11181</v>
      </c>
      <c r="K17" s="103"/>
      <c r="L17" s="3">
        <f t="shared" ref="L17:L25" si="3">SUM(L4)</f>
        <v>33</v>
      </c>
      <c r="M17" s="13">
        <f t="shared" ref="M17:M25" si="4">SUM(N4)</f>
        <v>127457</v>
      </c>
      <c r="N17" s="160" t="s">
        <v>0</v>
      </c>
      <c r="O17" s="3">
        <f t="shared" ref="O17:O25" si="5">SUM(O4)</f>
        <v>33</v>
      </c>
      <c r="P17" s="13">
        <f t="shared" ref="P17:P25" si="6">SUM(M17)</f>
        <v>127457</v>
      </c>
      <c r="Q17" s="276">
        <v>139121</v>
      </c>
      <c r="R17" s="79"/>
      <c r="S17" s="42"/>
    </row>
    <row r="18" spans="2:20" ht="13.5" customHeight="1">
      <c r="C18" s="15"/>
      <c r="E18" s="17"/>
      <c r="H18" s="3">
        <v>14</v>
      </c>
      <c r="I18" s="160" t="s">
        <v>19</v>
      </c>
      <c r="J18" s="13">
        <v>10507</v>
      </c>
      <c r="K18" s="103"/>
      <c r="L18" s="3">
        <f t="shared" si="3"/>
        <v>26</v>
      </c>
      <c r="M18" s="13">
        <f t="shared" si="4"/>
        <v>106523</v>
      </c>
      <c r="N18" s="160" t="s">
        <v>30</v>
      </c>
      <c r="O18" s="3">
        <f t="shared" si="5"/>
        <v>26</v>
      </c>
      <c r="P18" s="13">
        <f t="shared" si="6"/>
        <v>106523</v>
      </c>
      <c r="Q18" s="276">
        <v>103263</v>
      </c>
      <c r="R18" s="79"/>
      <c r="S18" s="111"/>
    </row>
    <row r="19" spans="2:20" ht="13.5" customHeight="1">
      <c r="C19" s="15"/>
      <c r="E19" s="17"/>
      <c r="H19" s="3">
        <v>15</v>
      </c>
      <c r="I19" s="160" t="s">
        <v>20</v>
      </c>
      <c r="J19" s="13">
        <v>7495</v>
      </c>
      <c r="L19" s="3">
        <f t="shared" si="3"/>
        <v>36</v>
      </c>
      <c r="M19" s="13">
        <f t="shared" si="4"/>
        <v>64847</v>
      </c>
      <c r="N19" s="160" t="s">
        <v>5</v>
      </c>
      <c r="O19" s="3">
        <f t="shared" si="5"/>
        <v>36</v>
      </c>
      <c r="P19" s="13">
        <f t="shared" si="6"/>
        <v>64847</v>
      </c>
      <c r="Q19" s="276">
        <v>79430</v>
      </c>
      <c r="R19" s="79"/>
      <c r="S19" s="124"/>
    </row>
    <row r="20" spans="2:20" ht="13.5" customHeight="1">
      <c r="B20" s="18"/>
      <c r="C20" s="15"/>
      <c r="E20" s="17"/>
      <c r="H20" s="3">
        <v>21</v>
      </c>
      <c r="I20" s="3" t="s">
        <v>158</v>
      </c>
      <c r="J20" s="217">
        <v>5043</v>
      </c>
      <c r="L20" s="3">
        <f t="shared" si="3"/>
        <v>16</v>
      </c>
      <c r="M20" s="13">
        <f t="shared" si="4"/>
        <v>48962</v>
      </c>
      <c r="N20" s="160" t="s">
        <v>3</v>
      </c>
      <c r="O20" s="3">
        <f t="shared" si="5"/>
        <v>16</v>
      </c>
      <c r="P20" s="13">
        <f t="shared" si="6"/>
        <v>48962</v>
      </c>
      <c r="Q20" s="276">
        <v>70584</v>
      </c>
      <c r="R20" s="79"/>
      <c r="S20" s="124"/>
    </row>
    <row r="21" spans="2:20" ht="13.5" customHeight="1">
      <c r="B21" s="18"/>
      <c r="C21" s="15"/>
      <c r="E21" s="17"/>
      <c r="H21" s="3">
        <v>11</v>
      </c>
      <c r="I21" s="160" t="s">
        <v>17</v>
      </c>
      <c r="J21" s="13">
        <v>4444</v>
      </c>
      <c r="L21" s="3">
        <f t="shared" si="3"/>
        <v>34</v>
      </c>
      <c r="M21" s="13">
        <f t="shared" si="4"/>
        <v>41381</v>
      </c>
      <c r="N21" s="160" t="s">
        <v>1</v>
      </c>
      <c r="O21" s="3">
        <f t="shared" si="5"/>
        <v>34</v>
      </c>
      <c r="P21" s="13">
        <f t="shared" si="6"/>
        <v>41381</v>
      </c>
      <c r="Q21" s="276">
        <v>49984</v>
      </c>
      <c r="R21" s="79"/>
      <c r="S21" s="28"/>
    </row>
    <row r="22" spans="2:20" ht="13.5" customHeight="1">
      <c r="C22" s="15"/>
      <c r="E22" s="17"/>
      <c r="H22" s="3">
        <v>1</v>
      </c>
      <c r="I22" s="160" t="s">
        <v>4</v>
      </c>
      <c r="J22" s="13">
        <v>2825</v>
      </c>
      <c r="K22" s="15"/>
      <c r="L22" s="3">
        <f t="shared" si="3"/>
        <v>25</v>
      </c>
      <c r="M22" s="13">
        <f t="shared" si="4"/>
        <v>34257</v>
      </c>
      <c r="N22" s="162" t="s">
        <v>29</v>
      </c>
      <c r="O22" s="3">
        <f t="shared" si="5"/>
        <v>25</v>
      </c>
      <c r="P22" s="13">
        <f t="shared" si="6"/>
        <v>34257</v>
      </c>
      <c r="Q22" s="276">
        <v>49449</v>
      </c>
      <c r="R22" s="79"/>
    </row>
    <row r="23" spans="2:20" ht="13.5" customHeight="1">
      <c r="B23" s="18"/>
      <c r="C23" s="15"/>
      <c r="E23" s="17"/>
      <c r="H23" s="3">
        <v>27</v>
      </c>
      <c r="I23" s="160" t="s">
        <v>31</v>
      </c>
      <c r="J23" s="136">
        <v>2227</v>
      </c>
      <c r="K23" s="15"/>
      <c r="L23" s="3">
        <f t="shared" si="3"/>
        <v>38</v>
      </c>
      <c r="M23" s="13">
        <f t="shared" si="4"/>
        <v>31130</v>
      </c>
      <c r="N23" s="160" t="s">
        <v>38</v>
      </c>
      <c r="O23" s="3">
        <f t="shared" si="5"/>
        <v>38</v>
      </c>
      <c r="P23" s="13">
        <f t="shared" si="6"/>
        <v>31130</v>
      </c>
      <c r="Q23" s="276">
        <v>25682</v>
      </c>
      <c r="R23" s="79"/>
      <c r="S23" s="42"/>
    </row>
    <row r="24" spans="2:20" ht="13.5" customHeight="1">
      <c r="C24" s="15"/>
      <c r="E24" s="17"/>
      <c r="H24" s="3">
        <v>39</v>
      </c>
      <c r="I24" s="160" t="s">
        <v>39</v>
      </c>
      <c r="J24" s="13">
        <v>1913</v>
      </c>
      <c r="K24" s="15"/>
      <c r="L24" s="3">
        <f t="shared" si="3"/>
        <v>40</v>
      </c>
      <c r="M24" s="13">
        <f t="shared" si="4"/>
        <v>28456</v>
      </c>
      <c r="N24" s="162" t="s">
        <v>2</v>
      </c>
      <c r="O24" s="3">
        <f t="shared" si="5"/>
        <v>40</v>
      </c>
      <c r="P24" s="13">
        <f t="shared" si="6"/>
        <v>28456</v>
      </c>
      <c r="Q24" s="276">
        <v>47139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13">
        <v>1889</v>
      </c>
      <c r="K25" s="15"/>
      <c r="L25" s="14">
        <f t="shared" si="3"/>
        <v>24</v>
      </c>
      <c r="M25" s="113">
        <f t="shared" si="4"/>
        <v>24096</v>
      </c>
      <c r="N25" s="376" t="s">
        <v>28</v>
      </c>
      <c r="O25" s="14">
        <f t="shared" si="5"/>
        <v>24</v>
      </c>
      <c r="P25" s="113">
        <f t="shared" si="6"/>
        <v>24096</v>
      </c>
      <c r="Q25" s="277">
        <v>29260</v>
      </c>
      <c r="R25" s="126" t="s">
        <v>72</v>
      </c>
      <c r="S25" s="28"/>
      <c r="T25" s="28"/>
    </row>
    <row r="26" spans="2:20" ht="13.5" customHeight="1" thickTop="1">
      <c r="H26" s="3">
        <v>3</v>
      </c>
      <c r="I26" s="160" t="s">
        <v>10</v>
      </c>
      <c r="J26" s="13">
        <v>1501</v>
      </c>
      <c r="K26" s="15"/>
      <c r="L26" s="114"/>
      <c r="M26" s="161">
        <f>SUM(J43-(M16+M17+M18+M19+M20+M21+M22+M23+M24+M25))</f>
        <v>120704</v>
      </c>
      <c r="N26" s="218" t="s">
        <v>45</v>
      </c>
      <c r="O26" s="115"/>
      <c r="P26" s="161">
        <f>SUM(M26)</f>
        <v>120704</v>
      </c>
      <c r="Q26" s="161"/>
      <c r="R26" s="175">
        <v>1130808</v>
      </c>
      <c r="T26" s="28"/>
    </row>
    <row r="27" spans="2:20" ht="13.5" customHeight="1">
      <c r="H27" s="3">
        <v>22</v>
      </c>
      <c r="I27" s="160" t="s">
        <v>26</v>
      </c>
      <c r="J27" s="13">
        <v>1366</v>
      </c>
      <c r="K27" s="15"/>
      <c r="M27" t="s">
        <v>186</v>
      </c>
      <c r="O27" s="110"/>
      <c r="P27" s="28" t="s">
        <v>187</v>
      </c>
    </row>
    <row r="28" spans="2:20" ht="13.5" customHeight="1">
      <c r="H28" s="3">
        <v>20</v>
      </c>
      <c r="I28" s="160" t="s">
        <v>24</v>
      </c>
      <c r="J28" s="13">
        <v>1210</v>
      </c>
      <c r="K28" s="15"/>
      <c r="M28" s="86">
        <f t="shared" ref="M28:M37" si="7">SUM(Q3)</f>
        <v>345930</v>
      </c>
      <c r="N28" s="160" t="s">
        <v>21</v>
      </c>
      <c r="O28" s="3">
        <f>SUM(L3)</f>
        <v>17</v>
      </c>
      <c r="P28" s="86">
        <f t="shared" ref="P28:P37" si="8">SUM(Q3)</f>
        <v>345930</v>
      </c>
    </row>
    <row r="29" spans="2:20" ht="13.5" customHeight="1">
      <c r="H29" s="3">
        <v>29</v>
      </c>
      <c r="I29" s="160" t="s">
        <v>94</v>
      </c>
      <c r="J29" s="87">
        <v>765</v>
      </c>
      <c r="K29" s="15"/>
      <c r="M29" s="86">
        <f t="shared" si="7"/>
        <v>113595</v>
      </c>
      <c r="N29" s="160" t="s">
        <v>0</v>
      </c>
      <c r="O29" s="3">
        <f t="shared" ref="O29:O37" si="9">SUM(L4)</f>
        <v>33</v>
      </c>
      <c r="P29" s="86">
        <f t="shared" si="8"/>
        <v>113595</v>
      </c>
    </row>
    <row r="30" spans="2:20" ht="13.5" customHeight="1">
      <c r="H30" s="3">
        <v>18</v>
      </c>
      <c r="I30" s="160" t="s">
        <v>22</v>
      </c>
      <c r="J30" s="13">
        <v>636</v>
      </c>
      <c r="K30" s="15"/>
      <c r="M30" s="86">
        <f t="shared" si="7"/>
        <v>91822</v>
      </c>
      <c r="N30" s="160" t="s">
        <v>30</v>
      </c>
      <c r="O30" s="3">
        <f t="shared" si="9"/>
        <v>26</v>
      </c>
      <c r="P30" s="86">
        <f t="shared" si="8"/>
        <v>91822</v>
      </c>
    </row>
    <row r="31" spans="2:20" ht="13.5" customHeight="1">
      <c r="H31" s="3">
        <v>12</v>
      </c>
      <c r="I31" s="160" t="s">
        <v>18</v>
      </c>
      <c r="J31" s="13">
        <v>634</v>
      </c>
      <c r="K31" s="15"/>
      <c r="M31" s="86">
        <f t="shared" si="7"/>
        <v>82549</v>
      </c>
      <c r="N31" s="160" t="s">
        <v>5</v>
      </c>
      <c r="O31" s="3">
        <f t="shared" si="9"/>
        <v>36</v>
      </c>
      <c r="P31" s="86">
        <f t="shared" si="8"/>
        <v>82549</v>
      </c>
    </row>
    <row r="32" spans="2:20" ht="13.5" customHeight="1">
      <c r="H32" s="3">
        <v>35</v>
      </c>
      <c r="I32" s="160" t="s">
        <v>36</v>
      </c>
      <c r="J32" s="217">
        <v>597</v>
      </c>
      <c r="K32" s="15"/>
      <c r="M32" s="86">
        <f t="shared" si="7"/>
        <v>44617</v>
      </c>
      <c r="N32" s="160" t="s">
        <v>3</v>
      </c>
      <c r="O32" s="3">
        <f t="shared" si="9"/>
        <v>16</v>
      </c>
      <c r="P32" s="86">
        <f t="shared" si="8"/>
        <v>44617</v>
      </c>
      <c r="S32" s="10"/>
    </row>
    <row r="33" spans="8:21" ht="13.5" customHeight="1">
      <c r="H33" s="3">
        <v>6</v>
      </c>
      <c r="I33" s="160" t="s">
        <v>13</v>
      </c>
      <c r="J33" s="217">
        <v>580</v>
      </c>
      <c r="K33" s="15"/>
      <c r="M33" s="86">
        <f t="shared" si="7"/>
        <v>43101</v>
      </c>
      <c r="N33" s="160" t="s">
        <v>1</v>
      </c>
      <c r="O33" s="3">
        <f t="shared" si="9"/>
        <v>34</v>
      </c>
      <c r="P33" s="86">
        <f t="shared" si="8"/>
        <v>43101</v>
      </c>
      <c r="S33" s="28"/>
      <c r="T33" s="28"/>
    </row>
    <row r="34" spans="8:21" ht="13.5" customHeight="1">
      <c r="H34" s="3">
        <v>23</v>
      </c>
      <c r="I34" s="160" t="s">
        <v>27</v>
      </c>
      <c r="J34" s="136">
        <v>478</v>
      </c>
      <c r="K34" s="15"/>
      <c r="M34" s="86">
        <f t="shared" si="7"/>
        <v>34342</v>
      </c>
      <c r="N34" s="162" t="s">
        <v>29</v>
      </c>
      <c r="O34" s="3">
        <f t="shared" si="9"/>
        <v>25</v>
      </c>
      <c r="P34" s="86">
        <f t="shared" si="8"/>
        <v>34342</v>
      </c>
      <c r="S34" s="28"/>
      <c r="T34" s="28"/>
    </row>
    <row r="35" spans="8:21" ht="13.5" customHeight="1">
      <c r="H35" s="3">
        <v>32</v>
      </c>
      <c r="I35" s="160" t="s">
        <v>35</v>
      </c>
      <c r="J35" s="136">
        <v>405</v>
      </c>
      <c r="K35" s="15"/>
      <c r="M35" s="86">
        <f t="shared" si="7"/>
        <v>22463</v>
      </c>
      <c r="N35" s="160" t="s">
        <v>38</v>
      </c>
      <c r="O35" s="3">
        <f t="shared" si="9"/>
        <v>38</v>
      </c>
      <c r="P35" s="86">
        <f t="shared" si="8"/>
        <v>22463</v>
      </c>
      <c r="S35" s="28"/>
    </row>
    <row r="36" spans="8:21" ht="13.5" customHeight="1">
      <c r="H36" s="3">
        <v>7</v>
      </c>
      <c r="I36" s="160" t="s">
        <v>14</v>
      </c>
      <c r="J36" s="13">
        <v>251</v>
      </c>
      <c r="K36" s="15"/>
      <c r="M36" s="86">
        <f t="shared" si="7"/>
        <v>33111</v>
      </c>
      <c r="N36" s="162" t="s">
        <v>2</v>
      </c>
      <c r="O36" s="3">
        <f t="shared" si="9"/>
        <v>40</v>
      </c>
      <c r="P36" s="86">
        <f t="shared" si="8"/>
        <v>33111</v>
      </c>
      <c r="S36" s="28"/>
    </row>
    <row r="37" spans="8:21" ht="13.5" customHeight="1" thickBot="1">
      <c r="H37" s="3">
        <v>10</v>
      </c>
      <c r="I37" s="160" t="s">
        <v>16</v>
      </c>
      <c r="J37" s="409">
        <v>250</v>
      </c>
      <c r="K37" s="15"/>
      <c r="M37" s="112">
        <f t="shared" si="7"/>
        <v>25804</v>
      </c>
      <c r="N37" s="376" t="s">
        <v>28</v>
      </c>
      <c r="O37" s="14">
        <f t="shared" si="9"/>
        <v>24</v>
      </c>
      <c r="P37" s="112">
        <f t="shared" si="8"/>
        <v>25804</v>
      </c>
      <c r="S37" s="28"/>
    </row>
    <row r="38" spans="8:21" ht="13.5" customHeight="1" thickTop="1" thickBot="1">
      <c r="H38" s="3">
        <v>5</v>
      </c>
      <c r="I38" s="160" t="s">
        <v>12</v>
      </c>
      <c r="J38" s="409">
        <v>189</v>
      </c>
      <c r="K38" s="15"/>
      <c r="M38" s="342">
        <f>SUM(Q13-(Q3+Q4+Q5+Q6+Q7+Q8+Q9+Q10+Q11+Q12))</f>
        <v>145551</v>
      </c>
      <c r="N38" s="270" t="s">
        <v>8</v>
      </c>
      <c r="O38" s="343"/>
      <c r="P38" s="344">
        <f>SUM(M38)</f>
        <v>145551</v>
      </c>
      <c r="U38" s="28"/>
    </row>
    <row r="39" spans="8:21" ht="13.5" customHeight="1">
      <c r="H39" s="3">
        <v>4</v>
      </c>
      <c r="I39" s="160" t="s">
        <v>11</v>
      </c>
      <c r="J39" s="13">
        <v>112</v>
      </c>
      <c r="K39" s="15"/>
      <c r="P39" s="28"/>
    </row>
    <row r="40" spans="8:21" ht="13.5" customHeight="1">
      <c r="H40" s="3">
        <v>19</v>
      </c>
      <c r="I40" s="160" t="s">
        <v>23</v>
      </c>
      <c r="J40" s="217">
        <v>81</v>
      </c>
      <c r="K40" s="15"/>
    </row>
    <row r="41" spans="8:21" ht="13.5" customHeight="1">
      <c r="H41" s="3">
        <v>28</v>
      </c>
      <c r="I41" s="160" t="s">
        <v>32</v>
      </c>
      <c r="J41" s="13">
        <v>10</v>
      </c>
      <c r="K41" s="15"/>
    </row>
    <row r="42" spans="8:21" ht="13.5" customHeight="1" thickBot="1">
      <c r="H42" s="14">
        <v>8</v>
      </c>
      <c r="I42" s="162" t="s">
        <v>15</v>
      </c>
      <c r="J42" s="425">
        <v>0</v>
      </c>
      <c r="K42" s="15"/>
    </row>
    <row r="43" spans="8:21" ht="13.5" customHeight="1" thickTop="1">
      <c r="H43" s="114"/>
      <c r="I43" s="291" t="s">
        <v>92</v>
      </c>
      <c r="J43" s="292">
        <f>SUM(J3:J42)</f>
        <v>977543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195</v>
      </c>
      <c r="D52" s="8" t="s">
        <v>196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349730</v>
      </c>
      <c r="D53" s="87">
        <f t="shared" ref="D53:D63" si="11">SUM(Q3)</f>
        <v>345930</v>
      </c>
      <c r="E53" s="80">
        <f t="shared" ref="E53:E62" si="12">SUM(P16/Q16*100)</f>
        <v>92.533648719800823</v>
      </c>
      <c r="F53" s="20">
        <f t="shared" ref="F53:F63" si="13">SUM(C53/D53*100)</f>
        <v>101.0984881334374</v>
      </c>
      <c r="G53" s="21"/>
      <c r="I53" s="159"/>
    </row>
    <row r="54" spans="1:16" ht="13.5" customHeight="1">
      <c r="A54" s="9">
        <v>2</v>
      </c>
      <c r="B54" s="160" t="s">
        <v>0</v>
      </c>
      <c r="C54" s="13">
        <f t="shared" si="10"/>
        <v>127457</v>
      </c>
      <c r="D54" s="87">
        <f t="shared" si="11"/>
        <v>113595</v>
      </c>
      <c r="E54" s="80">
        <f t="shared" si="12"/>
        <v>91.615931455351813</v>
      </c>
      <c r="F54" s="20">
        <f t="shared" si="13"/>
        <v>112.20300189268895</v>
      </c>
      <c r="G54" s="21"/>
      <c r="I54" s="159"/>
    </row>
    <row r="55" spans="1:16" ht="13.5" customHeight="1">
      <c r="A55" s="9">
        <v>3</v>
      </c>
      <c r="B55" s="160" t="s">
        <v>30</v>
      </c>
      <c r="C55" s="13">
        <f t="shared" si="10"/>
        <v>106523</v>
      </c>
      <c r="D55" s="87">
        <f t="shared" si="11"/>
        <v>91822</v>
      </c>
      <c r="E55" s="80">
        <f t="shared" si="12"/>
        <v>103.15698749794215</v>
      </c>
      <c r="F55" s="20">
        <f t="shared" si="13"/>
        <v>116.01032432314695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64847</v>
      </c>
      <c r="D56" s="87">
        <f t="shared" si="11"/>
        <v>82549</v>
      </c>
      <c r="E56" s="80">
        <f t="shared" si="12"/>
        <v>81.640438121616526</v>
      </c>
      <c r="F56" s="20">
        <f t="shared" si="13"/>
        <v>78.555766877854367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48962</v>
      </c>
      <c r="D57" s="87">
        <f t="shared" si="11"/>
        <v>44617</v>
      </c>
      <c r="E57" s="80">
        <f t="shared" si="12"/>
        <v>69.36699535305452</v>
      </c>
      <c r="F57" s="20">
        <f t="shared" si="13"/>
        <v>109.73844050474035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41381</v>
      </c>
      <c r="D58" s="87">
        <f t="shared" si="11"/>
        <v>43101</v>
      </c>
      <c r="E58" s="80">
        <f t="shared" si="12"/>
        <v>82.788492317541625</v>
      </c>
      <c r="F58" s="20">
        <f t="shared" si="13"/>
        <v>96.009373332405275</v>
      </c>
      <c r="G58" s="21"/>
    </row>
    <row r="59" spans="1:16" ht="13.5" customHeight="1">
      <c r="A59" s="9">
        <v>7</v>
      </c>
      <c r="B59" s="162" t="s">
        <v>29</v>
      </c>
      <c r="C59" s="13">
        <f t="shared" si="10"/>
        <v>34257</v>
      </c>
      <c r="D59" s="87">
        <f t="shared" si="11"/>
        <v>34342</v>
      </c>
      <c r="E59" s="80">
        <f t="shared" si="12"/>
        <v>69.277437359703939</v>
      </c>
      <c r="F59" s="20">
        <f t="shared" si="13"/>
        <v>99.752489662803569</v>
      </c>
      <c r="G59" s="21"/>
    </row>
    <row r="60" spans="1:16" ht="13.5" customHeight="1">
      <c r="A60" s="9">
        <v>8</v>
      </c>
      <c r="B60" s="160" t="s">
        <v>38</v>
      </c>
      <c r="C60" s="13">
        <f t="shared" si="10"/>
        <v>31130</v>
      </c>
      <c r="D60" s="87">
        <f t="shared" si="11"/>
        <v>22463</v>
      </c>
      <c r="E60" s="80">
        <f t="shared" si="12"/>
        <v>121.21330114477064</v>
      </c>
      <c r="F60" s="20">
        <f t="shared" si="13"/>
        <v>138.58344833726574</v>
      </c>
      <c r="G60" s="21"/>
    </row>
    <row r="61" spans="1:16" ht="13.5" customHeight="1">
      <c r="A61" s="9">
        <v>9</v>
      </c>
      <c r="B61" s="162" t="s">
        <v>2</v>
      </c>
      <c r="C61" s="13">
        <f t="shared" si="10"/>
        <v>28456</v>
      </c>
      <c r="D61" s="87">
        <f t="shared" si="11"/>
        <v>33111</v>
      </c>
      <c r="E61" s="80">
        <f t="shared" si="12"/>
        <v>60.366151169944203</v>
      </c>
      <c r="F61" s="20">
        <f t="shared" si="13"/>
        <v>85.941227990697953</v>
      </c>
      <c r="G61" s="21"/>
    </row>
    <row r="62" spans="1:16" ht="13.5" customHeight="1" thickBot="1">
      <c r="A62" s="127">
        <v>10</v>
      </c>
      <c r="B62" s="376" t="s">
        <v>28</v>
      </c>
      <c r="C62" s="113">
        <f t="shared" si="10"/>
        <v>24096</v>
      </c>
      <c r="D62" s="128">
        <f t="shared" si="11"/>
        <v>25804</v>
      </c>
      <c r="E62" s="129">
        <f t="shared" si="12"/>
        <v>82.351332877648659</v>
      </c>
      <c r="F62" s="130">
        <f t="shared" si="13"/>
        <v>93.380871182762363</v>
      </c>
      <c r="G62" s="131"/>
    </row>
    <row r="63" spans="1:16" ht="13.5" customHeight="1" thickTop="1">
      <c r="A63" s="114"/>
      <c r="B63" s="132" t="s">
        <v>73</v>
      </c>
      <c r="C63" s="133">
        <f>SUM(J43)</f>
        <v>977543</v>
      </c>
      <c r="D63" s="133">
        <f t="shared" si="11"/>
        <v>982885</v>
      </c>
      <c r="E63" s="134">
        <f>SUM(C63/R26*100)</f>
        <v>86.44641707522409</v>
      </c>
      <c r="F63" s="135">
        <f t="shared" si="13"/>
        <v>99.456497962630422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74" sqref="M74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65</v>
      </c>
      <c r="R1" s="104"/>
    </row>
    <row r="2" spans="8:30">
      <c r="H2" s="183" t="s">
        <v>195</v>
      </c>
      <c r="I2" s="3"/>
      <c r="J2" s="184" t="s">
        <v>101</v>
      </c>
      <c r="K2" s="3"/>
      <c r="L2" s="293" t="s">
        <v>189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98</v>
      </c>
      <c r="I3" s="3"/>
      <c r="J3" s="144" t="s">
        <v>99</v>
      </c>
      <c r="K3" s="3"/>
      <c r="L3" s="293" t="s">
        <v>98</v>
      </c>
      <c r="N3" s="421"/>
      <c r="S3" s="26"/>
      <c r="T3" s="26"/>
      <c r="U3" s="26"/>
    </row>
    <row r="4" spans="8:30" ht="13.5" customHeight="1">
      <c r="H4" s="89">
        <v>21904</v>
      </c>
      <c r="I4" s="3">
        <v>33</v>
      </c>
      <c r="J4" s="160" t="s">
        <v>0</v>
      </c>
      <c r="K4" s="116">
        <f>SUM(I4)</f>
        <v>33</v>
      </c>
      <c r="L4" s="309">
        <v>17693</v>
      </c>
      <c r="M4" s="45"/>
      <c r="N4" s="421"/>
      <c r="O4" s="90"/>
      <c r="S4" s="26"/>
      <c r="T4" s="26"/>
      <c r="U4" s="26"/>
    </row>
    <row r="5" spans="8:30" ht="13.5" customHeight="1">
      <c r="H5" s="44">
        <v>13978</v>
      </c>
      <c r="I5" s="3">
        <v>26</v>
      </c>
      <c r="J5" s="160" t="s">
        <v>30</v>
      </c>
      <c r="K5" s="116">
        <f t="shared" ref="K5:K13" si="0">SUM(I5)</f>
        <v>26</v>
      </c>
      <c r="L5" s="310">
        <v>17409</v>
      </c>
      <c r="M5" s="45"/>
      <c r="N5" s="421"/>
      <c r="O5" s="90"/>
      <c r="S5" s="26"/>
      <c r="T5" s="26"/>
      <c r="U5" s="26"/>
    </row>
    <row r="6" spans="8:30" ht="13.5" customHeight="1">
      <c r="H6" s="193">
        <v>6970</v>
      </c>
      <c r="I6" s="3">
        <v>14</v>
      </c>
      <c r="J6" s="160" t="s">
        <v>19</v>
      </c>
      <c r="K6" s="116">
        <f t="shared" si="0"/>
        <v>14</v>
      </c>
      <c r="L6" s="310">
        <v>6152</v>
      </c>
      <c r="M6" s="45"/>
      <c r="N6" s="421"/>
      <c r="O6" s="90"/>
      <c r="S6" s="26"/>
      <c r="T6" s="26"/>
      <c r="U6" s="26"/>
    </row>
    <row r="7" spans="8:30" ht="13.5" customHeight="1">
      <c r="H7" s="289">
        <v>3110</v>
      </c>
      <c r="I7" s="3">
        <v>15</v>
      </c>
      <c r="J7" s="160" t="s">
        <v>20</v>
      </c>
      <c r="K7" s="116">
        <f t="shared" si="0"/>
        <v>15</v>
      </c>
      <c r="L7" s="310">
        <v>3228</v>
      </c>
      <c r="M7" s="45"/>
      <c r="N7" s="421"/>
      <c r="O7" s="90"/>
      <c r="S7" s="26"/>
      <c r="T7" s="26"/>
      <c r="U7" s="26"/>
    </row>
    <row r="8" spans="8:30">
      <c r="H8" s="193">
        <v>2939</v>
      </c>
      <c r="I8" s="3">
        <v>38</v>
      </c>
      <c r="J8" s="160" t="s">
        <v>38</v>
      </c>
      <c r="K8" s="116">
        <f t="shared" si="0"/>
        <v>38</v>
      </c>
      <c r="L8" s="310">
        <v>3525</v>
      </c>
      <c r="M8" s="45"/>
      <c r="N8" s="90"/>
      <c r="O8" s="90"/>
      <c r="S8" s="26"/>
      <c r="T8" s="26"/>
      <c r="U8" s="26"/>
    </row>
    <row r="9" spans="8:30">
      <c r="H9" s="193">
        <v>1881</v>
      </c>
      <c r="I9" s="3">
        <v>37</v>
      </c>
      <c r="J9" s="160" t="s">
        <v>37</v>
      </c>
      <c r="K9" s="116">
        <f t="shared" si="0"/>
        <v>37</v>
      </c>
      <c r="L9" s="310">
        <v>1484</v>
      </c>
      <c r="M9" s="45"/>
      <c r="N9" s="90"/>
      <c r="O9" s="90"/>
      <c r="S9" s="26"/>
      <c r="T9" s="26"/>
      <c r="U9" s="26"/>
    </row>
    <row r="10" spans="8:30">
      <c r="H10" s="88">
        <v>1780</v>
      </c>
      <c r="I10" s="14">
        <v>34</v>
      </c>
      <c r="J10" s="162" t="s">
        <v>1</v>
      </c>
      <c r="K10" s="116">
        <f t="shared" si="0"/>
        <v>34</v>
      </c>
      <c r="L10" s="310">
        <v>5614</v>
      </c>
      <c r="S10" s="26"/>
      <c r="T10" s="26"/>
      <c r="U10" s="26"/>
    </row>
    <row r="11" spans="8:30">
      <c r="H11" s="43">
        <v>1317</v>
      </c>
      <c r="I11" s="3">
        <v>27</v>
      </c>
      <c r="J11" s="160" t="s">
        <v>31</v>
      </c>
      <c r="K11" s="116">
        <f t="shared" si="0"/>
        <v>27</v>
      </c>
      <c r="L11" s="310">
        <v>2121</v>
      </c>
      <c r="M11" s="45"/>
      <c r="N11" s="90"/>
      <c r="O11" s="90"/>
      <c r="S11" s="26"/>
      <c r="T11" s="26"/>
      <c r="U11" s="26"/>
    </row>
    <row r="12" spans="8:30">
      <c r="H12" s="166">
        <v>1231</v>
      </c>
      <c r="I12" s="14">
        <v>25</v>
      </c>
      <c r="J12" s="162" t="s">
        <v>29</v>
      </c>
      <c r="K12" s="116">
        <f t="shared" si="0"/>
        <v>25</v>
      </c>
      <c r="L12" s="310">
        <v>1398</v>
      </c>
      <c r="M12" s="45"/>
      <c r="N12" s="90"/>
      <c r="O12" s="90"/>
      <c r="S12" s="26"/>
      <c r="T12" s="26"/>
      <c r="U12" s="26"/>
    </row>
    <row r="13" spans="8:30" ht="14.25" thickBot="1">
      <c r="H13" s="427">
        <v>1197</v>
      </c>
      <c r="I13" s="379">
        <v>24</v>
      </c>
      <c r="J13" s="380" t="s">
        <v>28</v>
      </c>
      <c r="K13" s="116">
        <f t="shared" si="0"/>
        <v>24</v>
      </c>
      <c r="L13" s="310">
        <v>3955</v>
      </c>
      <c r="M13" s="45"/>
      <c r="N13" s="90"/>
      <c r="O13" s="90"/>
      <c r="S13" s="26"/>
      <c r="T13" s="26"/>
      <c r="U13" s="26"/>
    </row>
    <row r="14" spans="8:30" ht="14.25" thickTop="1">
      <c r="H14" s="44">
        <v>1019</v>
      </c>
      <c r="I14" s="121">
        <v>17</v>
      </c>
      <c r="J14" s="174" t="s">
        <v>21</v>
      </c>
      <c r="K14" s="107" t="s">
        <v>8</v>
      </c>
      <c r="L14" s="311">
        <v>68042</v>
      </c>
      <c r="S14" s="26"/>
      <c r="T14" s="26"/>
      <c r="U14" s="26"/>
    </row>
    <row r="15" spans="8:30">
      <c r="H15" s="193">
        <v>948</v>
      </c>
      <c r="I15" s="3">
        <v>36</v>
      </c>
      <c r="J15" s="160" t="s">
        <v>5</v>
      </c>
      <c r="K15" s="50"/>
      <c r="M15" s="42" t="s">
        <v>93</v>
      </c>
      <c r="N15" s="42" t="s">
        <v>74</v>
      </c>
      <c r="S15" s="26"/>
      <c r="T15" s="26"/>
      <c r="U15" s="26"/>
    </row>
    <row r="16" spans="8:30">
      <c r="H16" s="333">
        <v>452</v>
      </c>
      <c r="I16" s="3">
        <v>16</v>
      </c>
      <c r="J16" s="160" t="s">
        <v>3</v>
      </c>
      <c r="K16" s="116">
        <f>SUM(I4)</f>
        <v>33</v>
      </c>
      <c r="L16" s="160" t="s">
        <v>0</v>
      </c>
      <c r="M16" s="312">
        <v>19634</v>
      </c>
      <c r="N16" s="89">
        <f>SUM(H4)</f>
        <v>21904</v>
      </c>
      <c r="O16" s="45"/>
      <c r="P16" s="17"/>
      <c r="S16" s="26"/>
      <c r="T16" s="26"/>
      <c r="U16" s="26"/>
    </row>
    <row r="17" spans="1:21">
      <c r="H17" s="44">
        <v>397</v>
      </c>
      <c r="I17" s="33">
        <v>40</v>
      </c>
      <c r="J17" s="160" t="s">
        <v>2</v>
      </c>
      <c r="K17" s="116">
        <f t="shared" ref="K17:K25" si="1">SUM(I5)</f>
        <v>26</v>
      </c>
      <c r="L17" s="160" t="s">
        <v>30</v>
      </c>
      <c r="M17" s="313">
        <v>12424</v>
      </c>
      <c r="N17" s="89">
        <f t="shared" ref="N17:N25" si="2">SUM(H5)</f>
        <v>13978</v>
      </c>
      <c r="O17" s="45"/>
      <c r="P17" s="17"/>
      <c r="S17" s="26"/>
      <c r="T17" s="26"/>
      <c r="U17" s="26"/>
    </row>
    <row r="18" spans="1:21">
      <c r="H18" s="122">
        <v>195</v>
      </c>
      <c r="I18" s="3">
        <v>32</v>
      </c>
      <c r="J18" s="160" t="s">
        <v>35</v>
      </c>
      <c r="K18" s="116">
        <f t="shared" si="1"/>
        <v>14</v>
      </c>
      <c r="L18" s="160" t="s">
        <v>19</v>
      </c>
      <c r="M18" s="313">
        <v>10361</v>
      </c>
      <c r="N18" s="89">
        <f t="shared" si="2"/>
        <v>6970</v>
      </c>
      <c r="O18" s="45"/>
      <c r="P18" s="17"/>
      <c r="S18" s="26"/>
      <c r="T18" s="26"/>
      <c r="U18" s="26"/>
    </row>
    <row r="19" spans="1:21">
      <c r="H19" s="43">
        <v>179</v>
      </c>
      <c r="I19" s="3">
        <v>23</v>
      </c>
      <c r="J19" s="160" t="s">
        <v>27</v>
      </c>
      <c r="K19" s="116">
        <f t="shared" si="1"/>
        <v>15</v>
      </c>
      <c r="L19" s="160" t="s">
        <v>20</v>
      </c>
      <c r="M19" s="313">
        <v>3175</v>
      </c>
      <c r="N19" s="89">
        <f t="shared" si="2"/>
        <v>3110</v>
      </c>
      <c r="O19" s="45"/>
      <c r="P19" s="17"/>
      <c r="S19" s="26"/>
      <c r="T19" s="26"/>
      <c r="U19" s="26"/>
    </row>
    <row r="20" spans="1:21" ht="14.25" thickBot="1">
      <c r="H20" s="88">
        <v>134</v>
      </c>
      <c r="I20" s="3">
        <v>1</v>
      </c>
      <c r="J20" s="160" t="s">
        <v>4</v>
      </c>
      <c r="K20" s="116">
        <f t="shared" si="1"/>
        <v>38</v>
      </c>
      <c r="L20" s="160" t="s">
        <v>38</v>
      </c>
      <c r="M20" s="313">
        <v>4194</v>
      </c>
      <c r="N20" s="89">
        <f t="shared" si="2"/>
        <v>2939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195</v>
      </c>
      <c r="D21" s="59" t="s">
        <v>185</v>
      </c>
      <c r="E21" s="59" t="s">
        <v>51</v>
      </c>
      <c r="F21" s="59" t="s">
        <v>50</v>
      </c>
      <c r="G21" s="59" t="s">
        <v>52</v>
      </c>
      <c r="H21" s="44">
        <v>122</v>
      </c>
      <c r="I21" s="3">
        <v>21</v>
      </c>
      <c r="J21" s="160" t="s">
        <v>25</v>
      </c>
      <c r="K21" s="116">
        <f t="shared" si="1"/>
        <v>37</v>
      </c>
      <c r="L21" s="160" t="s">
        <v>37</v>
      </c>
      <c r="M21" s="313">
        <v>1561</v>
      </c>
      <c r="N21" s="89">
        <f t="shared" si="2"/>
        <v>1881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21904</v>
      </c>
      <c r="D22" s="89">
        <f>SUM(L4)</f>
        <v>17693</v>
      </c>
      <c r="E22" s="52">
        <f t="shared" ref="E22:E32" si="4">SUM(N16/M16*100)</f>
        <v>111.56157685647345</v>
      </c>
      <c r="F22" s="55">
        <f>SUM(C22/D22*100)</f>
        <v>123.80037302888147</v>
      </c>
      <c r="G22" s="3"/>
      <c r="H22" s="125">
        <v>97</v>
      </c>
      <c r="I22" s="3">
        <v>9</v>
      </c>
      <c r="J22" s="3" t="s">
        <v>163</v>
      </c>
      <c r="K22" s="116">
        <f t="shared" si="1"/>
        <v>34</v>
      </c>
      <c r="L22" s="162" t="s">
        <v>1</v>
      </c>
      <c r="M22" s="313">
        <v>2943</v>
      </c>
      <c r="N22" s="89">
        <f t="shared" si="2"/>
        <v>1780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13978</v>
      </c>
      <c r="D23" s="89">
        <f>SUM(L5)</f>
        <v>17409</v>
      </c>
      <c r="E23" s="52">
        <f t="shared" si="4"/>
        <v>112.50804893754025</v>
      </c>
      <c r="F23" s="55">
        <f t="shared" ref="F23:F32" si="5">SUM(C23/D23*100)</f>
        <v>80.291803090355558</v>
      </c>
      <c r="G23" s="3"/>
      <c r="H23" s="91">
        <v>68</v>
      </c>
      <c r="I23" s="3">
        <v>31</v>
      </c>
      <c r="J23" s="160" t="s">
        <v>104</v>
      </c>
      <c r="K23" s="116">
        <f t="shared" si="1"/>
        <v>27</v>
      </c>
      <c r="L23" s="160" t="s">
        <v>31</v>
      </c>
      <c r="M23" s="313">
        <v>1099</v>
      </c>
      <c r="N23" s="89">
        <f t="shared" si="2"/>
        <v>1317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6970</v>
      </c>
      <c r="D24" s="89">
        <f t="shared" ref="D24:D31" si="6">SUM(L6)</f>
        <v>6152</v>
      </c>
      <c r="E24" s="52">
        <f t="shared" si="4"/>
        <v>67.271498890068528</v>
      </c>
      <c r="F24" s="55">
        <f t="shared" si="5"/>
        <v>113.29648894668401</v>
      </c>
      <c r="G24" s="3"/>
      <c r="H24" s="125">
        <v>25</v>
      </c>
      <c r="I24" s="3">
        <v>2</v>
      </c>
      <c r="J24" s="160" t="s">
        <v>6</v>
      </c>
      <c r="K24" s="116">
        <f t="shared" si="1"/>
        <v>25</v>
      </c>
      <c r="L24" s="162" t="s">
        <v>29</v>
      </c>
      <c r="M24" s="313">
        <v>683</v>
      </c>
      <c r="N24" s="89">
        <f t="shared" si="2"/>
        <v>1231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20</v>
      </c>
      <c r="C25" s="43">
        <f t="shared" si="3"/>
        <v>3110</v>
      </c>
      <c r="D25" s="89">
        <f t="shared" si="6"/>
        <v>3228</v>
      </c>
      <c r="E25" s="52">
        <f t="shared" si="4"/>
        <v>97.952755905511808</v>
      </c>
      <c r="F25" s="55">
        <f t="shared" si="5"/>
        <v>96.344485749690207</v>
      </c>
      <c r="G25" s="3"/>
      <c r="H25" s="91">
        <v>5</v>
      </c>
      <c r="I25" s="3">
        <v>19</v>
      </c>
      <c r="J25" s="160" t="s">
        <v>23</v>
      </c>
      <c r="K25" s="180">
        <f t="shared" si="1"/>
        <v>24</v>
      </c>
      <c r="L25" s="380" t="s">
        <v>28</v>
      </c>
      <c r="M25" s="314">
        <v>1670</v>
      </c>
      <c r="N25" s="166">
        <f t="shared" si="2"/>
        <v>1197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38</v>
      </c>
      <c r="C26" s="89">
        <f t="shared" si="3"/>
        <v>2939</v>
      </c>
      <c r="D26" s="89">
        <f t="shared" si="6"/>
        <v>3525</v>
      </c>
      <c r="E26" s="52">
        <f t="shared" si="4"/>
        <v>70.076299475441104</v>
      </c>
      <c r="F26" s="55">
        <f t="shared" si="5"/>
        <v>83.37588652482269</v>
      </c>
      <c r="G26" s="12"/>
      <c r="H26" s="125">
        <v>5</v>
      </c>
      <c r="I26" s="3">
        <v>22</v>
      </c>
      <c r="J26" s="160" t="s">
        <v>26</v>
      </c>
      <c r="K26" s="3"/>
      <c r="L26" s="362" t="s">
        <v>157</v>
      </c>
      <c r="M26" s="315">
        <v>62093</v>
      </c>
      <c r="N26" s="191">
        <f>SUM(H44)</f>
        <v>59956</v>
      </c>
      <c r="S26" s="26"/>
      <c r="T26" s="26"/>
      <c r="U26" s="26"/>
    </row>
    <row r="27" spans="1:21">
      <c r="A27" s="61">
        <v>6</v>
      </c>
      <c r="B27" s="160" t="s">
        <v>37</v>
      </c>
      <c r="C27" s="43">
        <f t="shared" si="3"/>
        <v>1881</v>
      </c>
      <c r="D27" s="89">
        <f t="shared" si="6"/>
        <v>1484</v>
      </c>
      <c r="E27" s="52">
        <f t="shared" si="4"/>
        <v>120.49967969250481</v>
      </c>
      <c r="F27" s="55">
        <f t="shared" si="5"/>
        <v>126.75202156334231</v>
      </c>
      <c r="G27" s="3"/>
      <c r="H27" s="91">
        <v>2</v>
      </c>
      <c r="I27" s="3">
        <v>12</v>
      </c>
      <c r="J27" s="160" t="s">
        <v>18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</v>
      </c>
      <c r="C28" s="43">
        <f t="shared" si="3"/>
        <v>1780</v>
      </c>
      <c r="D28" s="89">
        <f t="shared" si="6"/>
        <v>5614</v>
      </c>
      <c r="E28" s="52">
        <f t="shared" si="4"/>
        <v>60.482500849473332</v>
      </c>
      <c r="F28" s="55">
        <f t="shared" si="5"/>
        <v>31.706448165301033</v>
      </c>
      <c r="G28" s="3"/>
      <c r="H28" s="91">
        <v>1</v>
      </c>
      <c r="I28" s="3">
        <v>4</v>
      </c>
      <c r="J28" s="160" t="s">
        <v>11</v>
      </c>
      <c r="L28" s="29"/>
      <c r="S28" s="26"/>
      <c r="T28" s="26"/>
      <c r="U28" s="26"/>
    </row>
    <row r="29" spans="1:21">
      <c r="A29" s="61">
        <v>8</v>
      </c>
      <c r="B29" s="160" t="s">
        <v>31</v>
      </c>
      <c r="C29" s="43">
        <f t="shared" si="3"/>
        <v>1317</v>
      </c>
      <c r="D29" s="89">
        <f t="shared" si="6"/>
        <v>2121</v>
      </c>
      <c r="E29" s="52">
        <f t="shared" si="4"/>
        <v>119.83621474067334</v>
      </c>
      <c r="F29" s="55">
        <f t="shared" si="5"/>
        <v>62.093352192362097</v>
      </c>
      <c r="G29" s="11"/>
      <c r="H29" s="373">
        <v>0</v>
      </c>
      <c r="I29" s="3">
        <v>3</v>
      </c>
      <c r="J29" s="160" t="s">
        <v>10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29</v>
      </c>
      <c r="C30" s="43">
        <f t="shared" si="3"/>
        <v>1231</v>
      </c>
      <c r="D30" s="89">
        <f t="shared" si="6"/>
        <v>1398</v>
      </c>
      <c r="E30" s="52">
        <f t="shared" si="4"/>
        <v>180.2342606149341</v>
      </c>
      <c r="F30" s="55">
        <f t="shared" si="5"/>
        <v>88.054363376251786</v>
      </c>
      <c r="G30" s="12"/>
      <c r="H30" s="373">
        <v>0</v>
      </c>
      <c r="I30" s="3">
        <v>5</v>
      </c>
      <c r="J30" s="160" t="s">
        <v>12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0" t="s">
        <v>28</v>
      </c>
      <c r="C31" s="43">
        <f t="shared" si="3"/>
        <v>1197</v>
      </c>
      <c r="D31" s="89">
        <f t="shared" si="6"/>
        <v>3955</v>
      </c>
      <c r="E31" s="52">
        <f t="shared" si="4"/>
        <v>71.676646706586823</v>
      </c>
      <c r="F31" s="55">
        <f t="shared" si="5"/>
        <v>30.265486725663713</v>
      </c>
      <c r="G31" s="92"/>
      <c r="H31" s="125">
        <v>0</v>
      </c>
      <c r="I31" s="3">
        <v>6</v>
      </c>
      <c r="J31" s="160" t="s">
        <v>13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59956</v>
      </c>
      <c r="D32" s="67">
        <f>SUM(L14)</f>
        <v>68042</v>
      </c>
      <c r="E32" s="70">
        <f t="shared" si="4"/>
        <v>96.558388224115447</v>
      </c>
      <c r="F32" s="68">
        <f t="shared" si="5"/>
        <v>88.116163546045087</v>
      </c>
      <c r="G32" s="69"/>
      <c r="H32" s="436">
        <v>0</v>
      </c>
      <c r="I32" s="3">
        <v>7</v>
      </c>
      <c r="J32" s="160" t="s">
        <v>14</v>
      </c>
      <c r="L32" s="29"/>
      <c r="M32" s="26"/>
      <c r="S32" s="26"/>
      <c r="T32" s="26"/>
      <c r="U32" s="26"/>
    </row>
    <row r="33" spans="2:30">
      <c r="H33" s="416">
        <v>0</v>
      </c>
      <c r="I33" s="3">
        <v>8</v>
      </c>
      <c r="J33" s="160" t="s">
        <v>15</v>
      </c>
      <c r="L33" s="29"/>
      <c r="M33" s="26"/>
      <c r="S33" s="26"/>
      <c r="T33" s="26"/>
      <c r="U33" s="26"/>
    </row>
    <row r="34" spans="2:30">
      <c r="H34" s="43">
        <v>0</v>
      </c>
      <c r="I34" s="3">
        <v>10</v>
      </c>
      <c r="J34" s="160" t="s">
        <v>16</v>
      </c>
      <c r="L34" s="29"/>
      <c r="M34" s="26"/>
      <c r="S34" s="26"/>
      <c r="T34" s="26"/>
      <c r="U34" s="26"/>
    </row>
    <row r="35" spans="2:30">
      <c r="H35" s="122">
        <v>0</v>
      </c>
      <c r="I35" s="3">
        <v>11</v>
      </c>
      <c r="J35" s="160" t="s">
        <v>17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43">
        <v>0</v>
      </c>
      <c r="I36" s="3">
        <v>13</v>
      </c>
      <c r="J36" s="160" t="s">
        <v>7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435">
        <v>0</v>
      </c>
      <c r="I40" s="3">
        <v>29</v>
      </c>
      <c r="J40" s="160" t="s">
        <v>94</v>
      </c>
      <c r="L40" s="48"/>
      <c r="M40" s="26"/>
      <c r="S40" s="26"/>
      <c r="T40" s="26"/>
      <c r="U40" s="26"/>
    </row>
    <row r="41" spans="2:30">
      <c r="H41" s="88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88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59956</v>
      </c>
      <c r="I44" s="3"/>
      <c r="J44" s="165" t="s">
        <v>96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195</v>
      </c>
      <c r="I47" s="3"/>
      <c r="J47" s="178" t="s">
        <v>70</v>
      </c>
      <c r="K47" s="3"/>
      <c r="L47" s="298" t="s">
        <v>185</v>
      </c>
      <c r="S47" s="26"/>
      <c r="T47" s="26"/>
      <c r="U47" s="26"/>
      <c r="V47" s="26"/>
    </row>
    <row r="48" spans="2:30">
      <c r="H48" s="177" t="s">
        <v>98</v>
      </c>
      <c r="I48" s="121"/>
      <c r="J48" s="177" t="s">
        <v>53</v>
      </c>
      <c r="K48" s="121"/>
      <c r="L48" s="302" t="s">
        <v>98</v>
      </c>
      <c r="S48" s="26"/>
      <c r="T48" s="26"/>
      <c r="U48" s="26"/>
      <c r="V48" s="26"/>
    </row>
    <row r="49" spans="1:22">
      <c r="H49" s="43">
        <v>51535</v>
      </c>
      <c r="I49" s="3">
        <v>26</v>
      </c>
      <c r="J49" s="160" t="s">
        <v>30</v>
      </c>
      <c r="K49" s="3">
        <f>SUM(I49)</f>
        <v>26</v>
      </c>
      <c r="L49" s="303">
        <v>48156</v>
      </c>
      <c r="S49" s="26"/>
      <c r="T49" s="26"/>
      <c r="U49" s="26"/>
      <c r="V49" s="26"/>
    </row>
    <row r="50" spans="1:22">
      <c r="H50" s="89">
        <v>16145</v>
      </c>
      <c r="I50" s="3">
        <v>33</v>
      </c>
      <c r="J50" s="160" t="s">
        <v>0</v>
      </c>
      <c r="K50" s="3">
        <f t="shared" ref="K50:K58" si="7">SUM(I50)</f>
        <v>33</v>
      </c>
      <c r="L50" s="303">
        <v>13820</v>
      </c>
      <c r="M50" s="26"/>
      <c r="N50" s="90"/>
      <c r="O50" s="90"/>
      <c r="S50" s="26"/>
      <c r="T50" s="26"/>
      <c r="U50" s="26"/>
      <c r="V50" s="26"/>
    </row>
    <row r="51" spans="1:22">
      <c r="H51" s="88">
        <v>11948</v>
      </c>
      <c r="I51" s="3">
        <v>25</v>
      </c>
      <c r="J51" s="160" t="s">
        <v>29</v>
      </c>
      <c r="K51" s="3">
        <f t="shared" si="7"/>
        <v>25</v>
      </c>
      <c r="L51" s="303">
        <v>5106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8831</v>
      </c>
      <c r="I52" s="3">
        <v>13</v>
      </c>
      <c r="J52" s="160" t="s">
        <v>7</v>
      </c>
      <c r="K52" s="3">
        <f t="shared" si="7"/>
        <v>13</v>
      </c>
      <c r="L52" s="303">
        <v>6873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195</v>
      </c>
      <c r="D53" s="59" t="s">
        <v>185</v>
      </c>
      <c r="E53" s="59" t="s">
        <v>51</v>
      </c>
      <c r="F53" s="59" t="s">
        <v>50</v>
      </c>
      <c r="G53" s="59" t="s">
        <v>52</v>
      </c>
      <c r="H53" s="44">
        <v>6368</v>
      </c>
      <c r="I53" s="3">
        <v>34</v>
      </c>
      <c r="J53" s="160" t="s">
        <v>1</v>
      </c>
      <c r="K53" s="3">
        <f t="shared" si="7"/>
        <v>34</v>
      </c>
      <c r="L53" s="303">
        <v>6104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51535</v>
      </c>
      <c r="D54" s="97">
        <f>SUM(L49)</f>
        <v>48156</v>
      </c>
      <c r="E54" s="52">
        <f t="shared" ref="E54:E64" si="9">SUM(N63/M63*100)</f>
        <v>103.04939012197561</v>
      </c>
      <c r="F54" s="52">
        <f>SUM(C54/D54*100)</f>
        <v>107.01677880222611</v>
      </c>
      <c r="G54" s="3"/>
      <c r="H54" s="88">
        <v>4802</v>
      </c>
      <c r="I54" s="3">
        <v>40</v>
      </c>
      <c r="J54" s="160" t="s">
        <v>2</v>
      </c>
      <c r="K54" s="3">
        <f t="shared" si="7"/>
        <v>40</v>
      </c>
      <c r="L54" s="303">
        <v>4059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16145</v>
      </c>
      <c r="D55" s="97">
        <f t="shared" ref="D55:D64" si="10">SUM(L50)</f>
        <v>13820</v>
      </c>
      <c r="E55" s="52">
        <f t="shared" si="9"/>
        <v>93.632198573334108</v>
      </c>
      <c r="F55" s="52">
        <f t="shared" ref="F55:F64" si="11">SUM(C55/D55*100)</f>
        <v>116.82344428364688</v>
      </c>
      <c r="G55" s="3"/>
      <c r="H55" s="88">
        <v>3544</v>
      </c>
      <c r="I55" s="3">
        <v>24</v>
      </c>
      <c r="J55" s="160" t="s">
        <v>28</v>
      </c>
      <c r="K55" s="3">
        <f t="shared" si="7"/>
        <v>24</v>
      </c>
      <c r="L55" s="303">
        <v>2828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29</v>
      </c>
      <c r="C56" s="43">
        <f t="shared" si="8"/>
        <v>11948</v>
      </c>
      <c r="D56" s="97">
        <f t="shared" si="10"/>
        <v>5106</v>
      </c>
      <c r="E56" s="52">
        <f t="shared" si="9"/>
        <v>53.142374238313394</v>
      </c>
      <c r="F56" s="52">
        <f t="shared" si="11"/>
        <v>233.99921660791225</v>
      </c>
      <c r="G56" s="3"/>
      <c r="H56" s="44">
        <v>2187</v>
      </c>
      <c r="I56" s="3">
        <v>36</v>
      </c>
      <c r="J56" s="160" t="s">
        <v>5</v>
      </c>
      <c r="K56" s="3">
        <f t="shared" si="7"/>
        <v>36</v>
      </c>
      <c r="L56" s="303">
        <v>2452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7</v>
      </c>
      <c r="C57" s="43">
        <f t="shared" si="8"/>
        <v>8831</v>
      </c>
      <c r="D57" s="97">
        <f t="shared" si="10"/>
        <v>6873</v>
      </c>
      <c r="E57" s="52">
        <f t="shared" si="9"/>
        <v>57.388874447621518</v>
      </c>
      <c r="F57" s="52">
        <f t="shared" si="11"/>
        <v>128.48828750181872</v>
      </c>
      <c r="G57" s="3"/>
      <c r="H57" s="91">
        <v>1612</v>
      </c>
      <c r="I57" s="3">
        <v>16</v>
      </c>
      <c r="J57" s="160" t="s">
        <v>3</v>
      </c>
      <c r="K57" s="3">
        <f t="shared" si="7"/>
        <v>16</v>
      </c>
      <c r="L57" s="303">
        <v>2138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6368</v>
      </c>
      <c r="D58" s="97">
        <f t="shared" si="10"/>
        <v>6104</v>
      </c>
      <c r="E58" s="52">
        <f t="shared" si="9"/>
        <v>105.30841739705639</v>
      </c>
      <c r="F58" s="52">
        <f t="shared" si="11"/>
        <v>104.32503276539973</v>
      </c>
      <c r="G58" s="12"/>
      <c r="H58" s="330">
        <v>1491</v>
      </c>
      <c r="I58" s="14">
        <v>38</v>
      </c>
      <c r="J58" s="162" t="s">
        <v>38</v>
      </c>
      <c r="K58" s="14">
        <f t="shared" si="7"/>
        <v>38</v>
      </c>
      <c r="L58" s="304">
        <v>1558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</v>
      </c>
      <c r="C59" s="43">
        <f t="shared" si="8"/>
        <v>4802</v>
      </c>
      <c r="D59" s="97">
        <f t="shared" si="10"/>
        <v>4059</v>
      </c>
      <c r="E59" s="52">
        <f t="shared" si="9"/>
        <v>58.956414978514424</v>
      </c>
      <c r="F59" s="52">
        <f t="shared" si="11"/>
        <v>118.3050012318305</v>
      </c>
      <c r="G59" s="3"/>
      <c r="H59" s="437">
        <v>1067</v>
      </c>
      <c r="I59" s="335">
        <v>22</v>
      </c>
      <c r="J59" s="220" t="s">
        <v>26</v>
      </c>
      <c r="K59" s="8" t="s">
        <v>66</v>
      </c>
      <c r="L59" s="305">
        <v>98039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3544</v>
      </c>
      <c r="D60" s="97">
        <f t="shared" si="10"/>
        <v>2828</v>
      </c>
      <c r="E60" s="52">
        <f t="shared" si="9"/>
        <v>79.945860591021884</v>
      </c>
      <c r="F60" s="52">
        <f t="shared" si="11"/>
        <v>125.31824611032532</v>
      </c>
      <c r="G60" s="3"/>
      <c r="H60" s="125">
        <v>488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2187</v>
      </c>
      <c r="D61" s="97">
        <f t="shared" si="10"/>
        <v>2452</v>
      </c>
      <c r="E61" s="52">
        <f t="shared" si="9"/>
        <v>107.78708723509118</v>
      </c>
      <c r="F61" s="52">
        <f t="shared" si="11"/>
        <v>89.192495921696576</v>
      </c>
      <c r="G61" s="11"/>
      <c r="H61" s="91">
        <v>401</v>
      </c>
      <c r="I61" s="139">
        <v>17</v>
      </c>
      <c r="J61" s="160" t="s">
        <v>21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3</v>
      </c>
      <c r="C62" s="43">
        <f t="shared" si="8"/>
        <v>1612</v>
      </c>
      <c r="D62" s="97">
        <f t="shared" si="10"/>
        <v>2138</v>
      </c>
      <c r="E62" s="52">
        <f t="shared" si="9"/>
        <v>84.442116291251963</v>
      </c>
      <c r="F62" s="52">
        <f t="shared" si="11"/>
        <v>75.397567820392879</v>
      </c>
      <c r="G62" s="12"/>
      <c r="H62" s="420">
        <v>258</v>
      </c>
      <c r="I62" s="173">
        <v>23</v>
      </c>
      <c r="J62" s="160" t="s">
        <v>27</v>
      </c>
      <c r="K62" s="50"/>
      <c r="L62" t="s">
        <v>60</v>
      </c>
      <c r="M62" s="93" t="s">
        <v>62</v>
      </c>
      <c r="N62" s="42" t="s">
        <v>74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38</v>
      </c>
      <c r="C63" s="330">
        <f t="shared" si="8"/>
        <v>1491</v>
      </c>
      <c r="D63" s="137">
        <f t="shared" si="10"/>
        <v>1558</v>
      </c>
      <c r="E63" s="57">
        <f t="shared" si="9"/>
        <v>88.068517424689901</v>
      </c>
      <c r="F63" s="57">
        <f t="shared" si="11"/>
        <v>95.699614890885755</v>
      </c>
      <c r="G63" s="92"/>
      <c r="H63" s="91">
        <v>252</v>
      </c>
      <c r="I63" s="3">
        <v>9</v>
      </c>
      <c r="J63" s="3" t="s">
        <v>161</v>
      </c>
      <c r="K63" s="3">
        <f>SUM(K49)</f>
        <v>26</v>
      </c>
      <c r="L63" s="160" t="s">
        <v>30</v>
      </c>
      <c r="M63" s="169">
        <v>50010</v>
      </c>
      <c r="N63" s="89">
        <f>SUM(H49)</f>
        <v>51535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111160</v>
      </c>
      <c r="D64" s="138">
        <f t="shared" si="10"/>
        <v>98039</v>
      </c>
      <c r="E64" s="70">
        <f t="shared" si="9"/>
        <v>83.326461923644885</v>
      </c>
      <c r="F64" s="70">
        <f t="shared" si="11"/>
        <v>113.38344944358877</v>
      </c>
      <c r="G64" s="69"/>
      <c r="H64" s="420">
        <v>135</v>
      </c>
      <c r="I64" s="3">
        <v>11</v>
      </c>
      <c r="J64" s="160" t="s">
        <v>17</v>
      </c>
      <c r="K64" s="3">
        <f t="shared" ref="K64:K72" si="12">SUM(K50)</f>
        <v>33</v>
      </c>
      <c r="L64" s="160" t="s">
        <v>0</v>
      </c>
      <c r="M64" s="169">
        <v>17243</v>
      </c>
      <c r="N64" s="89">
        <f t="shared" ref="N64:N72" si="13">SUM(H50)</f>
        <v>16145</v>
      </c>
      <c r="O64" s="45"/>
      <c r="S64" s="26"/>
      <c r="T64" s="26"/>
      <c r="U64" s="26"/>
      <c r="V64" s="26"/>
    </row>
    <row r="65" spans="2:22">
      <c r="H65" s="43">
        <v>52</v>
      </c>
      <c r="I65" s="3">
        <v>12</v>
      </c>
      <c r="J65" s="160" t="s">
        <v>18</v>
      </c>
      <c r="K65" s="3">
        <f t="shared" si="12"/>
        <v>25</v>
      </c>
      <c r="L65" s="160" t="s">
        <v>29</v>
      </c>
      <c r="M65" s="169">
        <v>22483</v>
      </c>
      <c r="N65" s="89">
        <f t="shared" si="13"/>
        <v>11948</v>
      </c>
      <c r="O65" s="45"/>
      <c r="S65" s="26"/>
      <c r="T65" s="26"/>
      <c r="U65" s="26"/>
      <c r="V65" s="26"/>
    </row>
    <row r="66" spans="2:22">
      <c r="H66" s="89">
        <v>24</v>
      </c>
      <c r="I66" s="3">
        <v>29</v>
      </c>
      <c r="J66" s="160" t="s">
        <v>94</v>
      </c>
      <c r="K66" s="3">
        <f t="shared" si="12"/>
        <v>13</v>
      </c>
      <c r="L66" s="160" t="s">
        <v>7</v>
      </c>
      <c r="M66" s="169">
        <v>15388</v>
      </c>
      <c r="N66" s="89">
        <f t="shared" si="13"/>
        <v>8831</v>
      </c>
      <c r="O66" s="45"/>
      <c r="S66" s="26"/>
      <c r="T66" s="26"/>
      <c r="U66" s="26"/>
      <c r="V66" s="26"/>
    </row>
    <row r="67" spans="2:22">
      <c r="H67" s="416">
        <v>19</v>
      </c>
      <c r="I67" s="3">
        <v>15</v>
      </c>
      <c r="J67" s="160" t="s">
        <v>20</v>
      </c>
      <c r="K67" s="3">
        <f t="shared" si="12"/>
        <v>34</v>
      </c>
      <c r="L67" s="160" t="s">
        <v>1</v>
      </c>
      <c r="M67" s="169">
        <v>6047</v>
      </c>
      <c r="N67" s="89">
        <f t="shared" si="13"/>
        <v>6368</v>
      </c>
      <c r="O67" s="45"/>
      <c r="S67" s="26"/>
      <c r="T67" s="26"/>
      <c r="U67" s="26"/>
      <c r="V67" s="26"/>
    </row>
    <row r="68" spans="2:22">
      <c r="B68" s="51"/>
      <c r="C68" s="26"/>
      <c r="H68" s="44">
        <v>1</v>
      </c>
      <c r="I68" s="3">
        <v>35</v>
      </c>
      <c r="J68" s="160" t="s">
        <v>36</v>
      </c>
      <c r="K68" s="3">
        <f t="shared" si="12"/>
        <v>40</v>
      </c>
      <c r="L68" s="160" t="s">
        <v>2</v>
      </c>
      <c r="M68" s="169">
        <v>8145</v>
      </c>
      <c r="N68" s="89">
        <f t="shared" si="13"/>
        <v>4802</v>
      </c>
      <c r="O68" s="45"/>
      <c r="S68" s="26"/>
      <c r="T68" s="26"/>
      <c r="U68" s="26"/>
      <c r="V68" s="26"/>
    </row>
    <row r="69" spans="2:22">
      <c r="B69" s="51"/>
      <c r="C69" s="26"/>
      <c r="H69" s="88">
        <v>0</v>
      </c>
      <c r="I69" s="3">
        <v>1</v>
      </c>
      <c r="J69" s="160" t="s">
        <v>4</v>
      </c>
      <c r="K69" s="3">
        <f t="shared" si="12"/>
        <v>24</v>
      </c>
      <c r="L69" s="160" t="s">
        <v>28</v>
      </c>
      <c r="M69" s="169">
        <v>4433</v>
      </c>
      <c r="N69" s="89">
        <f t="shared" si="13"/>
        <v>3544</v>
      </c>
      <c r="O69" s="45"/>
      <c r="S69" s="26"/>
      <c r="T69" s="26"/>
      <c r="U69" s="26"/>
      <c r="V69" s="26"/>
    </row>
    <row r="70" spans="2:22">
      <c r="B70" s="50"/>
      <c r="H70" s="44">
        <v>0</v>
      </c>
      <c r="I70" s="3">
        <v>2</v>
      </c>
      <c r="J70" s="160" t="s">
        <v>6</v>
      </c>
      <c r="K70" s="3">
        <f t="shared" si="12"/>
        <v>36</v>
      </c>
      <c r="L70" s="160" t="s">
        <v>5</v>
      </c>
      <c r="M70" s="169">
        <v>2029</v>
      </c>
      <c r="N70" s="89">
        <f t="shared" si="13"/>
        <v>2187</v>
      </c>
      <c r="O70" s="45"/>
      <c r="S70" s="26"/>
      <c r="T70" s="26"/>
      <c r="U70" s="26"/>
      <c r="V70" s="26"/>
    </row>
    <row r="71" spans="2:22">
      <c r="B71" s="50"/>
      <c r="H71" s="44">
        <v>0</v>
      </c>
      <c r="I71" s="3">
        <v>3</v>
      </c>
      <c r="J71" s="160" t="s">
        <v>10</v>
      </c>
      <c r="K71" s="3">
        <f t="shared" si="12"/>
        <v>16</v>
      </c>
      <c r="L71" s="160" t="s">
        <v>3</v>
      </c>
      <c r="M71" s="169">
        <v>1909</v>
      </c>
      <c r="N71" s="89">
        <f t="shared" si="13"/>
        <v>1612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4</v>
      </c>
      <c r="J72" s="160" t="s">
        <v>11</v>
      </c>
      <c r="K72" s="3">
        <f t="shared" si="12"/>
        <v>38</v>
      </c>
      <c r="L72" s="162" t="s">
        <v>38</v>
      </c>
      <c r="M72" s="170">
        <v>1693</v>
      </c>
      <c r="N72" s="89">
        <f t="shared" si="13"/>
        <v>1491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5</v>
      </c>
      <c r="J73" s="160" t="s">
        <v>12</v>
      </c>
      <c r="K73" s="43"/>
      <c r="L73" s="3" t="s">
        <v>175</v>
      </c>
      <c r="M73" s="168">
        <v>133403</v>
      </c>
      <c r="N73" s="167">
        <f>SUM(H89)</f>
        <v>111160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6</v>
      </c>
      <c r="J74" s="160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7</v>
      </c>
      <c r="J75" s="160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8</v>
      </c>
      <c r="J76" s="160" t="s">
        <v>15</v>
      </c>
      <c r="L76" s="48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10</v>
      </c>
      <c r="J77" s="160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14</v>
      </c>
      <c r="J78" s="160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89">
        <v>0</v>
      </c>
      <c r="I79" s="3">
        <v>18</v>
      </c>
      <c r="J79" s="160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19</v>
      </c>
      <c r="J80" s="160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419">
        <v>0</v>
      </c>
      <c r="I81" s="3">
        <v>20</v>
      </c>
      <c r="J81" s="160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27</v>
      </c>
      <c r="J82" s="160" t="s">
        <v>31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333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95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111160</v>
      </c>
      <c r="I89" s="3"/>
      <c r="J89" s="3" t="s">
        <v>92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G72" sqref="G7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64</v>
      </c>
      <c r="J1" s="101"/>
      <c r="Q1" s="26"/>
      <c r="R1" s="108"/>
    </row>
    <row r="2" spans="5:30">
      <c r="H2" s="280" t="s">
        <v>200</v>
      </c>
      <c r="I2" s="3"/>
      <c r="J2" s="185" t="s">
        <v>102</v>
      </c>
      <c r="K2" s="3"/>
      <c r="L2" s="179" t="s">
        <v>188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98</v>
      </c>
      <c r="I3" s="3"/>
      <c r="J3" s="144" t="s">
        <v>99</v>
      </c>
      <c r="K3" s="3"/>
      <c r="L3" s="42" t="s">
        <v>98</v>
      </c>
      <c r="M3" s="82"/>
      <c r="N3" s="421"/>
      <c r="R3" s="48"/>
      <c r="S3" s="26"/>
      <c r="T3" s="26"/>
      <c r="U3" s="26"/>
      <c r="V3" s="26"/>
    </row>
    <row r="4" spans="5:30" ht="13.5" customHeight="1">
      <c r="H4" s="89">
        <v>16998</v>
      </c>
      <c r="I4" s="3">
        <v>33</v>
      </c>
      <c r="J4" s="33" t="s">
        <v>0</v>
      </c>
      <c r="K4" s="200">
        <f>SUM(I4)</f>
        <v>33</v>
      </c>
      <c r="L4" s="272">
        <v>21838</v>
      </c>
      <c r="M4" s="45"/>
      <c r="N4" s="421"/>
      <c r="R4" s="48"/>
      <c r="S4" s="26"/>
      <c r="T4" s="26"/>
      <c r="U4" s="26"/>
      <c r="V4" s="26"/>
    </row>
    <row r="5" spans="5:30" ht="13.5" customHeight="1">
      <c r="H5" s="333">
        <v>15949</v>
      </c>
      <c r="I5" s="3">
        <v>2</v>
      </c>
      <c r="J5" s="33" t="s">
        <v>6</v>
      </c>
      <c r="K5" s="200">
        <f t="shared" ref="K5:K13" si="0">SUM(I5)</f>
        <v>2</v>
      </c>
      <c r="L5" s="272">
        <v>15900</v>
      </c>
      <c r="M5" s="45"/>
      <c r="N5" s="421"/>
      <c r="R5" s="48"/>
      <c r="S5" s="26"/>
      <c r="T5" s="26"/>
      <c r="U5" s="26"/>
      <c r="V5" s="26"/>
    </row>
    <row r="6" spans="5:30" ht="13.5" customHeight="1">
      <c r="H6" s="88">
        <v>15051</v>
      </c>
      <c r="I6" s="3">
        <v>17</v>
      </c>
      <c r="J6" s="33" t="s">
        <v>21</v>
      </c>
      <c r="K6" s="200">
        <f t="shared" si="0"/>
        <v>17</v>
      </c>
      <c r="L6" s="272">
        <v>17125</v>
      </c>
      <c r="M6" s="45"/>
      <c r="N6" s="421"/>
      <c r="R6" s="48"/>
      <c r="S6" s="26"/>
      <c r="T6" s="26"/>
      <c r="U6" s="26"/>
      <c r="V6" s="26"/>
    </row>
    <row r="7" spans="5:30" ht="13.5" customHeight="1">
      <c r="H7" s="88">
        <v>15039</v>
      </c>
      <c r="I7" s="3">
        <v>34</v>
      </c>
      <c r="J7" s="33" t="s">
        <v>1</v>
      </c>
      <c r="K7" s="200">
        <f t="shared" si="0"/>
        <v>34</v>
      </c>
      <c r="L7" s="272">
        <v>14837</v>
      </c>
      <c r="M7" s="45"/>
      <c r="N7" s="421"/>
      <c r="R7" s="48"/>
      <c r="S7" s="26"/>
      <c r="T7" s="26"/>
      <c r="U7" s="26"/>
      <c r="V7" s="26"/>
    </row>
    <row r="8" spans="5:30">
      <c r="H8" s="88">
        <v>13957</v>
      </c>
      <c r="I8" s="3">
        <v>38</v>
      </c>
      <c r="J8" s="33" t="s">
        <v>38</v>
      </c>
      <c r="K8" s="200">
        <f t="shared" si="0"/>
        <v>38</v>
      </c>
      <c r="L8" s="272">
        <v>5150</v>
      </c>
      <c r="M8" s="45"/>
      <c r="R8" s="48"/>
      <c r="S8" s="26"/>
      <c r="T8" s="26"/>
      <c r="U8" s="26"/>
      <c r="V8" s="26"/>
    </row>
    <row r="9" spans="5:30">
      <c r="H9" s="88">
        <v>9832</v>
      </c>
      <c r="I9" s="3">
        <v>31</v>
      </c>
      <c r="J9" s="33" t="s">
        <v>63</v>
      </c>
      <c r="K9" s="200">
        <f t="shared" si="0"/>
        <v>31</v>
      </c>
      <c r="L9" s="272">
        <v>14503</v>
      </c>
      <c r="M9" s="45"/>
      <c r="R9" s="48"/>
      <c r="S9" s="26"/>
      <c r="T9" s="26"/>
      <c r="U9" s="26"/>
      <c r="V9" s="26"/>
    </row>
    <row r="10" spans="5:30">
      <c r="H10" s="44">
        <v>8677</v>
      </c>
      <c r="I10" s="3">
        <v>40</v>
      </c>
      <c r="J10" s="33" t="s">
        <v>2</v>
      </c>
      <c r="K10" s="200">
        <f t="shared" si="0"/>
        <v>40</v>
      </c>
      <c r="L10" s="272">
        <v>10509</v>
      </c>
      <c r="M10" s="45"/>
      <c r="R10" s="48"/>
      <c r="S10" s="26"/>
      <c r="T10" s="26"/>
      <c r="U10" s="26"/>
      <c r="V10" s="26"/>
    </row>
    <row r="11" spans="5:30">
      <c r="H11" s="88">
        <v>6669</v>
      </c>
      <c r="I11" s="3">
        <v>25</v>
      </c>
      <c r="J11" s="33" t="s">
        <v>29</v>
      </c>
      <c r="K11" s="200">
        <f t="shared" si="0"/>
        <v>25</v>
      </c>
      <c r="L11" s="273">
        <v>10563</v>
      </c>
      <c r="M11" s="45"/>
      <c r="N11" s="29"/>
      <c r="R11" s="48"/>
      <c r="S11" s="26"/>
      <c r="T11" s="26"/>
      <c r="U11" s="26"/>
      <c r="V11" s="26"/>
    </row>
    <row r="12" spans="5:30">
      <c r="H12" s="417">
        <v>6241</v>
      </c>
      <c r="I12" s="3">
        <v>13</v>
      </c>
      <c r="J12" s="33" t="s">
        <v>7</v>
      </c>
      <c r="K12" s="200">
        <f t="shared" si="0"/>
        <v>13</v>
      </c>
      <c r="L12" s="273">
        <v>8823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34">
        <v>5941</v>
      </c>
      <c r="I13" s="14">
        <v>26</v>
      </c>
      <c r="J13" s="77" t="s">
        <v>30</v>
      </c>
      <c r="K13" s="200">
        <f t="shared" si="0"/>
        <v>26</v>
      </c>
      <c r="L13" s="273">
        <v>4395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4">
        <v>4537</v>
      </c>
      <c r="I14" s="219">
        <v>16</v>
      </c>
      <c r="J14" s="378" t="s">
        <v>3</v>
      </c>
      <c r="K14" s="107" t="s">
        <v>8</v>
      </c>
      <c r="L14" s="274">
        <v>163094</v>
      </c>
      <c r="N14" s="32"/>
      <c r="R14" s="48"/>
      <c r="S14" s="26"/>
      <c r="T14" s="26"/>
      <c r="U14" s="26"/>
      <c r="V14" s="26"/>
    </row>
    <row r="15" spans="5:30">
      <c r="H15" s="88">
        <v>4110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289">
        <v>3491</v>
      </c>
      <c r="I16" s="3">
        <v>21</v>
      </c>
      <c r="J16" s="3" t="s">
        <v>158</v>
      </c>
      <c r="K16" s="50"/>
      <c r="L16" s="32"/>
      <c r="R16" s="48"/>
      <c r="S16" s="26"/>
      <c r="T16" s="26"/>
      <c r="U16" s="26"/>
      <c r="V16" s="26"/>
    </row>
    <row r="17" spans="1:22">
      <c r="H17" s="88">
        <v>1809</v>
      </c>
      <c r="I17" s="3">
        <v>14</v>
      </c>
      <c r="J17" s="33" t="s">
        <v>19</v>
      </c>
      <c r="L17" s="32"/>
      <c r="R17" s="48"/>
      <c r="S17" s="26"/>
      <c r="T17" s="26"/>
      <c r="U17" s="26"/>
      <c r="V17" s="26"/>
    </row>
    <row r="18" spans="1:22">
      <c r="H18" s="122">
        <v>1501</v>
      </c>
      <c r="I18" s="3">
        <v>3</v>
      </c>
      <c r="J18" s="33" t="s">
        <v>10</v>
      </c>
      <c r="L18" s="186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>
      <c r="H19" s="89">
        <v>1344</v>
      </c>
      <c r="I19" s="3">
        <v>24</v>
      </c>
      <c r="J19" s="33" t="s">
        <v>28</v>
      </c>
      <c r="K19" s="116">
        <f>SUM(I4)</f>
        <v>33</v>
      </c>
      <c r="L19" s="33" t="s">
        <v>0</v>
      </c>
      <c r="M19" s="366">
        <v>18779</v>
      </c>
      <c r="N19" s="89">
        <f>SUM(H4)</f>
        <v>16998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199</v>
      </c>
      <c r="D20" s="59" t="s">
        <v>189</v>
      </c>
      <c r="E20" s="59" t="s">
        <v>51</v>
      </c>
      <c r="F20" s="59" t="s">
        <v>50</v>
      </c>
      <c r="G20" s="60" t="s">
        <v>52</v>
      </c>
      <c r="H20" s="88">
        <v>1088</v>
      </c>
      <c r="I20" s="3">
        <v>36</v>
      </c>
      <c r="J20" s="33" t="s">
        <v>5</v>
      </c>
      <c r="K20" s="116">
        <f t="shared" ref="K20:K28" si="1">SUM(I5)</f>
        <v>2</v>
      </c>
      <c r="L20" s="33" t="s">
        <v>6</v>
      </c>
      <c r="M20" s="367">
        <v>10315</v>
      </c>
      <c r="N20" s="89">
        <f t="shared" ref="N20:N28" si="2">SUM(H5)</f>
        <v>15949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0</v>
      </c>
      <c r="C21" s="199">
        <f>SUM(H4)</f>
        <v>16998</v>
      </c>
      <c r="D21" s="89">
        <f>SUM(L4)</f>
        <v>21838</v>
      </c>
      <c r="E21" s="52">
        <f t="shared" ref="E21:E30" si="3">SUM(N19/M19*100)</f>
        <v>90.516001917034984</v>
      </c>
      <c r="F21" s="52">
        <f t="shared" ref="F21:F31" si="4">SUM(C21/D21*100)</f>
        <v>77.836798241597222</v>
      </c>
      <c r="G21" s="62"/>
      <c r="H21" s="44">
        <v>933</v>
      </c>
      <c r="I21" s="3">
        <v>1</v>
      </c>
      <c r="J21" s="33" t="s">
        <v>4</v>
      </c>
      <c r="K21" s="116">
        <f t="shared" si="1"/>
        <v>17</v>
      </c>
      <c r="L21" s="33" t="s">
        <v>21</v>
      </c>
      <c r="M21" s="367">
        <v>23741</v>
      </c>
      <c r="N21" s="89">
        <f t="shared" si="2"/>
        <v>15051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6</v>
      </c>
      <c r="C22" s="199">
        <f t="shared" ref="C22:C30" si="5">SUM(H5)</f>
        <v>15949</v>
      </c>
      <c r="D22" s="89">
        <f t="shared" ref="D22:D29" si="6">SUM(L5)</f>
        <v>15900</v>
      </c>
      <c r="E22" s="52">
        <f t="shared" si="3"/>
        <v>154.61948618516723</v>
      </c>
      <c r="F22" s="52">
        <f t="shared" si="4"/>
        <v>100.30817610062893</v>
      </c>
      <c r="G22" s="62"/>
      <c r="H22" s="88">
        <v>828</v>
      </c>
      <c r="I22" s="3">
        <v>27</v>
      </c>
      <c r="J22" s="33" t="s">
        <v>31</v>
      </c>
      <c r="K22" s="116">
        <f t="shared" si="1"/>
        <v>34</v>
      </c>
      <c r="L22" s="33" t="s">
        <v>1</v>
      </c>
      <c r="M22" s="367">
        <v>16563</v>
      </c>
      <c r="N22" s="89">
        <f t="shared" si="2"/>
        <v>15039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15051</v>
      </c>
      <c r="D23" s="89">
        <f t="shared" si="6"/>
        <v>17125</v>
      </c>
      <c r="E23" s="52">
        <f t="shared" si="3"/>
        <v>63.396655574744109</v>
      </c>
      <c r="F23" s="52">
        <f t="shared" si="4"/>
        <v>87.889051094890519</v>
      </c>
      <c r="G23" s="62"/>
      <c r="H23" s="88">
        <v>769</v>
      </c>
      <c r="I23" s="3">
        <v>9</v>
      </c>
      <c r="J23" s="3" t="s">
        <v>162</v>
      </c>
      <c r="K23" s="116">
        <f t="shared" si="1"/>
        <v>38</v>
      </c>
      <c r="L23" s="33" t="s">
        <v>38</v>
      </c>
      <c r="M23" s="367">
        <v>3690</v>
      </c>
      <c r="N23" s="89">
        <f t="shared" si="2"/>
        <v>13957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199">
        <f t="shared" si="5"/>
        <v>15039</v>
      </c>
      <c r="D24" s="89">
        <f t="shared" si="6"/>
        <v>14837</v>
      </c>
      <c r="E24" s="52">
        <f t="shared" si="3"/>
        <v>90.798768339069014</v>
      </c>
      <c r="F24" s="52">
        <f t="shared" si="4"/>
        <v>101.36146121183526</v>
      </c>
      <c r="G24" s="62"/>
      <c r="H24" s="289">
        <v>580</v>
      </c>
      <c r="I24" s="3">
        <v>12</v>
      </c>
      <c r="J24" s="33" t="s">
        <v>18</v>
      </c>
      <c r="K24" s="116">
        <f t="shared" si="1"/>
        <v>31</v>
      </c>
      <c r="L24" s="33" t="s">
        <v>63</v>
      </c>
      <c r="M24" s="367">
        <v>10831</v>
      </c>
      <c r="N24" s="89">
        <f t="shared" si="2"/>
        <v>9832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38</v>
      </c>
      <c r="C25" s="199">
        <f t="shared" si="5"/>
        <v>13957</v>
      </c>
      <c r="D25" s="89">
        <f t="shared" si="6"/>
        <v>5150</v>
      </c>
      <c r="E25" s="52">
        <f t="shared" si="3"/>
        <v>378.23848238482384</v>
      </c>
      <c r="F25" s="52">
        <f t="shared" si="4"/>
        <v>271.00970873786412</v>
      </c>
      <c r="G25" s="72"/>
      <c r="H25" s="88">
        <v>442</v>
      </c>
      <c r="I25" s="3">
        <v>37</v>
      </c>
      <c r="J25" s="33" t="s">
        <v>37</v>
      </c>
      <c r="K25" s="116">
        <f t="shared" si="1"/>
        <v>40</v>
      </c>
      <c r="L25" s="33" t="s">
        <v>2</v>
      </c>
      <c r="M25" s="367">
        <v>11322</v>
      </c>
      <c r="N25" s="89">
        <f t="shared" si="2"/>
        <v>8677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63</v>
      </c>
      <c r="C26" s="199">
        <f t="shared" si="5"/>
        <v>9832</v>
      </c>
      <c r="D26" s="89">
        <f t="shared" si="6"/>
        <v>14503</v>
      </c>
      <c r="E26" s="52">
        <f t="shared" si="3"/>
        <v>90.776474933062502</v>
      </c>
      <c r="F26" s="52">
        <f t="shared" si="4"/>
        <v>67.792870440598492</v>
      </c>
      <c r="G26" s="62"/>
      <c r="H26" s="88">
        <v>251</v>
      </c>
      <c r="I26" s="3">
        <v>7</v>
      </c>
      <c r="J26" s="33" t="s">
        <v>14</v>
      </c>
      <c r="K26" s="116">
        <f t="shared" si="1"/>
        <v>25</v>
      </c>
      <c r="L26" s="33" t="s">
        <v>29</v>
      </c>
      <c r="M26" s="368">
        <v>7123</v>
      </c>
      <c r="N26" s="89">
        <f t="shared" si="2"/>
        <v>6669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8677</v>
      </c>
      <c r="D27" s="89">
        <f t="shared" si="6"/>
        <v>10509</v>
      </c>
      <c r="E27" s="52">
        <f t="shared" si="3"/>
        <v>76.638403108991355</v>
      </c>
      <c r="F27" s="52">
        <f t="shared" si="4"/>
        <v>82.567323246740884</v>
      </c>
      <c r="G27" s="62"/>
      <c r="H27" s="88">
        <v>250</v>
      </c>
      <c r="I27" s="3">
        <v>10</v>
      </c>
      <c r="J27" s="33" t="s">
        <v>16</v>
      </c>
      <c r="K27" s="116">
        <f t="shared" si="1"/>
        <v>13</v>
      </c>
      <c r="L27" s="33" t="s">
        <v>7</v>
      </c>
      <c r="M27" s="369">
        <v>11178</v>
      </c>
      <c r="N27" s="89">
        <f t="shared" si="2"/>
        <v>6241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29</v>
      </c>
      <c r="C28" s="199">
        <f t="shared" si="5"/>
        <v>6669</v>
      </c>
      <c r="D28" s="89">
        <f t="shared" si="6"/>
        <v>10563</v>
      </c>
      <c r="E28" s="52">
        <f t="shared" si="3"/>
        <v>93.626281061350554</v>
      </c>
      <c r="F28" s="52">
        <f t="shared" si="4"/>
        <v>63.135472877023567</v>
      </c>
      <c r="G28" s="73"/>
      <c r="H28" s="88">
        <v>210</v>
      </c>
      <c r="I28" s="3">
        <v>20</v>
      </c>
      <c r="J28" s="33" t="s">
        <v>24</v>
      </c>
      <c r="K28" s="180">
        <f t="shared" si="1"/>
        <v>26</v>
      </c>
      <c r="L28" s="77" t="s">
        <v>30</v>
      </c>
      <c r="M28" s="369">
        <v>7021</v>
      </c>
      <c r="N28" s="166">
        <f t="shared" si="2"/>
        <v>5941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7</v>
      </c>
      <c r="C29" s="199">
        <f t="shared" si="5"/>
        <v>6241</v>
      </c>
      <c r="D29" s="89">
        <f t="shared" si="6"/>
        <v>8823</v>
      </c>
      <c r="E29" s="52">
        <f t="shared" si="3"/>
        <v>55.832886026122743</v>
      </c>
      <c r="F29" s="52">
        <f t="shared" si="4"/>
        <v>70.735577467981415</v>
      </c>
      <c r="G29" s="72"/>
      <c r="H29" s="88">
        <v>205</v>
      </c>
      <c r="I29" s="3">
        <v>32</v>
      </c>
      <c r="J29" s="33" t="s">
        <v>35</v>
      </c>
      <c r="K29" s="114"/>
      <c r="L29" s="114" t="s">
        <v>166</v>
      </c>
      <c r="M29" s="370">
        <v>168721</v>
      </c>
      <c r="N29" s="171">
        <f>SUM(H44)</f>
        <v>137000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30</v>
      </c>
      <c r="C30" s="199">
        <f t="shared" si="5"/>
        <v>5941</v>
      </c>
      <c r="D30" s="89">
        <f>SUM(L13)</f>
        <v>4395</v>
      </c>
      <c r="E30" s="57">
        <f t="shared" si="3"/>
        <v>84.617575843896887</v>
      </c>
      <c r="F30" s="63">
        <f t="shared" si="4"/>
        <v>135.17633674630261</v>
      </c>
      <c r="G30" s="75"/>
      <c r="H30" s="88">
        <v>87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137000</v>
      </c>
      <c r="D31" s="67">
        <f>SUM(L14)</f>
        <v>163094</v>
      </c>
      <c r="E31" s="70">
        <f>SUM(N29/M29*100)</f>
        <v>81.199139407661164</v>
      </c>
      <c r="F31" s="63">
        <f t="shared" si="4"/>
        <v>84.00063766907428</v>
      </c>
      <c r="G31" s="71"/>
      <c r="H31" s="88">
        <v>83</v>
      </c>
      <c r="I31" s="3">
        <v>4</v>
      </c>
      <c r="J31" s="33" t="s">
        <v>11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75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29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44">
        <v>19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4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137000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200</v>
      </c>
      <c r="I48" s="3"/>
      <c r="J48" s="188" t="s">
        <v>90</v>
      </c>
      <c r="K48" s="3"/>
      <c r="L48" s="326" t="s">
        <v>188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98</v>
      </c>
      <c r="I49" s="3"/>
      <c r="J49" s="144" t="s">
        <v>9</v>
      </c>
      <c r="K49" s="3"/>
      <c r="L49" s="326" t="s">
        <v>170</v>
      </c>
      <c r="M49" s="82"/>
      <c r="R49" s="48"/>
      <c r="S49" s="26"/>
      <c r="T49" s="26"/>
      <c r="U49" s="26"/>
      <c r="V49" s="26"/>
    </row>
    <row r="50" spans="1:22">
      <c r="H50" s="43">
        <v>20677</v>
      </c>
      <c r="I50" s="3">
        <v>16</v>
      </c>
      <c r="J50" s="33" t="s">
        <v>3</v>
      </c>
      <c r="K50" s="324">
        <f>SUM(I50)</f>
        <v>16</v>
      </c>
      <c r="L50" s="327">
        <v>13691</v>
      </c>
      <c r="M50" s="45"/>
      <c r="R50" s="48"/>
      <c r="S50" s="26"/>
      <c r="T50" s="26"/>
      <c r="U50" s="26"/>
      <c r="V50" s="26"/>
    </row>
    <row r="51" spans="1:22">
      <c r="H51" s="44">
        <v>16930</v>
      </c>
      <c r="I51" s="3">
        <v>26</v>
      </c>
      <c r="J51" s="33" t="s">
        <v>30</v>
      </c>
      <c r="K51" s="324">
        <f t="shared" ref="K51:K59" si="7">SUM(I51)</f>
        <v>26</v>
      </c>
      <c r="L51" s="328">
        <v>5924</v>
      </c>
      <c r="M51" s="45"/>
      <c r="R51" s="48"/>
      <c r="S51" s="26"/>
      <c r="T51" s="26"/>
      <c r="U51" s="26"/>
      <c r="V51" s="26"/>
    </row>
    <row r="52" spans="1:22" ht="14.25" thickBot="1">
      <c r="H52" s="44">
        <v>11876</v>
      </c>
      <c r="I52" s="3">
        <v>33</v>
      </c>
      <c r="J52" s="33" t="s">
        <v>0</v>
      </c>
      <c r="K52" s="324">
        <f t="shared" si="7"/>
        <v>33</v>
      </c>
      <c r="L52" s="328">
        <v>6748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199</v>
      </c>
      <c r="D53" s="59" t="s">
        <v>189</v>
      </c>
      <c r="E53" s="59" t="s">
        <v>51</v>
      </c>
      <c r="F53" s="59" t="s">
        <v>50</v>
      </c>
      <c r="G53" s="60" t="s">
        <v>52</v>
      </c>
      <c r="H53" s="88">
        <v>4988</v>
      </c>
      <c r="I53" s="3">
        <v>38</v>
      </c>
      <c r="J53" s="33" t="s">
        <v>38</v>
      </c>
      <c r="K53" s="324">
        <f t="shared" si="7"/>
        <v>38</v>
      </c>
      <c r="L53" s="328">
        <v>4390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20677</v>
      </c>
      <c r="D54" s="97">
        <f>SUM(L50)</f>
        <v>13691</v>
      </c>
      <c r="E54" s="52">
        <f t="shared" ref="E54:E63" si="8">SUM(N67/M67*100)</f>
        <v>59.409837949660961</v>
      </c>
      <c r="F54" s="52">
        <f t="shared" ref="F54:F62" si="9">SUM(C54/D54*100)</f>
        <v>151.02622160543422</v>
      </c>
      <c r="G54" s="62"/>
      <c r="H54" s="44">
        <v>4146</v>
      </c>
      <c r="I54" s="3">
        <v>34</v>
      </c>
      <c r="J54" s="33" t="s">
        <v>1</v>
      </c>
      <c r="K54" s="324">
        <f t="shared" si="7"/>
        <v>34</v>
      </c>
      <c r="L54" s="328">
        <v>2978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16930</v>
      </c>
      <c r="D55" s="97">
        <f t="shared" ref="D55:D63" si="11">SUM(L51)</f>
        <v>5924</v>
      </c>
      <c r="E55" s="52">
        <f t="shared" si="8"/>
        <v>129.35513447432763</v>
      </c>
      <c r="F55" s="52">
        <f t="shared" si="9"/>
        <v>285.78663065496289</v>
      </c>
      <c r="G55" s="62"/>
      <c r="H55" s="44">
        <v>1763</v>
      </c>
      <c r="I55" s="3">
        <v>39</v>
      </c>
      <c r="J55" s="33" t="s">
        <v>39</v>
      </c>
      <c r="K55" s="324">
        <f t="shared" si="7"/>
        <v>39</v>
      </c>
      <c r="L55" s="328">
        <v>0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11876</v>
      </c>
      <c r="D56" s="97">
        <f t="shared" si="11"/>
        <v>6748</v>
      </c>
      <c r="E56" s="52">
        <f t="shared" si="8"/>
        <v>95.619967793880832</v>
      </c>
      <c r="F56" s="52">
        <f t="shared" si="9"/>
        <v>175.99288678126851</v>
      </c>
      <c r="G56" s="62"/>
      <c r="H56" s="88">
        <v>1596</v>
      </c>
      <c r="I56" s="3">
        <v>40</v>
      </c>
      <c r="J56" s="33" t="s">
        <v>2</v>
      </c>
      <c r="K56" s="324">
        <f t="shared" si="7"/>
        <v>40</v>
      </c>
      <c r="L56" s="328">
        <v>1285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38</v>
      </c>
      <c r="C57" s="43">
        <f t="shared" si="10"/>
        <v>4988</v>
      </c>
      <c r="D57" s="97">
        <f t="shared" si="11"/>
        <v>4390</v>
      </c>
      <c r="E57" s="52">
        <f t="shared" si="8"/>
        <v>66.118769883351007</v>
      </c>
      <c r="F57" s="52">
        <f t="shared" si="9"/>
        <v>113.62186788154898</v>
      </c>
      <c r="G57" s="62"/>
      <c r="H57" s="44">
        <v>1558</v>
      </c>
      <c r="I57" s="3">
        <v>24</v>
      </c>
      <c r="J57" s="33" t="s">
        <v>28</v>
      </c>
      <c r="K57" s="324">
        <f t="shared" si="7"/>
        <v>24</v>
      </c>
      <c r="L57" s="328">
        <v>440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1</v>
      </c>
      <c r="C58" s="43">
        <f t="shared" si="10"/>
        <v>4146</v>
      </c>
      <c r="D58" s="97">
        <f t="shared" si="11"/>
        <v>2978</v>
      </c>
      <c r="E58" s="52">
        <f t="shared" si="8"/>
        <v>61.678072002380247</v>
      </c>
      <c r="F58" s="52">
        <f t="shared" si="9"/>
        <v>139.22095366017462</v>
      </c>
      <c r="G58" s="72"/>
      <c r="H58" s="289">
        <v>1119</v>
      </c>
      <c r="I58" s="3">
        <v>25</v>
      </c>
      <c r="J58" s="33" t="s">
        <v>29</v>
      </c>
      <c r="K58" s="324">
        <f t="shared" si="7"/>
        <v>25</v>
      </c>
      <c r="L58" s="328">
        <v>4098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1763</v>
      </c>
      <c r="D59" s="97">
        <f t="shared" si="11"/>
        <v>0</v>
      </c>
      <c r="E59" s="52">
        <f t="shared" si="8"/>
        <v>86.633906633906633</v>
      </c>
      <c r="F59" s="423" t="s">
        <v>215</v>
      </c>
      <c r="G59" s="62"/>
      <c r="H59" s="418">
        <v>887</v>
      </c>
      <c r="I59" s="14">
        <v>17</v>
      </c>
      <c r="J59" s="77" t="s">
        <v>21</v>
      </c>
      <c r="K59" s="325">
        <f t="shared" si="7"/>
        <v>17</v>
      </c>
      <c r="L59" s="329">
        <v>16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</v>
      </c>
      <c r="C60" s="89">
        <f t="shared" si="10"/>
        <v>1596</v>
      </c>
      <c r="D60" s="97">
        <f t="shared" si="11"/>
        <v>1285</v>
      </c>
      <c r="E60" s="52">
        <f t="shared" si="8"/>
        <v>60.77684691546078</v>
      </c>
      <c r="F60" s="52">
        <f t="shared" si="9"/>
        <v>124.20233463035019</v>
      </c>
      <c r="G60" s="62"/>
      <c r="H60" s="424">
        <v>866</v>
      </c>
      <c r="I60" s="219">
        <v>31</v>
      </c>
      <c r="J60" s="378" t="s">
        <v>105</v>
      </c>
      <c r="K60" s="363" t="s">
        <v>8</v>
      </c>
      <c r="L60" s="372">
        <v>43464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28</v>
      </c>
      <c r="C61" s="43">
        <f t="shared" si="10"/>
        <v>1558</v>
      </c>
      <c r="D61" s="97">
        <f t="shared" si="11"/>
        <v>440</v>
      </c>
      <c r="E61" s="52">
        <f t="shared" si="8"/>
        <v>77.16691431401685</v>
      </c>
      <c r="F61" s="52">
        <f t="shared" si="9"/>
        <v>354.09090909090912</v>
      </c>
      <c r="G61" s="73"/>
      <c r="H61" s="44">
        <v>397</v>
      </c>
      <c r="I61" s="3">
        <v>36</v>
      </c>
      <c r="J61" s="33" t="s">
        <v>5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29</v>
      </c>
      <c r="C62" s="43">
        <f t="shared" si="10"/>
        <v>1119</v>
      </c>
      <c r="D62" s="97">
        <f t="shared" si="11"/>
        <v>4098</v>
      </c>
      <c r="E62" s="52">
        <f t="shared" si="8"/>
        <v>72.193548387096769</v>
      </c>
      <c r="F62" s="52">
        <f t="shared" si="9"/>
        <v>27.306002928257691</v>
      </c>
      <c r="G62" s="72"/>
      <c r="H62" s="44">
        <v>382</v>
      </c>
      <c r="I62" s="3">
        <v>14</v>
      </c>
      <c r="J62" s="33" t="s">
        <v>19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21</v>
      </c>
      <c r="C63" s="43">
        <f t="shared" si="10"/>
        <v>887</v>
      </c>
      <c r="D63" s="97">
        <f t="shared" si="11"/>
        <v>16</v>
      </c>
      <c r="E63" s="57">
        <f t="shared" si="8"/>
        <v>64.321972443799851</v>
      </c>
      <c r="F63" s="52">
        <f>SUM(C63/D63*100)</f>
        <v>5543.75</v>
      </c>
      <c r="G63" s="75"/>
      <c r="H63" s="44">
        <v>124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67785</v>
      </c>
      <c r="D64" s="67">
        <f>SUM(L60)</f>
        <v>43464</v>
      </c>
      <c r="E64" s="70">
        <f>SUM(N77/M77*100)</f>
        <v>77.838638555877083</v>
      </c>
      <c r="F64" s="70">
        <f>SUM(C64/D64*100)</f>
        <v>155.95665378244064</v>
      </c>
      <c r="G64" s="71"/>
      <c r="H64" s="346">
        <v>115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98</v>
      </c>
      <c r="I65" s="3">
        <v>11</v>
      </c>
      <c r="J65" s="33" t="s">
        <v>17</v>
      </c>
      <c r="M65" s="48"/>
      <c r="N65" s="26"/>
      <c r="R65" s="48"/>
      <c r="S65" s="26"/>
      <c r="T65" s="26"/>
      <c r="U65" s="26"/>
      <c r="V65" s="26"/>
    </row>
    <row r="66" spans="3:22">
      <c r="H66" s="44">
        <v>90</v>
      </c>
      <c r="I66" s="3">
        <v>9</v>
      </c>
      <c r="J66" s="3" t="s">
        <v>162</v>
      </c>
      <c r="L66" s="189" t="s">
        <v>90</v>
      </c>
      <c r="M66" s="340" t="s">
        <v>68</v>
      </c>
      <c r="N66" s="42" t="s">
        <v>74</v>
      </c>
      <c r="R66" s="48"/>
      <c r="S66" s="26"/>
      <c r="T66" s="26"/>
      <c r="U66" s="26"/>
      <c r="V66" s="26"/>
    </row>
    <row r="67" spans="3:22">
      <c r="C67" s="26"/>
      <c r="H67" s="44">
        <v>76</v>
      </c>
      <c r="I67" s="3">
        <v>19</v>
      </c>
      <c r="J67" s="33" t="s">
        <v>23</v>
      </c>
      <c r="K67" s="3">
        <f>SUM(I50)</f>
        <v>16</v>
      </c>
      <c r="L67" s="33" t="s">
        <v>3</v>
      </c>
      <c r="M67" s="389">
        <v>34804</v>
      </c>
      <c r="N67" s="89">
        <f>SUM(H50)</f>
        <v>20677</v>
      </c>
      <c r="R67" s="48"/>
      <c r="S67" s="26"/>
      <c r="T67" s="26"/>
      <c r="U67" s="26"/>
      <c r="V67" s="26"/>
    </row>
    <row r="68" spans="3:22">
      <c r="C68" s="26"/>
      <c r="H68" s="44">
        <v>64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90">
        <v>13088</v>
      </c>
      <c r="N68" s="89">
        <f t="shared" ref="N68:N76" si="13">SUM(H51)</f>
        <v>16930</v>
      </c>
      <c r="R68" s="48"/>
      <c r="S68" s="26"/>
      <c r="T68" s="26"/>
      <c r="U68" s="26"/>
      <c r="V68" s="26"/>
    </row>
    <row r="69" spans="3:22">
      <c r="H69" s="333">
        <v>30</v>
      </c>
      <c r="I69" s="3">
        <v>13</v>
      </c>
      <c r="J69" s="33" t="s">
        <v>7</v>
      </c>
      <c r="K69" s="3">
        <f t="shared" si="12"/>
        <v>33</v>
      </c>
      <c r="L69" s="33" t="s">
        <v>0</v>
      </c>
      <c r="M69" s="390">
        <v>12420</v>
      </c>
      <c r="N69" s="89">
        <f t="shared" si="13"/>
        <v>11876</v>
      </c>
      <c r="R69" s="48"/>
      <c r="S69" s="26"/>
      <c r="T69" s="26"/>
      <c r="U69" s="26"/>
      <c r="V69" s="26"/>
    </row>
    <row r="70" spans="3:22">
      <c r="H70" s="88">
        <v>3</v>
      </c>
      <c r="I70" s="3">
        <v>23</v>
      </c>
      <c r="J70" s="33" t="s">
        <v>27</v>
      </c>
      <c r="K70" s="3">
        <f t="shared" si="12"/>
        <v>38</v>
      </c>
      <c r="L70" s="33" t="s">
        <v>38</v>
      </c>
      <c r="M70" s="390">
        <v>7544</v>
      </c>
      <c r="N70" s="89">
        <f t="shared" si="13"/>
        <v>4988</v>
      </c>
      <c r="R70" s="48"/>
      <c r="S70" s="26"/>
      <c r="T70" s="26"/>
      <c r="U70" s="26"/>
      <c r="V70" s="26"/>
    </row>
    <row r="71" spans="3:22">
      <c r="H71" s="44">
        <v>0</v>
      </c>
      <c r="I71" s="3">
        <v>2</v>
      </c>
      <c r="J71" s="33" t="s">
        <v>6</v>
      </c>
      <c r="K71" s="3">
        <f t="shared" si="12"/>
        <v>34</v>
      </c>
      <c r="L71" s="33" t="s">
        <v>1</v>
      </c>
      <c r="M71" s="390">
        <v>6722</v>
      </c>
      <c r="N71" s="89">
        <f t="shared" si="13"/>
        <v>4146</v>
      </c>
      <c r="R71" s="48"/>
      <c r="S71" s="26"/>
      <c r="T71" s="26"/>
      <c r="U71" s="26"/>
      <c r="V71" s="26"/>
    </row>
    <row r="72" spans="3:22">
      <c r="H72" s="44">
        <v>0</v>
      </c>
      <c r="I72" s="3">
        <v>3</v>
      </c>
      <c r="J72" s="33" t="s">
        <v>10</v>
      </c>
      <c r="K72" s="3">
        <f t="shared" si="12"/>
        <v>39</v>
      </c>
      <c r="L72" s="33" t="s">
        <v>39</v>
      </c>
      <c r="M72" s="390">
        <v>2035</v>
      </c>
      <c r="N72" s="89">
        <f t="shared" si="13"/>
        <v>1763</v>
      </c>
      <c r="R72" s="48"/>
      <c r="S72" s="26"/>
      <c r="T72" s="26"/>
      <c r="U72" s="26"/>
      <c r="V72" s="26"/>
    </row>
    <row r="73" spans="3:22">
      <c r="H73" s="88">
        <v>0</v>
      </c>
      <c r="I73" s="3">
        <v>4</v>
      </c>
      <c r="J73" s="33" t="s">
        <v>11</v>
      </c>
      <c r="K73" s="3">
        <f t="shared" si="12"/>
        <v>40</v>
      </c>
      <c r="L73" s="33" t="s">
        <v>2</v>
      </c>
      <c r="M73" s="390">
        <v>2626</v>
      </c>
      <c r="N73" s="89">
        <f t="shared" si="13"/>
        <v>1596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24</v>
      </c>
      <c r="L74" s="33" t="s">
        <v>28</v>
      </c>
      <c r="M74" s="390">
        <v>2019</v>
      </c>
      <c r="N74" s="89">
        <f t="shared" si="13"/>
        <v>1558</v>
      </c>
      <c r="R74" s="48"/>
      <c r="S74" s="26"/>
      <c r="T74" s="26"/>
      <c r="U74" s="26"/>
      <c r="V74" s="26"/>
    </row>
    <row r="75" spans="3:22">
      <c r="H75" s="88">
        <v>0</v>
      </c>
      <c r="I75" s="3">
        <v>6</v>
      </c>
      <c r="J75" s="33" t="s">
        <v>13</v>
      </c>
      <c r="K75" s="3">
        <f t="shared" si="12"/>
        <v>25</v>
      </c>
      <c r="L75" s="33" t="s">
        <v>29</v>
      </c>
      <c r="M75" s="390">
        <v>1550</v>
      </c>
      <c r="N75" s="89">
        <f t="shared" si="13"/>
        <v>1119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7</v>
      </c>
      <c r="J76" s="33" t="s">
        <v>14</v>
      </c>
      <c r="K76" s="14">
        <f t="shared" si="12"/>
        <v>17</v>
      </c>
      <c r="L76" s="77" t="s">
        <v>21</v>
      </c>
      <c r="M76" s="391">
        <v>1379</v>
      </c>
      <c r="N76" s="166">
        <f t="shared" si="13"/>
        <v>887</v>
      </c>
      <c r="R76" s="48"/>
      <c r="S76" s="26"/>
      <c r="T76" s="26"/>
      <c r="U76" s="26"/>
      <c r="V76" s="26"/>
    </row>
    <row r="77" spans="3:22" ht="14.25" thickTop="1">
      <c r="H77" s="88">
        <v>0</v>
      </c>
      <c r="I77" s="3">
        <v>8</v>
      </c>
      <c r="J77" s="33" t="s">
        <v>15</v>
      </c>
      <c r="K77" s="3"/>
      <c r="L77" s="114" t="s">
        <v>61</v>
      </c>
      <c r="M77" s="294">
        <v>87084</v>
      </c>
      <c r="N77" s="171">
        <f>SUM(H90)</f>
        <v>67785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419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89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88">
        <v>0</v>
      </c>
      <c r="I82" s="3">
        <v>21</v>
      </c>
      <c r="J82" s="33" t="s">
        <v>71</v>
      </c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67785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N65" sqref="N65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69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201</v>
      </c>
      <c r="I2" s="3"/>
      <c r="J2" s="182" t="s">
        <v>69</v>
      </c>
      <c r="K2" s="81"/>
      <c r="L2" s="316" t="s">
        <v>190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98</v>
      </c>
      <c r="I3" s="3"/>
      <c r="J3" s="144" t="s">
        <v>9</v>
      </c>
      <c r="K3" s="81"/>
      <c r="L3" s="317" t="s">
        <v>98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49732</v>
      </c>
      <c r="I4" s="3">
        <v>33</v>
      </c>
      <c r="J4" s="160" t="s">
        <v>0</v>
      </c>
      <c r="K4" s="120">
        <f>SUM(I4)</f>
        <v>33</v>
      </c>
      <c r="L4" s="309">
        <v>42489</v>
      </c>
      <c r="M4" s="95"/>
      <c r="N4" s="422"/>
      <c r="O4" s="1"/>
      <c r="R4" s="48"/>
      <c r="S4" s="26"/>
      <c r="T4" s="26"/>
      <c r="U4" s="26"/>
      <c r="V4" s="26"/>
    </row>
    <row r="5" spans="8:30" ht="13.5" customHeight="1">
      <c r="H5" s="88">
        <v>10593</v>
      </c>
      <c r="I5" s="3">
        <v>9</v>
      </c>
      <c r="J5" s="3" t="s">
        <v>161</v>
      </c>
      <c r="K5" s="120">
        <f t="shared" ref="K5:K13" si="0">SUM(I5)</f>
        <v>9</v>
      </c>
      <c r="L5" s="310">
        <v>10006</v>
      </c>
      <c r="M5" s="95"/>
      <c r="N5" s="422"/>
      <c r="O5" s="1"/>
      <c r="R5" s="48"/>
      <c r="S5" s="26"/>
      <c r="T5" s="26"/>
      <c r="U5" s="26"/>
      <c r="V5" s="26"/>
    </row>
    <row r="6" spans="8:30" ht="13.5" customHeight="1">
      <c r="H6" s="289">
        <v>8772</v>
      </c>
      <c r="I6" s="3">
        <v>13</v>
      </c>
      <c r="J6" s="160" t="s">
        <v>7</v>
      </c>
      <c r="K6" s="120">
        <f t="shared" si="0"/>
        <v>13</v>
      </c>
      <c r="L6" s="310">
        <v>9655</v>
      </c>
      <c r="M6" s="95"/>
      <c r="N6" s="422"/>
      <c r="O6" s="1"/>
      <c r="R6" s="48"/>
      <c r="S6" s="26"/>
      <c r="T6" s="26"/>
      <c r="U6" s="26"/>
      <c r="V6" s="26"/>
    </row>
    <row r="7" spans="8:30" ht="13.5" customHeight="1">
      <c r="H7" s="88">
        <v>8753</v>
      </c>
      <c r="I7" s="3">
        <v>34</v>
      </c>
      <c r="J7" s="160" t="s">
        <v>1</v>
      </c>
      <c r="K7" s="120">
        <f t="shared" si="0"/>
        <v>34</v>
      </c>
      <c r="L7" s="310">
        <v>8815</v>
      </c>
      <c r="M7" s="95"/>
      <c r="N7" s="422"/>
      <c r="O7" s="1"/>
      <c r="R7" s="48"/>
      <c r="S7" s="26"/>
      <c r="T7" s="26"/>
      <c r="U7" s="26"/>
      <c r="V7" s="26"/>
    </row>
    <row r="8" spans="8:30" ht="13.5" customHeight="1">
      <c r="H8" s="88">
        <v>5425</v>
      </c>
      <c r="I8" s="3">
        <v>24</v>
      </c>
      <c r="J8" s="160" t="s">
        <v>28</v>
      </c>
      <c r="K8" s="120">
        <f t="shared" si="0"/>
        <v>24</v>
      </c>
      <c r="L8" s="310">
        <v>4907</v>
      </c>
      <c r="M8" s="95"/>
      <c r="N8" s="422"/>
      <c r="O8" s="1"/>
      <c r="R8" s="48"/>
      <c r="S8" s="26"/>
      <c r="T8" s="26"/>
      <c r="U8" s="26"/>
      <c r="V8" s="26"/>
    </row>
    <row r="9" spans="8:30" ht="13.5" customHeight="1">
      <c r="H9" s="88">
        <v>4638</v>
      </c>
      <c r="I9" s="3">
        <v>25</v>
      </c>
      <c r="J9" s="160" t="s">
        <v>29</v>
      </c>
      <c r="K9" s="120">
        <f t="shared" si="0"/>
        <v>25</v>
      </c>
      <c r="L9" s="310">
        <v>4267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1034</v>
      </c>
      <c r="I10" s="3">
        <v>17</v>
      </c>
      <c r="J10" s="160" t="s">
        <v>21</v>
      </c>
      <c r="K10" s="120">
        <f t="shared" si="0"/>
        <v>17</v>
      </c>
      <c r="L10" s="310">
        <v>1046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1000</v>
      </c>
      <c r="I11" s="3">
        <v>20</v>
      </c>
      <c r="J11" s="160" t="s">
        <v>24</v>
      </c>
      <c r="K11" s="120">
        <f t="shared" si="0"/>
        <v>20</v>
      </c>
      <c r="L11" s="310">
        <v>2502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913</v>
      </c>
      <c r="I12" s="3">
        <v>36</v>
      </c>
      <c r="J12" s="160" t="s">
        <v>5</v>
      </c>
      <c r="K12" s="120">
        <f t="shared" si="0"/>
        <v>36</v>
      </c>
      <c r="L12" s="310">
        <v>1005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908</v>
      </c>
      <c r="I13" s="14">
        <v>1</v>
      </c>
      <c r="J13" s="162" t="s">
        <v>4</v>
      </c>
      <c r="K13" s="181">
        <f t="shared" si="0"/>
        <v>1</v>
      </c>
      <c r="L13" s="318">
        <v>678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4">
        <v>876</v>
      </c>
      <c r="I14" s="219">
        <v>15</v>
      </c>
      <c r="J14" s="220" t="s">
        <v>20</v>
      </c>
      <c r="K14" s="81" t="s">
        <v>8</v>
      </c>
      <c r="L14" s="319">
        <v>91792</v>
      </c>
      <c r="N14" s="48"/>
      <c r="R14" s="48"/>
      <c r="S14" s="26"/>
      <c r="T14" s="26"/>
      <c r="U14" s="26"/>
      <c r="V14" s="26"/>
    </row>
    <row r="15" spans="8:30" ht="13.5" customHeight="1">
      <c r="H15" s="88">
        <v>845</v>
      </c>
      <c r="I15" s="3">
        <v>26</v>
      </c>
      <c r="J15" s="160" t="s">
        <v>30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694</v>
      </c>
      <c r="I16" s="3">
        <v>16</v>
      </c>
      <c r="J16" s="160" t="s">
        <v>3</v>
      </c>
      <c r="K16" s="50"/>
      <c r="R16" s="48"/>
      <c r="S16" s="26"/>
      <c r="T16" s="26"/>
      <c r="U16" s="26"/>
      <c r="V16" s="26"/>
    </row>
    <row r="17" spans="1:22" ht="13.5" customHeight="1">
      <c r="H17" s="88">
        <v>614</v>
      </c>
      <c r="I17" s="3">
        <v>18</v>
      </c>
      <c r="J17" s="160" t="s">
        <v>22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580</v>
      </c>
      <c r="I18" s="3">
        <v>6</v>
      </c>
      <c r="J18" s="160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542</v>
      </c>
      <c r="I19" s="3">
        <v>21</v>
      </c>
      <c r="J19" s="160" t="s">
        <v>25</v>
      </c>
      <c r="L19" s="32" t="s">
        <v>69</v>
      </c>
      <c r="M19" s="445" t="s">
        <v>62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>
      <c r="H20" s="88">
        <v>461</v>
      </c>
      <c r="I20" s="3">
        <v>40</v>
      </c>
      <c r="J20" s="160" t="s">
        <v>2</v>
      </c>
      <c r="K20" s="120">
        <f>SUM(I4)</f>
        <v>33</v>
      </c>
      <c r="L20" s="160" t="s">
        <v>0</v>
      </c>
      <c r="M20" s="320">
        <v>52754</v>
      </c>
      <c r="N20" s="89">
        <f>SUM(H4)</f>
        <v>49732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195</v>
      </c>
      <c r="D21" s="59" t="s">
        <v>185</v>
      </c>
      <c r="E21" s="59" t="s">
        <v>41</v>
      </c>
      <c r="F21" s="59" t="s">
        <v>50</v>
      </c>
      <c r="G21" s="60" t="s">
        <v>52</v>
      </c>
      <c r="H21" s="289">
        <v>415</v>
      </c>
      <c r="I21" s="3">
        <v>31</v>
      </c>
      <c r="J21" s="3" t="s">
        <v>63</v>
      </c>
      <c r="K21" s="120">
        <f t="shared" ref="K21:K29" si="1">SUM(I5)</f>
        <v>9</v>
      </c>
      <c r="L21" s="3" t="s">
        <v>161</v>
      </c>
      <c r="M21" s="321">
        <v>10727</v>
      </c>
      <c r="N21" s="89">
        <f t="shared" ref="N21:N29" si="2">SUM(H5)</f>
        <v>10593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49732</v>
      </c>
      <c r="D22" s="97">
        <f>SUM(L4)</f>
        <v>42489</v>
      </c>
      <c r="E22" s="55">
        <f t="shared" ref="E22:E31" si="3">SUM(N20/M20*100)</f>
        <v>94.271524434166139</v>
      </c>
      <c r="F22" s="52">
        <f t="shared" ref="F22:F32" si="4">SUM(C22/D22*100)</f>
        <v>117.04676504507047</v>
      </c>
      <c r="G22" s="62"/>
      <c r="H22" s="289">
        <v>288</v>
      </c>
      <c r="I22" s="3">
        <v>22</v>
      </c>
      <c r="J22" s="160" t="s">
        <v>26</v>
      </c>
      <c r="K22" s="120">
        <f t="shared" si="1"/>
        <v>13</v>
      </c>
      <c r="L22" s="160" t="s">
        <v>7</v>
      </c>
      <c r="M22" s="321">
        <v>9031</v>
      </c>
      <c r="N22" s="89">
        <f t="shared" si="2"/>
        <v>8772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3" t="s">
        <v>161</v>
      </c>
      <c r="C23" s="43">
        <f t="shared" ref="C23:C31" si="5">SUM(H5)</f>
        <v>10593</v>
      </c>
      <c r="D23" s="97">
        <f t="shared" ref="D23:D31" si="6">SUM(L5)</f>
        <v>10006</v>
      </c>
      <c r="E23" s="55">
        <f t="shared" si="3"/>
        <v>98.750815698704201</v>
      </c>
      <c r="F23" s="52">
        <f t="shared" si="4"/>
        <v>105.86648011193284</v>
      </c>
      <c r="G23" s="62"/>
      <c r="H23" s="88">
        <v>230</v>
      </c>
      <c r="I23" s="3">
        <v>38</v>
      </c>
      <c r="J23" s="160" t="s">
        <v>38</v>
      </c>
      <c r="K23" s="120">
        <f t="shared" si="1"/>
        <v>34</v>
      </c>
      <c r="L23" s="160" t="s">
        <v>1</v>
      </c>
      <c r="M23" s="321">
        <v>11283</v>
      </c>
      <c r="N23" s="89">
        <f t="shared" si="2"/>
        <v>8753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160" t="s">
        <v>7</v>
      </c>
      <c r="C24" s="43">
        <f t="shared" si="5"/>
        <v>8772</v>
      </c>
      <c r="D24" s="97">
        <f t="shared" si="6"/>
        <v>9655</v>
      </c>
      <c r="E24" s="55">
        <f t="shared" si="3"/>
        <v>97.132100542575571</v>
      </c>
      <c r="F24" s="52">
        <f t="shared" si="4"/>
        <v>90.854479544277581</v>
      </c>
      <c r="G24" s="62"/>
      <c r="H24" s="88">
        <v>159</v>
      </c>
      <c r="I24" s="3">
        <v>5</v>
      </c>
      <c r="J24" s="160" t="s">
        <v>12</v>
      </c>
      <c r="K24" s="120">
        <f t="shared" si="1"/>
        <v>24</v>
      </c>
      <c r="L24" s="160" t="s">
        <v>28</v>
      </c>
      <c r="M24" s="321">
        <v>6842</v>
      </c>
      <c r="N24" s="89">
        <f t="shared" si="2"/>
        <v>5425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8753</v>
      </c>
      <c r="D25" s="97">
        <f t="shared" si="6"/>
        <v>8815</v>
      </c>
      <c r="E25" s="55">
        <f t="shared" si="3"/>
        <v>77.576885580076222</v>
      </c>
      <c r="F25" s="52">
        <f t="shared" si="4"/>
        <v>99.296653431650597</v>
      </c>
      <c r="G25" s="62"/>
      <c r="H25" s="88">
        <v>149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1">
        <v>6417</v>
      </c>
      <c r="N25" s="89">
        <f t="shared" si="2"/>
        <v>4638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5425</v>
      </c>
      <c r="D26" s="97">
        <f t="shared" si="6"/>
        <v>4907</v>
      </c>
      <c r="E26" s="55">
        <f t="shared" si="3"/>
        <v>79.289681379713542</v>
      </c>
      <c r="F26" s="52">
        <f t="shared" si="4"/>
        <v>110.55634807417974</v>
      </c>
      <c r="G26" s="72"/>
      <c r="H26" s="88">
        <v>51</v>
      </c>
      <c r="I26" s="3">
        <v>11</v>
      </c>
      <c r="J26" s="160" t="s">
        <v>17</v>
      </c>
      <c r="K26" s="120">
        <f t="shared" si="1"/>
        <v>17</v>
      </c>
      <c r="L26" s="160" t="s">
        <v>21</v>
      </c>
      <c r="M26" s="321">
        <v>1098</v>
      </c>
      <c r="N26" s="89">
        <f t="shared" si="2"/>
        <v>1034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4638</v>
      </c>
      <c r="D27" s="97">
        <f t="shared" si="6"/>
        <v>4267</v>
      </c>
      <c r="E27" s="55">
        <f t="shared" si="3"/>
        <v>72.276764843384754</v>
      </c>
      <c r="F27" s="52">
        <f t="shared" si="4"/>
        <v>108.69463323177877</v>
      </c>
      <c r="G27" s="76"/>
      <c r="H27" s="88">
        <v>13</v>
      </c>
      <c r="I27" s="3">
        <v>27</v>
      </c>
      <c r="J27" s="160" t="s">
        <v>31</v>
      </c>
      <c r="K27" s="120">
        <f t="shared" si="1"/>
        <v>20</v>
      </c>
      <c r="L27" s="160" t="s">
        <v>24</v>
      </c>
      <c r="M27" s="321">
        <v>1529</v>
      </c>
      <c r="N27" s="89">
        <f t="shared" si="2"/>
        <v>1000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21</v>
      </c>
      <c r="C28" s="43">
        <f t="shared" si="5"/>
        <v>1034</v>
      </c>
      <c r="D28" s="97">
        <f t="shared" si="6"/>
        <v>1046</v>
      </c>
      <c r="E28" s="55">
        <f t="shared" si="3"/>
        <v>94.1712204007286</v>
      </c>
      <c r="F28" s="52">
        <f t="shared" si="4"/>
        <v>98.852772466539193</v>
      </c>
      <c r="G28" s="62"/>
      <c r="H28" s="88">
        <v>10</v>
      </c>
      <c r="I28" s="3">
        <v>29</v>
      </c>
      <c r="J28" s="160" t="s">
        <v>54</v>
      </c>
      <c r="K28" s="120">
        <f t="shared" si="1"/>
        <v>36</v>
      </c>
      <c r="L28" s="160" t="s">
        <v>5</v>
      </c>
      <c r="M28" s="321">
        <v>974</v>
      </c>
      <c r="N28" s="89">
        <f t="shared" si="2"/>
        <v>913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24</v>
      </c>
      <c r="C29" s="43">
        <f t="shared" si="5"/>
        <v>1000</v>
      </c>
      <c r="D29" s="97">
        <f t="shared" si="6"/>
        <v>2502</v>
      </c>
      <c r="E29" s="55">
        <f t="shared" si="3"/>
        <v>65.402223675604972</v>
      </c>
      <c r="F29" s="52">
        <f t="shared" si="4"/>
        <v>39.968025579536373</v>
      </c>
      <c r="G29" s="73"/>
      <c r="H29" s="88">
        <v>8</v>
      </c>
      <c r="I29" s="3">
        <v>2</v>
      </c>
      <c r="J29" s="160" t="s">
        <v>6</v>
      </c>
      <c r="K29" s="181">
        <f t="shared" si="1"/>
        <v>1</v>
      </c>
      <c r="L29" s="162" t="s">
        <v>4</v>
      </c>
      <c r="M29" s="322">
        <v>398</v>
      </c>
      <c r="N29" s="89">
        <f t="shared" si="2"/>
        <v>908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5</v>
      </c>
      <c r="C30" s="43">
        <f t="shared" si="5"/>
        <v>913</v>
      </c>
      <c r="D30" s="97">
        <f t="shared" si="6"/>
        <v>1005</v>
      </c>
      <c r="E30" s="55">
        <f t="shared" si="3"/>
        <v>93.737166324435321</v>
      </c>
      <c r="F30" s="52">
        <f t="shared" si="4"/>
        <v>90.845771144278615</v>
      </c>
      <c r="G30" s="72"/>
      <c r="H30" s="88">
        <v>8</v>
      </c>
      <c r="I30" s="3">
        <v>4</v>
      </c>
      <c r="J30" s="160" t="s">
        <v>11</v>
      </c>
      <c r="K30" s="114"/>
      <c r="L30" s="332" t="s">
        <v>106</v>
      </c>
      <c r="M30" s="323">
        <v>108124</v>
      </c>
      <c r="N30" s="89">
        <f>SUM(H44)</f>
        <v>97716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4</v>
      </c>
      <c r="C31" s="43">
        <f t="shared" si="5"/>
        <v>908</v>
      </c>
      <c r="D31" s="97">
        <f t="shared" si="6"/>
        <v>678</v>
      </c>
      <c r="E31" s="56">
        <f t="shared" si="3"/>
        <v>228.14070351758792</v>
      </c>
      <c r="F31" s="63">
        <f t="shared" si="4"/>
        <v>133.92330383480825</v>
      </c>
      <c r="G31" s="75"/>
      <c r="H31" s="88">
        <v>5</v>
      </c>
      <c r="I31" s="3">
        <v>32</v>
      </c>
      <c r="J31" s="160" t="s">
        <v>35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97716</v>
      </c>
      <c r="D32" s="67">
        <f>SUM(L14)</f>
        <v>91792</v>
      </c>
      <c r="E32" s="68">
        <f>SUM(N30/M30*100)</f>
        <v>90.374015019792083</v>
      </c>
      <c r="F32" s="63">
        <f t="shared" si="4"/>
        <v>106.45372145720759</v>
      </c>
      <c r="G32" s="71"/>
      <c r="H32" s="89">
        <v>0</v>
      </c>
      <c r="I32" s="3">
        <v>3</v>
      </c>
      <c r="J32" s="160" t="s">
        <v>10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289">
        <v>0</v>
      </c>
      <c r="I33" s="3">
        <v>7</v>
      </c>
      <c r="J33" s="160" t="s">
        <v>14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19">
        <v>0</v>
      </c>
      <c r="I34" s="3">
        <v>8</v>
      </c>
      <c r="J34" s="160" t="s">
        <v>15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10</v>
      </c>
      <c r="J35" s="160" t="s">
        <v>16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12</v>
      </c>
      <c r="J36" s="160" t="s">
        <v>18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19</v>
      </c>
      <c r="J37" s="160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23</v>
      </c>
      <c r="J38" s="160" t="s">
        <v>27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28</v>
      </c>
      <c r="J39" s="160" t="s">
        <v>32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289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97716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200</v>
      </c>
      <c r="I48" s="3"/>
      <c r="J48" s="178" t="s">
        <v>103</v>
      </c>
      <c r="K48" s="81"/>
      <c r="L48" s="296" t="s">
        <v>190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98</v>
      </c>
      <c r="I49" s="3"/>
      <c r="J49" s="144" t="s">
        <v>9</v>
      </c>
      <c r="K49" s="98"/>
      <c r="L49" s="94" t="s">
        <v>98</v>
      </c>
      <c r="N49" s="48"/>
      <c r="R49" s="48"/>
      <c r="S49" s="26"/>
      <c r="T49" s="26"/>
      <c r="U49" s="26"/>
      <c r="V49" s="26"/>
    </row>
    <row r="50" spans="1:22" ht="13.5" customHeight="1">
      <c r="H50" s="89">
        <v>331338</v>
      </c>
      <c r="I50" s="160">
        <v>17</v>
      </c>
      <c r="J50" s="160" t="s">
        <v>21</v>
      </c>
      <c r="K50" s="123">
        <f>SUM(I50)</f>
        <v>17</v>
      </c>
      <c r="L50" s="297">
        <v>325135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59314</v>
      </c>
      <c r="I51" s="160">
        <v>36</v>
      </c>
      <c r="J51" s="160" t="s">
        <v>5</v>
      </c>
      <c r="K51" s="123">
        <f t="shared" ref="K51:K59" si="7">SUM(I51)</f>
        <v>36</v>
      </c>
      <c r="L51" s="297">
        <v>74503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20990</v>
      </c>
      <c r="I52" s="160">
        <v>16</v>
      </c>
      <c r="J52" s="160" t="s">
        <v>3</v>
      </c>
      <c r="K52" s="123">
        <f t="shared" si="7"/>
        <v>16</v>
      </c>
      <c r="L52" s="297">
        <v>21446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17294</v>
      </c>
      <c r="I53" s="160">
        <v>26</v>
      </c>
      <c r="J53" s="160" t="s">
        <v>30</v>
      </c>
      <c r="K53" s="123">
        <f t="shared" si="7"/>
        <v>26</v>
      </c>
      <c r="L53" s="297">
        <v>15513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195</v>
      </c>
      <c r="D54" s="59" t="s">
        <v>185</v>
      </c>
      <c r="E54" s="59" t="s">
        <v>41</v>
      </c>
      <c r="F54" s="59" t="s">
        <v>50</v>
      </c>
      <c r="G54" s="60" t="s">
        <v>52</v>
      </c>
      <c r="H54" s="88">
        <v>12523</v>
      </c>
      <c r="I54" s="160">
        <v>40</v>
      </c>
      <c r="J54" s="160" t="s">
        <v>2</v>
      </c>
      <c r="K54" s="123">
        <f t="shared" si="7"/>
        <v>40</v>
      </c>
      <c r="L54" s="297">
        <v>15648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331338</v>
      </c>
      <c r="D55" s="5">
        <f t="shared" ref="D55:D64" si="8">SUM(L50)</f>
        <v>325135</v>
      </c>
      <c r="E55" s="52">
        <f>SUM(N66/M66*100)</f>
        <v>94.632039824866553</v>
      </c>
      <c r="F55" s="52">
        <f t="shared" ref="F55:F65" si="9">SUM(C55/D55*100)</f>
        <v>101.90782290433205</v>
      </c>
      <c r="G55" s="62"/>
      <c r="H55" s="88">
        <v>11028</v>
      </c>
      <c r="I55" s="160">
        <v>24</v>
      </c>
      <c r="J55" s="160" t="s">
        <v>28</v>
      </c>
      <c r="K55" s="123">
        <f t="shared" si="7"/>
        <v>24</v>
      </c>
      <c r="L55" s="297">
        <v>12487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59314</v>
      </c>
      <c r="D56" s="5">
        <f t="shared" si="8"/>
        <v>74503</v>
      </c>
      <c r="E56" s="52">
        <f t="shared" ref="E56:E65" si="11">SUM(N67/M67*100)</f>
        <v>81.391423670668956</v>
      </c>
      <c r="F56" s="52">
        <f t="shared" si="9"/>
        <v>79.612901493899585</v>
      </c>
      <c r="G56" s="62"/>
      <c r="H56" s="88">
        <v>10802</v>
      </c>
      <c r="I56" s="160">
        <v>33</v>
      </c>
      <c r="J56" s="160" t="s">
        <v>0</v>
      </c>
      <c r="K56" s="123">
        <f t="shared" si="7"/>
        <v>33</v>
      </c>
      <c r="L56" s="297">
        <v>11007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20990</v>
      </c>
      <c r="D57" s="5">
        <f t="shared" si="8"/>
        <v>21446</v>
      </c>
      <c r="E57" s="52">
        <f t="shared" si="11"/>
        <v>84.165363486908049</v>
      </c>
      <c r="F57" s="52">
        <f t="shared" si="9"/>
        <v>97.873729366781674</v>
      </c>
      <c r="G57" s="62"/>
      <c r="H57" s="88">
        <v>9761</v>
      </c>
      <c r="I57" s="160">
        <v>37</v>
      </c>
      <c r="J57" s="160" t="s">
        <v>37</v>
      </c>
      <c r="K57" s="123">
        <f t="shared" si="7"/>
        <v>37</v>
      </c>
      <c r="L57" s="297">
        <v>8181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30</v>
      </c>
      <c r="C58" s="43">
        <f t="shared" si="10"/>
        <v>17294</v>
      </c>
      <c r="D58" s="5">
        <f t="shared" si="8"/>
        <v>15513</v>
      </c>
      <c r="E58" s="52">
        <f t="shared" si="11"/>
        <v>85.945731040652021</v>
      </c>
      <c r="F58" s="52">
        <f t="shared" si="9"/>
        <v>111.48069361180946</v>
      </c>
      <c r="G58" s="62"/>
      <c r="H58" s="375">
        <v>8652</v>
      </c>
      <c r="I58" s="162">
        <v>25</v>
      </c>
      <c r="J58" s="162" t="s">
        <v>29</v>
      </c>
      <c r="K58" s="123">
        <f t="shared" si="7"/>
        <v>25</v>
      </c>
      <c r="L58" s="295">
        <v>8910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</v>
      </c>
      <c r="C59" s="43">
        <f t="shared" si="10"/>
        <v>12523</v>
      </c>
      <c r="D59" s="5">
        <f t="shared" si="8"/>
        <v>15648</v>
      </c>
      <c r="E59" s="52">
        <f t="shared" si="11"/>
        <v>52.597757150657309</v>
      </c>
      <c r="F59" s="52">
        <f t="shared" si="9"/>
        <v>80.029396728016351</v>
      </c>
      <c r="G59" s="72"/>
      <c r="H59" s="375">
        <v>7525</v>
      </c>
      <c r="I59" s="162">
        <v>38</v>
      </c>
      <c r="J59" s="162" t="s">
        <v>38</v>
      </c>
      <c r="K59" s="123">
        <f t="shared" si="7"/>
        <v>38</v>
      </c>
      <c r="L59" s="295">
        <v>7443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11028</v>
      </c>
      <c r="D60" s="5">
        <f t="shared" si="8"/>
        <v>12487</v>
      </c>
      <c r="E60" s="52">
        <f t="shared" si="11"/>
        <v>84.596501994476839</v>
      </c>
      <c r="F60" s="52">
        <f t="shared" si="9"/>
        <v>88.315848482421728</v>
      </c>
      <c r="G60" s="62"/>
      <c r="H60" s="431">
        <v>5295</v>
      </c>
      <c r="I60" s="220">
        <v>34</v>
      </c>
      <c r="J60" s="220" t="s">
        <v>1</v>
      </c>
      <c r="K60" s="81" t="s">
        <v>8</v>
      </c>
      <c r="L60" s="407">
        <v>518454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0</v>
      </c>
      <c r="C61" s="43">
        <f t="shared" si="10"/>
        <v>10802</v>
      </c>
      <c r="D61" s="5">
        <f t="shared" si="8"/>
        <v>11007</v>
      </c>
      <c r="E61" s="52">
        <f t="shared" si="11"/>
        <v>59.056366519053086</v>
      </c>
      <c r="F61" s="52">
        <f t="shared" si="9"/>
        <v>98.137548832561095</v>
      </c>
      <c r="G61" s="62"/>
      <c r="H61" s="289">
        <v>3300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9761</v>
      </c>
      <c r="D62" s="5">
        <f t="shared" si="8"/>
        <v>8181</v>
      </c>
      <c r="E62" s="52">
        <f t="shared" si="11"/>
        <v>82.135644564119829</v>
      </c>
      <c r="F62" s="52">
        <f t="shared" si="9"/>
        <v>119.31304241535265</v>
      </c>
      <c r="G62" s="73"/>
      <c r="H62" s="88">
        <v>1889</v>
      </c>
      <c r="I62" s="160">
        <v>30</v>
      </c>
      <c r="J62" s="160" t="s">
        <v>97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29</v>
      </c>
      <c r="C63" s="43">
        <f t="shared" si="10"/>
        <v>8652</v>
      </c>
      <c r="D63" s="5">
        <f t="shared" si="8"/>
        <v>8910</v>
      </c>
      <c r="E63" s="52">
        <f t="shared" si="11"/>
        <v>77.29831144465291</v>
      </c>
      <c r="F63" s="52">
        <f t="shared" si="9"/>
        <v>97.104377104377107</v>
      </c>
      <c r="G63" s="72"/>
      <c r="H63" s="88">
        <v>1197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38</v>
      </c>
      <c r="C64" s="43">
        <f t="shared" si="10"/>
        <v>7525</v>
      </c>
      <c r="D64" s="5">
        <f t="shared" si="8"/>
        <v>7443</v>
      </c>
      <c r="E64" s="57">
        <f t="shared" si="11"/>
        <v>90.618978805394988</v>
      </c>
      <c r="F64" s="52">
        <f t="shared" si="9"/>
        <v>101.10170630122262</v>
      </c>
      <c r="G64" s="75"/>
      <c r="H64" s="122">
        <v>730</v>
      </c>
      <c r="I64" s="160">
        <v>29</v>
      </c>
      <c r="J64" s="160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503926</v>
      </c>
      <c r="D65" s="67">
        <f>SUM(L60)</f>
        <v>518454</v>
      </c>
      <c r="E65" s="70">
        <f t="shared" si="11"/>
        <v>88.194083478157381</v>
      </c>
      <c r="F65" s="70">
        <f t="shared" si="9"/>
        <v>97.197822757660276</v>
      </c>
      <c r="G65" s="71"/>
      <c r="H65" s="89">
        <v>726</v>
      </c>
      <c r="I65" s="160">
        <v>1</v>
      </c>
      <c r="J65" s="160" t="s">
        <v>4</v>
      </c>
      <c r="L65" s="190" t="s">
        <v>103</v>
      </c>
      <c r="M65" s="446" t="s">
        <v>62</v>
      </c>
      <c r="N65" s="42" t="s">
        <v>74</v>
      </c>
      <c r="R65" s="48"/>
      <c r="S65" s="26"/>
      <c r="T65" s="26"/>
      <c r="U65" s="26"/>
      <c r="V65" s="26"/>
    </row>
    <row r="66" spans="1:22" ht="13.5" customHeight="1">
      <c r="H66" s="88">
        <v>596</v>
      </c>
      <c r="I66" s="160">
        <v>35</v>
      </c>
      <c r="J66" s="160" t="s">
        <v>36</v>
      </c>
      <c r="K66" s="116">
        <f>SUM(I50)</f>
        <v>17</v>
      </c>
      <c r="L66" s="160" t="s">
        <v>21</v>
      </c>
      <c r="M66" s="308">
        <v>350133</v>
      </c>
      <c r="N66" s="89">
        <f>SUM(H50)</f>
        <v>331338</v>
      </c>
      <c r="R66" s="48"/>
      <c r="S66" s="26"/>
      <c r="T66" s="26"/>
      <c r="U66" s="26"/>
      <c r="V66" s="26"/>
    </row>
    <row r="67" spans="1:22" ht="13.5" customHeight="1">
      <c r="H67" s="88">
        <v>400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72875</v>
      </c>
      <c r="N67" s="89">
        <f t="shared" ref="N67:N75" si="13">SUM(H51)</f>
        <v>59314</v>
      </c>
      <c r="R67" s="48"/>
      <c r="S67" s="26"/>
      <c r="T67" s="26"/>
      <c r="U67" s="26"/>
      <c r="V67" s="26"/>
    </row>
    <row r="68" spans="1:22" ht="13.5" customHeight="1">
      <c r="C68" s="26"/>
      <c r="H68" s="88">
        <v>214</v>
      </c>
      <c r="I68" s="160">
        <v>13</v>
      </c>
      <c r="J68" s="160" t="s">
        <v>7</v>
      </c>
      <c r="K68" s="116">
        <f t="shared" si="12"/>
        <v>16</v>
      </c>
      <c r="L68" s="160" t="s">
        <v>3</v>
      </c>
      <c r="M68" s="306">
        <v>24939</v>
      </c>
      <c r="N68" s="89">
        <f t="shared" si="13"/>
        <v>20990</v>
      </c>
      <c r="R68" s="48"/>
      <c r="S68" s="26"/>
      <c r="T68" s="26"/>
      <c r="U68" s="26"/>
      <c r="V68" s="26"/>
    </row>
    <row r="69" spans="1:22" ht="13.5" customHeight="1">
      <c r="H69" s="88">
        <v>79</v>
      </c>
      <c r="I69" s="160">
        <v>9</v>
      </c>
      <c r="J69" s="3" t="s">
        <v>161</v>
      </c>
      <c r="K69" s="116">
        <f t="shared" si="12"/>
        <v>26</v>
      </c>
      <c r="L69" s="160" t="s">
        <v>30</v>
      </c>
      <c r="M69" s="306">
        <v>20122</v>
      </c>
      <c r="N69" s="89">
        <f t="shared" si="13"/>
        <v>17294</v>
      </c>
      <c r="R69" s="48"/>
      <c r="S69" s="26"/>
      <c r="T69" s="26"/>
      <c r="U69" s="26"/>
      <c r="V69" s="26"/>
    </row>
    <row r="70" spans="1:22" ht="13.5" customHeight="1">
      <c r="H70" s="88">
        <v>69</v>
      </c>
      <c r="I70" s="160">
        <v>27</v>
      </c>
      <c r="J70" s="160" t="s">
        <v>31</v>
      </c>
      <c r="K70" s="116">
        <f t="shared" si="12"/>
        <v>40</v>
      </c>
      <c r="L70" s="160" t="s">
        <v>2</v>
      </c>
      <c r="M70" s="306">
        <v>23809</v>
      </c>
      <c r="N70" s="89">
        <f t="shared" si="13"/>
        <v>12523</v>
      </c>
      <c r="R70" s="48"/>
      <c r="S70" s="26"/>
      <c r="T70" s="26"/>
      <c r="U70" s="26"/>
      <c r="V70" s="26"/>
    </row>
    <row r="71" spans="1:22" ht="13.5" customHeight="1">
      <c r="H71" s="88">
        <v>63</v>
      </c>
      <c r="I71" s="160">
        <v>39</v>
      </c>
      <c r="J71" s="160" t="s">
        <v>39</v>
      </c>
      <c r="K71" s="116">
        <f t="shared" si="12"/>
        <v>24</v>
      </c>
      <c r="L71" s="160" t="s">
        <v>28</v>
      </c>
      <c r="M71" s="306">
        <v>13036</v>
      </c>
      <c r="N71" s="89">
        <f t="shared" si="13"/>
        <v>11028</v>
      </c>
      <c r="R71" s="48"/>
      <c r="S71" s="26"/>
      <c r="T71" s="26"/>
      <c r="U71" s="26"/>
      <c r="V71" s="26"/>
    </row>
    <row r="72" spans="1:22" ht="13.5" customHeight="1">
      <c r="H72" s="289">
        <v>50</v>
      </c>
      <c r="I72" s="160">
        <v>11</v>
      </c>
      <c r="J72" s="160" t="s">
        <v>17</v>
      </c>
      <c r="K72" s="116">
        <f t="shared" si="12"/>
        <v>33</v>
      </c>
      <c r="L72" s="160" t="s">
        <v>0</v>
      </c>
      <c r="M72" s="306">
        <v>18291</v>
      </c>
      <c r="N72" s="89">
        <f t="shared" si="13"/>
        <v>10802</v>
      </c>
      <c r="R72" s="48"/>
      <c r="S72" s="26"/>
      <c r="T72" s="26"/>
      <c r="U72" s="26"/>
      <c r="V72" s="26"/>
    </row>
    <row r="73" spans="1:22" ht="13.5" customHeight="1">
      <c r="H73" s="88">
        <v>34</v>
      </c>
      <c r="I73" s="160">
        <v>23</v>
      </c>
      <c r="J73" s="160" t="s">
        <v>27</v>
      </c>
      <c r="K73" s="116">
        <f t="shared" si="12"/>
        <v>37</v>
      </c>
      <c r="L73" s="160" t="s">
        <v>37</v>
      </c>
      <c r="M73" s="306">
        <v>11884</v>
      </c>
      <c r="N73" s="89">
        <f t="shared" si="13"/>
        <v>9761</v>
      </c>
      <c r="R73" s="48"/>
      <c r="S73" s="26"/>
      <c r="T73" s="26"/>
      <c r="U73" s="26"/>
      <c r="V73" s="26"/>
    </row>
    <row r="74" spans="1:22" ht="13.5" customHeight="1">
      <c r="H74" s="88">
        <v>20</v>
      </c>
      <c r="I74" s="160">
        <v>4</v>
      </c>
      <c r="J74" s="160" t="s">
        <v>11</v>
      </c>
      <c r="K74" s="116">
        <f t="shared" si="12"/>
        <v>25</v>
      </c>
      <c r="L74" s="162" t="s">
        <v>29</v>
      </c>
      <c r="M74" s="307">
        <v>11193</v>
      </c>
      <c r="N74" s="89">
        <f t="shared" si="13"/>
        <v>8652</v>
      </c>
      <c r="R74" s="48"/>
      <c r="S74" s="26"/>
      <c r="T74" s="26"/>
      <c r="U74" s="26"/>
      <c r="V74" s="26"/>
    </row>
    <row r="75" spans="1:22" ht="13.5" customHeight="1" thickBot="1">
      <c r="H75" s="88">
        <v>17</v>
      </c>
      <c r="I75" s="160">
        <v>2</v>
      </c>
      <c r="J75" s="160" t="s">
        <v>6</v>
      </c>
      <c r="K75" s="116">
        <f t="shared" si="12"/>
        <v>38</v>
      </c>
      <c r="L75" s="162" t="s">
        <v>38</v>
      </c>
      <c r="M75" s="307">
        <v>8304</v>
      </c>
      <c r="N75" s="166">
        <f t="shared" si="13"/>
        <v>7525</v>
      </c>
      <c r="R75" s="48"/>
      <c r="S75" s="26"/>
      <c r="T75" s="26"/>
      <c r="U75" s="26"/>
      <c r="V75" s="26"/>
    </row>
    <row r="76" spans="1:22" ht="13.5" customHeight="1" thickTop="1">
      <c r="H76" s="88">
        <v>10</v>
      </c>
      <c r="I76" s="160">
        <v>28</v>
      </c>
      <c r="J76" s="160" t="s">
        <v>32</v>
      </c>
      <c r="K76" s="3"/>
      <c r="L76" s="332" t="s">
        <v>106</v>
      </c>
      <c r="M76" s="337">
        <v>571383</v>
      </c>
      <c r="N76" s="171">
        <f>SUM(H90)</f>
        <v>503926</v>
      </c>
      <c r="R76" s="48"/>
      <c r="S76" s="26"/>
      <c r="T76" s="26"/>
      <c r="U76" s="26"/>
      <c r="V76" s="26"/>
    </row>
    <row r="77" spans="1:22" ht="13.5" customHeight="1">
      <c r="H77" s="88">
        <v>6</v>
      </c>
      <c r="I77" s="160">
        <v>22</v>
      </c>
      <c r="J77" s="160" t="s">
        <v>26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3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1</v>
      </c>
      <c r="I79" s="160">
        <v>5</v>
      </c>
      <c r="J79" s="160" t="s">
        <v>12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289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289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289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193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503926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57" sqref="N5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8" t="s">
        <v>216</v>
      </c>
      <c r="B1" s="469"/>
      <c r="C1" s="469"/>
      <c r="D1" s="469"/>
      <c r="E1" s="469"/>
      <c r="F1" s="469"/>
      <c r="G1" s="469"/>
      <c r="I1" s="382"/>
      <c r="J1" s="393"/>
      <c r="M1" s="16"/>
      <c r="N1" t="s">
        <v>195</v>
      </c>
      <c r="O1" s="400"/>
      <c r="Q1" s="279" t="s">
        <v>185</v>
      </c>
    </row>
    <row r="2" spans="1:19" ht="13.5" customHeight="1">
      <c r="H2" s="3"/>
      <c r="I2" s="144" t="s">
        <v>9</v>
      </c>
      <c r="J2" s="8" t="s">
        <v>67</v>
      </c>
      <c r="K2" s="3" t="s">
        <v>44</v>
      </c>
      <c r="L2" s="3"/>
      <c r="M2" s="8" t="s">
        <v>9</v>
      </c>
      <c r="N2" s="401"/>
      <c r="O2" s="89"/>
      <c r="P2" s="3"/>
      <c r="Q2" s="401"/>
      <c r="R2" s="398"/>
      <c r="S2" s="399"/>
    </row>
    <row r="3" spans="1:19" ht="13.5" customHeight="1">
      <c r="H3" s="3">
        <v>17</v>
      </c>
      <c r="I3" s="160" t="s">
        <v>21</v>
      </c>
      <c r="J3" s="217">
        <v>501145</v>
      </c>
      <c r="K3" s="195">
        <v>1</v>
      </c>
      <c r="L3" s="3">
        <f>SUM(H3)</f>
        <v>17</v>
      </c>
      <c r="M3" s="160" t="s">
        <v>21</v>
      </c>
      <c r="N3" s="13">
        <f>SUM(J3)</f>
        <v>501145</v>
      </c>
      <c r="O3" s="3">
        <f>SUM(H3)</f>
        <v>17</v>
      </c>
      <c r="P3" s="160" t="s">
        <v>21</v>
      </c>
      <c r="Q3" s="196">
        <v>452339</v>
      </c>
      <c r="R3" s="398"/>
      <c r="S3" s="399"/>
    </row>
    <row r="4" spans="1:19" ht="13.5" customHeight="1">
      <c r="H4" s="3">
        <v>26</v>
      </c>
      <c r="I4" s="160" t="s">
        <v>30</v>
      </c>
      <c r="J4" s="13">
        <v>130363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130363</v>
      </c>
      <c r="O4" s="3">
        <f t="shared" ref="O4:O12" si="2">SUM(H4)</f>
        <v>26</v>
      </c>
      <c r="P4" s="160" t="s">
        <v>30</v>
      </c>
      <c r="Q4" s="86">
        <v>143124</v>
      </c>
      <c r="R4" s="398"/>
      <c r="S4" s="399"/>
    </row>
    <row r="5" spans="1:19" ht="13.5" customHeight="1">
      <c r="H5" s="3">
        <v>36</v>
      </c>
      <c r="I5" s="160" t="s">
        <v>5</v>
      </c>
      <c r="J5" s="13">
        <v>113923</v>
      </c>
      <c r="K5" s="195">
        <v>3</v>
      </c>
      <c r="L5" s="3">
        <f t="shared" si="0"/>
        <v>36</v>
      </c>
      <c r="M5" s="160" t="s">
        <v>5</v>
      </c>
      <c r="N5" s="13">
        <f t="shared" si="1"/>
        <v>113923</v>
      </c>
      <c r="O5" s="3">
        <f t="shared" si="2"/>
        <v>36</v>
      </c>
      <c r="P5" s="160" t="s">
        <v>5</v>
      </c>
      <c r="Q5" s="86">
        <v>115006</v>
      </c>
    </row>
    <row r="6" spans="1:19" ht="13.5" customHeight="1">
      <c r="H6" s="3">
        <v>33</v>
      </c>
      <c r="I6" s="160" t="s">
        <v>0</v>
      </c>
      <c r="J6" s="217">
        <v>91616</v>
      </c>
      <c r="K6" s="195">
        <v>4</v>
      </c>
      <c r="L6" s="3">
        <f t="shared" si="0"/>
        <v>33</v>
      </c>
      <c r="M6" s="160" t="s">
        <v>0</v>
      </c>
      <c r="N6" s="13">
        <f t="shared" si="1"/>
        <v>91616</v>
      </c>
      <c r="O6" s="3">
        <f t="shared" si="2"/>
        <v>33</v>
      </c>
      <c r="P6" s="160" t="s">
        <v>0</v>
      </c>
      <c r="Q6" s="86">
        <v>86839</v>
      </c>
    </row>
    <row r="7" spans="1:19" ht="13.5" customHeight="1">
      <c r="H7" s="33">
        <v>40</v>
      </c>
      <c r="I7" s="160" t="s">
        <v>2</v>
      </c>
      <c r="J7" s="13">
        <v>70300</v>
      </c>
      <c r="K7" s="195">
        <v>5</v>
      </c>
      <c r="L7" s="3">
        <f t="shared" si="0"/>
        <v>40</v>
      </c>
      <c r="M7" s="160" t="s">
        <v>2</v>
      </c>
      <c r="N7" s="13">
        <f t="shared" si="1"/>
        <v>70300</v>
      </c>
      <c r="O7" s="3">
        <f t="shared" si="2"/>
        <v>40</v>
      </c>
      <c r="P7" s="160" t="s">
        <v>2</v>
      </c>
      <c r="Q7" s="86">
        <v>65049</v>
      </c>
    </row>
    <row r="8" spans="1:19" ht="13.5" customHeight="1">
      <c r="H8" s="3">
        <v>31</v>
      </c>
      <c r="I8" s="160" t="s">
        <v>63</v>
      </c>
      <c r="J8" s="217">
        <v>65833</v>
      </c>
      <c r="K8" s="195">
        <v>6</v>
      </c>
      <c r="L8" s="3">
        <f t="shared" si="0"/>
        <v>31</v>
      </c>
      <c r="M8" s="160" t="s">
        <v>63</v>
      </c>
      <c r="N8" s="13">
        <f t="shared" si="1"/>
        <v>65833</v>
      </c>
      <c r="O8" s="3">
        <f t="shared" si="2"/>
        <v>31</v>
      </c>
      <c r="P8" s="160" t="s">
        <v>63</v>
      </c>
      <c r="Q8" s="86">
        <v>94617</v>
      </c>
    </row>
    <row r="9" spans="1:19" ht="13.5" customHeight="1">
      <c r="H9" s="14">
        <v>34</v>
      </c>
      <c r="I9" s="162" t="s">
        <v>1</v>
      </c>
      <c r="J9" s="13">
        <v>63854</v>
      </c>
      <c r="K9" s="195">
        <v>7</v>
      </c>
      <c r="L9" s="3">
        <f t="shared" si="0"/>
        <v>34</v>
      </c>
      <c r="M9" s="162" t="s">
        <v>1</v>
      </c>
      <c r="N9" s="13">
        <f t="shared" si="1"/>
        <v>63854</v>
      </c>
      <c r="O9" s="3">
        <f t="shared" si="2"/>
        <v>34</v>
      </c>
      <c r="P9" s="162" t="s">
        <v>1</v>
      </c>
      <c r="Q9" s="86">
        <v>72045</v>
      </c>
    </row>
    <row r="10" spans="1:19" ht="13.5" customHeight="1">
      <c r="H10" s="3">
        <v>16</v>
      </c>
      <c r="I10" s="160" t="s">
        <v>3</v>
      </c>
      <c r="J10" s="13">
        <v>57915</v>
      </c>
      <c r="K10" s="195">
        <v>8</v>
      </c>
      <c r="L10" s="3">
        <f t="shared" si="0"/>
        <v>16</v>
      </c>
      <c r="M10" s="160" t="s">
        <v>3</v>
      </c>
      <c r="N10" s="13">
        <f t="shared" si="1"/>
        <v>57915</v>
      </c>
      <c r="O10" s="3">
        <f t="shared" si="2"/>
        <v>16</v>
      </c>
      <c r="P10" s="160" t="s">
        <v>3</v>
      </c>
      <c r="Q10" s="86">
        <v>64768</v>
      </c>
    </row>
    <row r="11" spans="1:19" ht="13.5" customHeight="1">
      <c r="H11" s="14">
        <v>25</v>
      </c>
      <c r="I11" s="162" t="s">
        <v>29</v>
      </c>
      <c r="J11" s="13">
        <v>55522</v>
      </c>
      <c r="K11" s="195">
        <v>9</v>
      </c>
      <c r="L11" s="3">
        <f t="shared" si="0"/>
        <v>25</v>
      </c>
      <c r="M11" s="162" t="s">
        <v>29</v>
      </c>
      <c r="N11" s="13">
        <f t="shared" si="1"/>
        <v>55522</v>
      </c>
      <c r="O11" s="3">
        <f t="shared" si="2"/>
        <v>25</v>
      </c>
      <c r="P11" s="162" t="s">
        <v>29</v>
      </c>
      <c r="Q11" s="86">
        <v>55075</v>
      </c>
    </row>
    <row r="12" spans="1:19" ht="13.5" customHeight="1" thickBot="1">
      <c r="H12" s="271">
        <v>2</v>
      </c>
      <c r="I12" s="376" t="s">
        <v>6</v>
      </c>
      <c r="J12" s="413">
        <v>52735</v>
      </c>
      <c r="K12" s="194">
        <v>10</v>
      </c>
      <c r="L12" s="3">
        <f t="shared" si="0"/>
        <v>2</v>
      </c>
      <c r="M12" s="376" t="s">
        <v>6</v>
      </c>
      <c r="N12" s="113">
        <f t="shared" si="1"/>
        <v>52735</v>
      </c>
      <c r="O12" s="14">
        <f t="shared" si="2"/>
        <v>2</v>
      </c>
      <c r="P12" s="376" t="s">
        <v>6</v>
      </c>
      <c r="Q12" s="197">
        <v>51544</v>
      </c>
    </row>
    <row r="13" spans="1:19" ht="13.5" customHeight="1" thickTop="1" thickBot="1">
      <c r="H13" s="121">
        <v>13</v>
      </c>
      <c r="I13" s="174" t="s">
        <v>7</v>
      </c>
      <c r="J13" s="415">
        <v>47966</v>
      </c>
      <c r="K13" s="103"/>
      <c r="L13" s="78"/>
      <c r="M13" s="163"/>
      <c r="N13" s="336">
        <f>SUM(J43)</f>
        <v>1535067</v>
      </c>
      <c r="O13" s="3"/>
      <c r="P13" s="270" t="s">
        <v>8</v>
      </c>
      <c r="Q13" s="198">
        <v>1545478</v>
      </c>
    </row>
    <row r="14" spans="1:19" ht="13.5" customHeight="1">
      <c r="B14" s="19"/>
      <c r="H14" s="3">
        <v>3</v>
      </c>
      <c r="I14" s="160" t="s">
        <v>10</v>
      </c>
      <c r="J14" s="13">
        <v>40399</v>
      </c>
      <c r="K14" s="103"/>
      <c r="L14" s="26"/>
      <c r="O14"/>
    </row>
    <row r="15" spans="1:19" ht="13.5" customHeight="1">
      <c r="H15" s="3">
        <v>24</v>
      </c>
      <c r="I15" s="160" t="s">
        <v>28</v>
      </c>
      <c r="J15" s="13">
        <v>39656</v>
      </c>
      <c r="K15" s="103"/>
      <c r="L15" s="26"/>
      <c r="M15" t="s">
        <v>197</v>
      </c>
      <c r="N15" s="15"/>
      <c r="O15"/>
      <c r="P15" t="s">
        <v>198</v>
      </c>
      <c r="Q15" s="85" t="s">
        <v>177</v>
      </c>
    </row>
    <row r="16" spans="1:19" ht="13.5" customHeight="1">
      <c r="C16" s="15"/>
      <c r="E16" s="17"/>
      <c r="H16" s="3">
        <v>38</v>
      </c>
      <c r="I16" s="160" t="s">
        <v>38</v>
      </c>
      <c r="J16" s="217">
        <v>35011</v>
      </c>
      <c r="K16" s="103"/>
      <c r="L16" s="3">
        <f>SUM(L3)</f>
        <v>17</v>
      </c>
      <c r="M16" s="13">
        <f>SUM(N3)</f>
        <v>501145</v>
      </c>
      <c r="N16" s="160" t="s">
        <v>21</v>
      </c>
      <c r="O16" s="3">
        <f>SUM(O3)</f>
        <v>17</v>
      </c>
      <c r="P16" s="13">
        <f>SUM(M16)</f>
        <v>501145</v>
      </c>
      <c r="Q16" s="275">
        <v>452504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6">
        <v>30847</v>
      </c>
      <c r="K17" s="103"/>
      <c r="L17" s="3">
        <f t="shared" ref="L17:L25" si="3">SUM(L4)</f>
        <v>26</v>
      </c>
      <c r="M17" s="13">
        <f t="shared" ref="M17:M25" si="4">SUM(N4)</f>
        <v>130363</v>
      </c>
      <c r="N17" s="160" t="s">
        <v>30</v>
      </c>
      <c r="O17" s="3">
        <f t="shared" ref="O17:O25" si="5">SUM(O4)</f>
        <v>26</v>
      </c>
      <c r="P17" s="13">
        <f t="shared" ref="P17:P25" si="6">SUM(M17)</f>
        <v>130363</v>
      </c>
      <c r="Q17" s="276">
        <v>127302</v>
      </c>
      <c r="R17" s="79"/>
      <c r="S17" s="42"/>
    </row>
    <row r="18" spans="2:20" ht="13.5" customHeight="1">
      <c r="C18" s="15"/>
      <c r="E18" s="17"/>
      <c r="H18" s="3">
        <v>14</v>
      </c>
      <c r="I18" s="160" t="s">
        <v>19</v>
      </c>
      <c r="J18" s="13">
        <v>20098</v>
      </c>
      <c r="K18" s="103"/>
      <c r="L18" s="3">
        <f t="shared" si="3"/>
        <v>36</v>
      </c>
      <c r="M18" s="13">
        <f t="shared" si="4"/>
        <v>113923</v>
      </c>
      <c r="N18" s="160" t="s">
        <v>5</v>
      </c>
      <c r="O18" s="3">
        <f t="shared" si="5"/>
        <v>36</v>
      </c>
      <c r="P18" s="13">
        <f t="shared" si="6"/>
        <v>113923</v>
      </c>
      <c r="Q18" s="276">
        <v>119262</v>
      </c>
      <c r="R18" s="79"/>
      <c r="S18" s="111"/>
    </row>
    <row r="19" spans="2:20" ht="13.5" customHeight="1">
      <c r="C19" s="15"/>
      <c r="E19" s="17"/>
      <c r="H19" s="3">
        <v>9</v>
      </c>
      <c r="I19" s="3" t="s">
        <v>161</v>
      </c>
      <c r="J19" s="136">
        <v>17035</v>
      </c>
      <c r="L19" s="3">
        <f t="shared" si="3"/>
        <v>33</v>
      </c>
      <c r="M19" s="13">
        <f t="shared" si="4"/>
        <v>91616</v>
      </c>
      <c r="N19" s="160" t="s">
        <v>0</v>
      </c>
      <c r="O19" s="3">
        <f t="shared" si="5"/>
        <v>33</v>
      </c>
      <c r="P19" s="13">
        <f t="shared" si="6"/>
        <v>91616</v>
      </c>
      <c r="Q19" s="276">
        <v>94691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409">
        <v>14967</v>
      </c>
      <c r="L20" s="3">
        <f t="shared" si="3"/>
        <v>40</v>
      </c>
      <c r="M20" s="13">
        <f t="shared" si="4"/>
        <v>70300</v>
      </c>
      <c r="N20" s="160" t="s">
        <v>2</v>
      </c>
      <c r="O20" s="3">
        <f t="shared" si="5"/>
        <v>40</v>
      </c>
      <c r="P20" s="13">
        <f t="shared" si="6"/>
        <v>70300</v>
      </c>
      <c r="Q20" s="276">
        <v>75222</v>
      </c>
      <c r="R20" s="79"/>
      <c r="S20" s="124"/>
    </row>
    <row r="21" spans="2:20" ht="13.5" customHeight="1">
      <c r="B21" s="18"/>
      <c r="C21" s="15"/>
      <c r="E21" s="17"/>
      <c r="H21" s="3">
        <v>22</v>
      </c>
      <c r="I21" s="160" t="s">
        <v>26</v>
      </c>
      <c r="J21" s="13">
        <v>11397</v>
      </c>
      <c r="L21" s="3">
        <f t="shared" si="3"/>
        <v>31</v>
      </c>
      <c r="M21" s="13">
        <f t="shared" si="4"/>
        <v>65833</v>
      </c>
      <c r="N21" s="160" t="s">
        <v>63</v>
      </c>
      <c r="O21" s="3">
        <f t="shared" si="5"/>
        <v>31</v>
      </c>
      <c r="P21" s="13">
        <f t="shared" si="6"/>
        <v>65833</v>
      </c>
      <c r="Q21" s="276">
        <v>68447</v>
      </c>
      <c r="R21" s="79"/>
      <c r="S21" s="28"/>
    </row>
    <row r="22" spans="2:20" ht="13.5" customHeight="1">
      <c r="C22" s="15"/>
      <c r="E22" s="17"/>
      <c r="H22" s="3">
        <v>21</v>
      </c>
      <c r="I22" s="3" t="s">
        <v>155</v>
      </c>
      <c r="J22" s="217">
        <v>11319</v>
      </c>
      <c r="K22" s="15"/>
      <c r="L22" s="3">
        <f t="shared" si="3"/>
        <v>34</v>
      </c>
      <c r="M22" s="13">
        <f t="shared" si="4"/>
        <v>63854</v>
      </c>
      <c r="N22" s="162" t="s">
        <v>1</v>
      </c>
      <c r="O22" s="3">
        <f t="shared" si="5"/>
        <v>34</v>
      </c>
      <c r="P22" s="13">
        <f t="shared" si="6"/>
        <v>63854</v>
      </c>
      <c r="Q22" s="276">
        <v>63067</v>
      </c>
      <c r="R22" s="79"/>
    </row>
    <row r="23" spans="2:20" ht="13.5" customHeight="1">
      <c r="B23" s="18"/>
      <c r="C23" s="15"/>
      <c r="E23" s="17"/>
      <c r="H23" s="3">
        <v>1</v>
      </c>
      <c r="I23" s="160" t="s">
        <v>4</v>
      </c>
      <c r="J23" s="13">
        <v>10621</v>
      </c>
      <c r="K23" s="15"/>
      <c r="L23" s="3">
        <f t="shared" si="3"/>
        <v>16</v>
      </c>
      <c r="M23" s="13">
        <f t="shared" si="4"/>
        <v>57915</v>
      </c>
      <c r="N23" s="160" t="s">
        <v>3</v>
      </c>
      <c r="O23" s="3">
        <f t="shared" si="5"/>
        <v>16</v>
      </c>
      <c r="P23" s="13">
        <f t="shared" si="6"/>
        <v>57915</v>
      </c>
      <c r="Q23" s="276">
        <v>59415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10393</v>
      </c>
      <c r="K24" s="15"/>
      <c r="L24" s="3">
        <f t="shared" si="3"/>
        <v>25</v>
      </c>
      <c r="M24" s="13">
        <f t="shared" si="4"/>
        <v>55522</v>
      </c>
      <c r="N24" s="162" t="s">
        <v>29</v>
      </c>
      <c r="O24" s="3">
        <f t="shared" si="5"/>
        <v>25</v>
      </c>
      <c r="P24" s="13">
        <f t="shared" si="6"/>
        <v>55522</v>
      </c>
      <c r="Q24" s="276">
        <v>45437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7744</v>
      </c>
      <c r="K25" s="15"/>
      <c r="L25" s="14">
        <f t="shared" si="3"/>
        <v>2</v>
      </c>
      <c r="M25" s="113">
        <f t="shared" si="4"/>
        <v>52735</v>
      </c>
      <c r="N25" s="376" t="s">
        <v>6</v>
      </c>
      <c r="O25" s="14">
        <f t="shared" si="5"/>
        <v>2</v>
      </c>
      <c r="P25" s="113">
        <f t="shared" si="6"/>
        <v>52735</v>
      </c>
      <c r="Q25" s="277">
        <v>45914</v>
      </c>
      <c r="R25" s="126" t="s">
        <v>72</v>
      </c>
      <c r="S25" s="28"/>
      <c r="T25" s="28"/>
    </row>
    <row r="26" spans="2:20" ht="13.5" customHeight="1" thickTop="1">
      <c r="H26" s="3">
        <v>35</v>
      </c>
      <c r="I26" s="160" t="s">
        <v>36</v>
      </c>
      <c r="J26" s="13">
        <v>6692</v>
      </c>
      <c r="K26" s="15"/>
      <c r="L26" s="114"/>
      <c r="M26" s="161">
        <f>SUM(J43-(M16+M17+M18+M19+M20+M21+M22+M23+M24+M25))</f>
        <v>331861</v>
      </c>
      <c r="N26" s="218" t="s">
        <v>45</v>
      </c>
      <c r="O26" s="115"/>
      <c r="P26" s="161">
        <f>SUM(M26)</f>
        <v>331861</v>
      </c>
      <c r="Q26" s="161"/>
      <c r="R26" s="175">
        <v>1503600</v>
      </c>
      <c r="T26" s="28"/>
    </row>
    <row r="27" spans="2:20" ht="13.5" customHeight="1">
      <c r="H27" s="3">
        <v>27</v>
      </c>
      <c r="I27" s="160" t="s">
        <v>31</v>
      </c>
      <c r="J27" s="136">
        <v>6589</v>
      </c>
      <c r="K27" s="15"/>
      <c r="M27" t="s">
        <v>186</v>
      </c>
      <c r="O27" s="110"/>
      <c r="P27" s="28" t="s">
        <v>187</v>
      </c>
    </row>
    <row r="28" spans="2:20" ht="13.5" customHeight="1">
      <c r="G28" s="17"/>
      <c r="H28" s="3">
        <v>12</v>
      </c>
      <c r="I28" s="160" t="s">
        <v>18</v>
      </c>
      <c r="J28" s="13">
        <v>3815</v>
      </c>
      <c r="K28" s="15"/>
      <c r="M28" s="86">
        <f t="shared" ref="M28:M37" si="7">SUM(Q3)</f>
        <v>452339</v>
      </c>
      <c r="N28" s="160" t="s">
        <v>21</v>
      </c>
      <c r="O28" s="3">
        <f>SUM(L3)</f>
        <v>17</v>
      </c>
      <c r="P28" s="86">
        <f t="shared" ref="P28:P37" si="8">SUM(Q3)</f>
        <v>452339</v>
      </c>
    </row>
    <row r="29" spans="2:20" ht="13.5" customHeight="1">
      <c r="H29" s="3">
        <v>29</v>
      </c>
      <c r="I29" s="160" t="s">
        <v>54</v>
      </c>
      <c r="J29" s="13">
        <v>3605</v>
      </c>
      <c r="K29" s="15"/>
      <c r="M29" s="86">
        <f t="shared" si="7"/>
        <v>143124</v>
      </c>
      <c r="N29" s="160" t="s">
        <v>30</v>
      </c>
      <c r="O29" s="3">
        <f t="shared" ref="O29:O37" si="9">SUM(L4)</f>
        <v>26</v>
      </c>
      <c r="P29" s="86">
        <f t="shared" si="8"/>
        <v>143124</v>
      </c>
    </row>
    <row r="30" spans="2:20" ht="13.5" customHeight="1">
      <c r="H30" s="3">
        <v>39</v>
      </c>
      <c r="I30" s="160" t="s">
        <v>39</v>
      </c>
      <c r="J30" s="13">
        <v>2715</v>
      </c>
      <c r="K30" s="15"/>
      <c r="M30" s="86">
        <f t="shared" si="7"/>
        <v>115006</v>
      </c>
      <c r="N30" s="160" t="s">
        <v>5</v>
      </c>
      <c r="O30" s="3">
        <f t="shared" si="9"/>
        <v>36</v>
      </c>
      <c r="P30" s="86">
        <f t="shared" si="8"/>
        <v>115006</v>
      </c>
    </row>
    <row r="31" spans="2:20" ht="13.5" customHeight="1">
      <c r="H31" s="3">
        <v>10</v>
      </c>
      <c r="I31" s="160" t="s">
        <v>16</v>
      </c>
      <c r="J31" s="13">
        <v>2400</v>
      </c>
      <c r="K31" s="15"/>
      <c r="M31" s="86">
        <f t="shared" si="7"/>
        <v>86839</v>
      </c>
      <c r="N31" s="160" t="s">
        <v>0</v>
      </c>
      <c r="O31" s="3">
        <f t="shared" si="9"/>
        <v>33</v>
      </c>
      <c r="P31" s="86">
        <f t="shared" si="8"/>
        <v>86839</v>
      </c>
    </row>
    <row r="32" spans="2:20" ht="13.5" customHeight="1">
      <c r="H32" s="3">
        <v>20</v>
      </c>
      <c r="I32" s="160" t="s">
        <v>24</v>
      </c>
      <c r="J32" s="13">
        <v>1887</v>
      </c>
      <c r="K32" s="15"/>
      <c r="M32" s="86">
        <f t="shared" si="7"/>
        <v>65049</v>
      </c>
      <c r="N32" s="160" t="s">
        <v>2</v>
      </c>
      <c r="O32" s="3">
        <f t="shared" si="9"/>
        <v>40</v>
      </c>
      <c r="P32" s="86">
        <f t="shared" si="8"/>
        <v>65049</v>
      </c>
      <c r="S32" s="10"/>
    </row>
    <row r="33" spans="8:21" ht="13.5" customHeight="1">
      <c r="H33" s="3">
        <v>23</v>
      </c>
      <c r="I33" s="160" t="s">
        <v>27</v>
      </c>
      <c r="J33" s="136">
        <v>1544</v>
      </c>
      <c r="K33" s="15"/>
      <c r="M33" s="86">
        <f t="shared" si="7"/>
        <v>94617</v>
      </c>
      <c r="N33" s="160" t="s">
        <v>63</v>
      </c>
      <c r="O33" s="3">
        <f t="shared" si="9"/>
        <v>31</v>
      </c>
      <c r="P33" s="86">
        <f t="shared" si="8"/>
        <v>94617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1232</v>
      </c>
      <c r="K34" s="15"/>
      <c r="M34" s="86">
        <f t="shared" si="7"/>
        <v>72045</v>
      </c>
      <c r="N34" s="162" t="s">
        <v>1</v>
      </c>
      <c r="O34" s="3">
        <f t="shared" si="9"/>
        <v>34</v>
      </c>
      <c r="P34" s="86">
        <f t="shared" si="8"/>
        <v>72045</v>
      </c>
      <c r="S34" s="28"/>
      <c r="T34" s="28"/>
    </row>
    <row r="35" spans="8:21" ht="13.5" customHeight="1">
      <c r="H35" s="3">
        <v>18</v>
      </c>
      <c r="I35" s="160" t="s">
        <v>22</v>
      </c>
      <c r="J35" s="217">
        <v>1086</v>
      </c>
      <c r="K35" s="15"/>
      <c r="M35" s="86">
        <f t="shared" si="7"/>
        <v>64768</v>
      </c>
      <c r="N35" s="160" t="s">
        <v>3</v>
      </c>
      <c r="O35" s="3">
        <f t="shared" si="9"/>
        <v>16</v>
      </c>
      <c r="P35" s="86">
        <f t="shared" si="8"/>
        <v>64768</v>
      </c>
      <c r="S35" s="28"/>
    </row>
    <row r="36" spans="8:21" ht="13.5" customHeight="1">
      <c r="H36" s="3">
        <v>4</v>
      </c>
      <c r="I36" s="160" t="s">
        <v>11</v>
      </c>
      <c r="J36" s="13">
        <v>918</v>
      </c>
      <c r="K36" s="15"/>
      <c r="M36" s="86">
        <f t="shared" si="7"/>
        <v>55075</v>
      </c>
      <c r="N36" s="162" t="s">
        <v>29</v>
      </c>
      <c r="O36" s="3">
        <f t="shared" si="9"/>
        <v>25</v>
      </c>
      <c r="P36" s="86">
        <f t="shared" si="8"/>
        <v>55075</v>
      </c>
      <c r="S36" s="28"/>
    </row>
    <row r="37" spans="8:21" ht="13.5" customHeight="1" thickBot="1">
      <c r="H37" s="3">
        <v>32</v>
      </c>
      <c r="I37" s="160" t="s">
        <v>35</v>
      </c>
      <c r="J37" s="13">
        <v>646</v>
      </c>
      <c r="K37" s="15"/>
      <c r="M37" s="112">
        <f t="shared" si="7"/>
        <v>51544</v>
      </c>
      <c r="N37" s="376" t="s">
        <v>6</v>
      </c>
      <c r="O37" s="14">
        <f t="shared" si="9"/>
        <v>2</v>
      </c>
      <c r="P37" s="112">
        <f t="shared" si="8"/>
        <v>51544</v>
      </c>
      <c r="S37" s="28"/>
    </row>
    <row r="38" spans="8:21" ht="13.5" customHeight="1" thickTop="1">
      <c r="H38" s="3">
        <v>5</v>
      </c>
      <c r="I38" s="160" t="s">
        <v>12</v>
      </c>
      <c r="J38" s="87">
        <v>414</v>
      </c>
      <c r="K38" s="15"/>
      <c r="M38" s="342">
        <f>SUM(Q13-(Q3+Q4+Q5+Q6+Q7+Q8+Q9+Q10+Q11+Q12))</f>
        <v>345072</v>
      </c>
      <c r="N38" s="408" t="s">
        <v>181</v>
      </c>
      <c r="O38" s="343"/>
      <c r="P38" s="344">
        <f>SUM(M38)</f>
        <v>345072</v>
      </c>
      <c r="U38" s="28"/>
    </row>
    <row r="39" spans="8:21" ht="13.5" customHeight="1">
      <c r="H39" s="3">
        <v>19</v>
      </c>
      <c r="I39" s="160" t="s">
        <v>23</v>
      </c>
      <c r="J39" s="13">
        <v>399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260</v>
      </c>
      <c r="K40" s="15"/>
    </row>
    <row r="41" spans="8:21" ht="13.5" customHeight="1">
      <c r="H41" s="3">
        <v>28</v>
      </c>
      <c r="I41" s="160" t="s">
        <v>32</v>
      </c>
      <c r="J41" s="217">
        <v>206</v>
      </c>
      <c r="K41" s="15"/>
    </row>
    <row r="42" spans="8:21" ht="13.5" customHeight="1" thickBot="1">
      <c r="H42" s="14">
        <v>8</v>
      </c>
      <c r="I42" s="162" t="s">
        <v>15</v>
      </c>
      <c r="J42" s="438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1535067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195</v>
      </c>
      <c r="D52" s="8" t="s">
        <v>185</v>
      </c>
      <c r="E52" s="24" t="s">
        <v>43</v>
      </c>
      <c r="F52" s="23" t="s">
        <v>42</v>
      </c>
      <c r="G52" s="8" t="s">
        <v>172</v>
      </c>
      <c r="I52" s="42"/>
      <c r="J52" s="159"/>
      <c r="N52" s="30"/>
      <c r="S52" s="384"/>
    </row>
    <row r="53" spans="1:19" ht="13.5" customHeight="1">
      <c r="A53" s="9">
        <v>1</v>
      </c>
      <c r="B53" s="160" t="s">
        <v>21</v>
      </c>
      <c r="C53" s="410">
        <f>SUM(J3)</f>
        <v>501145</v>
      </c>
      <c r="D53" s="87">
        <f t="shared" ref="D53:D63" si="10">SUM(Q3)</f>
        <v>452339</v>
      </c>
      <c r="E53" s="80">
        <f t="shared" ref="E53:E62" si="11">SUM(P16/Q16*100)</f>
        <v>110.74929724378126</v>
      </c>
      <c r="F53" s="20">
        <f t="shared" ref="F53:F63" si="12">SUM(C53/D53*100)</f>
        <v>110.78969533911514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10">
        <f t="shared" ref="C54:C62" si="13">SUM(J4)</f>
        <v>130363</v>
      </c>
      <c r="D54" s="87">
        <f t="shared" si="10"/>
        <v>143124</v>
      </c>
      <c r="E54" s="80">
        <f t="shared" si="11"/>
        <v>102.40451838934189</v>
      </c>
      <c r="F54" s="395">
        <f t="shared" si="12"/>
        <v>91.083955171739191</v>
      </c>
      <c r="G54" s="21"/>
      <c r="M54" s="383"/>
      <c r="N54" s="17"/>
    </row>
    <row r="55" spans="1:19" ht="13.5" customHeight="1">
      <c r="A55" s="9">
        <v>3</v>
      </c>
      <c r="B55" s="160" t="s">
        <v>5</v>
      </c>
      <c r="C55" s="410">
        <f t="shared" si="13"/>
        <v>113923</v>
      </c>
      <c r="D55" s="87">
        <f t="shared" si="10"/>
        <v>115006</v>
      </c>
      <c r="E55" s="80">
        <f t="shared" si="11"/>
        <v>95.523301638409549</v>
      </c>
      <c r="F55" s="20">
        <f t="shared" si="12"/>
        <v>99.058310001217336</v>
      </c>
      <c r="G55" s="21"/>
      <c r="I55" s="470"/>
      <c r="J55" s="471"/>
    </row>
    <row r="56" spans="1:19" ht="13.5" customHeight="1">
      <c r="A56" s="9">
        <v>4</v>
      </c>
      <c r="B56" s="160" t="s">
        <v>0</v>
      </c>
      <c r="C56" s="410">
        <f t="shared" si="13"/>
        <v>91616</v>
      </c>
      <c r="D56" s="87">
        <f t="shared" si="10"/>
        <v>86839</v>
      </c>
      <c r="E56" s="80">
        <f t="shared" si="11"/>
        <v>96.752595283606681</v>
      </c>
      <c r="F56" s="20">
        <f t="shared" si="12"/>
        <v>105.50098458066077</v>
      </c>
      <c r="G56" s="21"/>
      <c r="I56" s="470"/>
      <c r="J56" s="471"/>
    </row>
    <row r="57" spans="1:19" ht="13.5" customHeight="1">
      <c r="A57" s="9">
        <v>5</v>
      </c>
      <c r="B57" s="160" t="s">
        <v>2</v>
      </c>
      <c r="C57" s="410">
        <f t="shared" si="13"/>
        <v>70300</v>
      </c>
      <c r="D57" s="87">
        <f t="shared" si="10"/>
        <v>65049</v>
      </c>
      <c r="E57" s="80">
        <f t="shared" si="11"/>
        <v>93.456701496902511</v>
      </c>
      <c r="F57" s="20">
        <f t="shared" si="12"/>
        <v>108.0723762087042</v>
      </c>
      <c r="G57" s="21"/>
      <c r="I57" s="159"/>
      <c r="P57" s="28"/>
    </row>
    <row r="58" spans="1:19" ht="13.5" customHeight="1">
      <c r="A58" s="9">
        <v>6</v>
      </c>
      <c r="B58" s="160" t="s">
        <v>63</v>
      </c>
      <c r="C58" s="410">
        <f t="shared" si="13"/>
        <v>65833</v>
      </c>
      <c r="D58" s="87">
        <f t="shared" si="10"/>
        <v>94617</v>
      </c>
      <c r="E58" s="80">
        <f t="shared" si="11"/>
        <v>96.180986748871391</v>
      </c>
      <c r="F58" s="20">
        <f t="shared" si="12"/>
        <v>69.578405571937381</v>
      </c>
      <c r="G58" s="21"/>
    </row>
    <row r="59" spans="1:19" ht="13.5" customHeight="1">
      <c r="A59" s="9">
        <v>7</v>
      </c>
      <c r="B59" s="162" t="s">
        <v>1</v>
      </c>
      <c r="C59" s="410">
        <f t="shared" si="13"/>
        <v>63854</v>
      </c>
      <c r="D59" s="87">
        <f t="shared" si="10"/>
        <v>72045</v>
      </c>
      <c r="E59" s="80">
        <f t="shared" si="11"/>
        <v>101.2478792395389</v>
      </c>
      <c r="F59" s="20">
        <f t="shared" si="12"/>
        <v>88.630716913040459</v>
      </c>
      <c r="G59" s="21"/>
    </row>
    <row r="60" spans="1:19" ht="13.5" customHeight="1">
      <c r="A60" s="9">
        <v>8</v>
      </c>
      <c r="B60" s="160" t="s">
        <v>3</v>
      </c>
      <c r="C60" s="410">
        <f t="shared" si="13"/>
        <v>57915</v>
      </c>
      <c r="D60" s="87">
        <f t="shared" si="10"/>
        <v>64768</v>
      </c>
      <c r="E60" s="80">
        <f t="shared" si="11"/>
        <v>97.475385003786926</v>
      </c>
      <c r="F60" s="20">
        <f t="shared" si="12"/>
        <v>89.419157608695656</v>
      </c>
      <c r="G60" s="21"/>
    </row>
    <row r="61" spans="1:19" ht="13.5" customHeight="1">
      <c r="A61" s="9">
        <v>9</v>
      </c>
      <c r="B61" s="162" t="s">
        <v>29</v>
      </c>
      <c r="C61" s="410">
        <f t="shared" si="13"/>
        <v>55522</v>
      </c>
      <c r="D61" s="87">
        <f t="shared" si="10"/>
        <v>55075</v>
      </c>
      <c r="E61" s="80">
        <f t="shared" si="11"/>
        <v>122.19556748905079</v>
      </c>
      <c r="F61" s="20">
        <f t="shared" si="12"/>
        <v>100.81162051747616</v>
      </c>
      <c r="G61" s="21"/>
    </row>
    <row r="62" spans="1:19" ht="13.5" customHeight="1" thickBot="1">
      <c r="A62" s="127">
        <v>10</v>
      </c>
      <c r="B62" s="376" t="s">
        <v>6</v>
      </c>
      <c r="C62" s="410">
        <f t="shared" si="13"/>
        <v>52735</v>
      </c>
      <c r="D62" s="128">
        <f t="shared" si="10"/>
        <v>51544</v>
      </c>
      <c r="E62" s="129">
        <f t="shared" si="11"/>
        <v>114.85603519623643</v>
      </c>
      <c r="F62" s="130">
        <f t="shared" si="12"/>
        <v>102.31064721403074</v>
      </c>
      <c r="G62" s="131"/>
    </row>
    <row r="63" spans="1:19" ht="13.5" customHeight="1" thickTop="1">
      <c r="A63" s="114"/>
      <c r="B63" s="132" t="s">
        <v>73</v>
      </c>
      <c r="C63" s="133">
        <f>SUM(J43)</f>
        <v>1535067</v>
      </c>
      <c r="D63" s="133">
        <f t="shared" si="10"/>
        <v>1545478</v>
      </c>
      <c r="E63" s="134">
        <f>SUM(C63/R26*100)</f>
        <v>102.09277733439745</v>
      </c>
      <c r="F63" s="135">
        <f t="shared" si="12"/>
        <v>99.326357282342428</v>
      </c>
      <c r="G63" s="140">
        <v>63.3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2024-10-08T01:40:40Z</cp:lastPrinted>
  <dcterms:created xsi:type="dcterms:W3CDTF">2004-08-12T01:21:30Z</dcterms:created>
  <dcterms:modified xsi:type="dcterms:W3CDTF">2024-10-11T01:24:29Z</dcterms:modified>
</cp:coreProperties>
</file>