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58E29AEB-1000-4E9B-9141-7DA9F4A326C6}" xr6:coauthVersionLast="36" xr6:coauthVersionMax="36" xr10:uidLastSave="{00000000-0000-0000-0000-000000000000}"/>
  <bookViews>
    <workbookView xWindow="0" yWindow="0" windowWidth="28800" windowHeight="1218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0" i="59" l="1"/>
  <c r="E31" i="62"/>
  <c r="F60" i="15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59" i="59" l="1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<sst xmlns="http://schemas.openxmlformats.org/spreadsheetml/2006/main" count="1667" uniqueCount="212">
  <si>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</si>
  <si>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</si>
  <si>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</si>
  <si>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</si>
  <si>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</si>
  <si>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</si>
  <si>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</si>
  <si>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</si>
  <si>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</si>
  <si>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</si>
  <si>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</si>
  <si>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</si>
  <si>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</si>
  <si>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</si>
  <si>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</si>
  <si>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</si>
  <si>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</si>
  <si>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</si>
  <si>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</si>
  <si>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</si>
  <si>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</si>
  <si>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</si>
  <si>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</si>
  <si>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</si>
  <si>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</si>
  <si>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</si>
  <si>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</si>
  <si>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</si>
  <si>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</si>
  <si>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</si>
  <si>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</si>
  <si>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</si>
  <si>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</si>
  <si>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</si>
  <si>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</si>
  <si>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</si>
  <si>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</si>
  <si>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</si>
  <si>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</si>
  <si>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</si>
  <si>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</si>
  <si>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</si>
  <si>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</si>
  <si>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</si>
  <si>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</si>
  <si>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</si>
  <si>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</si>
  <si>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</si>
  <si>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</si>
  <si>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</si>
  <si>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</si>
  <si>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</si>
  <si>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</si>
  <si>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</si>
  <si>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</si>
  <si>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</si>
  <si>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</si>
  <si>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</si>
  <si>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</si>
  <si>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</si>
  <si>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</si>
  <si>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</si>
  <si>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</si>
  <si>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</si>
  <si>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</si>
  <si>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</si>
  <si>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</si>
  <si>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</si>
  <si>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</si>
  <si>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</si>
  <si>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</si>
  <si>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</si>
  <si>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</si>
  <si>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</si>
  <si>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</si>
  <si>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</si>
  <si>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</si>
  <si>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</si>
  <si>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</si>
  <si>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</si>
  <si>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</si>
  <si>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</si>
  <si>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</si>
  <si>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</si>
  <si>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</si>
  <si>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</si>
  <si>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</si>
  <si>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</si>
  <si>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</si>
  <si>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</si>
  <si>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</si>
  <si>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</si>
  <si>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</si>
  <si>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</si>
  <si>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</si>
  <si>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</si>
  <si>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</si>
  <si>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</si>
  <si>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</si>
  <si>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</si>
  <si>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</si>
  <si>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</si>
  <si>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</si>
  <si>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</si>
  <si>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</si>
  <si>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</si>
  <si>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</si>
  <si>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</si>
  <si>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</si>
  <si>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</si>
  <si>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</si>
  <si>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</si>
  <si>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</si>
  <si>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</si>
  <si>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</si>
  <si>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</si>
  <si>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</si>
  <si>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</si>
  <si>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</si>
  <si>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</si>
  <si>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</si>
  <si>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</si>
  <si>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</si>
  <si>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</si>
  <si>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</si>
  <si>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</si>
  <si>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</si>
  <si>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</si>
  <si>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</si>
  <si>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</si>
  <si>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</si>
  <si>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</si>
  <si>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</si>
  <si>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</si>
  <si>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</si>
  <si>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</si>
  <si>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</si>
  <si>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</si>
  <si>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</si>
  <si>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</si>
  <si>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</si>
  <si>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</si>
  <si>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</si>
  <si>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</si>
  <si>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</si>
  <si>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</si>
  <si>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</si>
  <si>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</si>
  <si>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</si>
  <si>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</si>
  <si>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</si>
  <si>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</si>
  <si>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</si>
  <si>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</si>
  <si>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</si>
  <si>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</si>
  <si>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</si>
  <si>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</si>
  <si>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</si>
  <si>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</si>
  <si>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</si>
  <si>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</si>
  <si>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</si>
  <si>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</si>
  <si>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</si>
  <si>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</si>
  <si>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</si>
  <si>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</si>
  <si>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</si>
  <si>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</si>
  <si>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</si>
  <si>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</si>
  <si>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</si>
  <si>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</si>
  <si>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</si>
  <si>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</si>
  <si>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</si>
  <si>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</si>
  <si>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</si>
  <si>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</si>
  <si>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</si>
  <si>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</si>
  <si>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</si>
  <si>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</si>
  <si>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</si>
  <si>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</si>
  <si>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</si>
  <si>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</si>
  <si>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</si>
  <si>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</si>
  <si>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</si>
  <si>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</si>
  <si>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</si>
  <si>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</si>
  <si>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</si>
  <si>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</si>
  <si>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</si>
  <si>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</si>
  <si>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</si>
  <si>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</si>
  <si>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</si>
  <si>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</si>
  <si>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</si>
  <si>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令和6年10月</t>
    <rPh sb="6" eb="7">
      <t>ガツ</t>
    </rPh>
    <phoneticPr fontId="2"/>
  </si>
  <si>
    <t>3，589　㎡</t>
    <phoneticPr fontId="2"/>
  </si>
  <si>
    <r>
      <t>110，041  m</t>
    </r>
    <r>
      <rPr>
        <sz val="8"/>
        <rFont val="ＭＳ Ｐゴシック"/>
        <family val="3"/>
        <charset val="128"/>
      </rPr>
      <t>3</t>
    </r>
    <phoneticPr fontId="2"/>
  </si>
  <si>
    <t>14，568　㎡</t>
    <phoneticPr fontId="2"/>
  </si>
  <si>
    <t xml:space="preserve">                       令和6年10月所管面（1～3類）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</si>
  <si>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t>　　　　　　　　　　　　　　　　令和6年10月末上位10品目入庫高(県合計）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</si>
  <si>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</si>
  <si>
    <t>　　　　　　　　　　　　　　　　令和6年10月末上位10品目保管残高(県合計）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</si>
  <si>
    <t>19，200 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</si>
</sst>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1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38" fontId="0" fillId="0" borderId="20" xfId="1" applyFont="1" applyFill="1" applyBorder="1"/>
    <xf numFmtId="38" fontId="1" fillId="0" borderId="34" xfId="1" applyBorder="1"/>
    <xf numFmtId="38" fontId="1" fillId="0" borderId="10" xfId="1" applyFont="1" applyBorder="1"/>
    <xf numFmtId="179" fontId="0" fillId="0" borderId="2" xfId="1" applyNumberFormat="1" applyFont="1" applyBorder="1"/>
    <xf numFmtId="38" fontId="1" fillId="0" borderId="42" xfId="1" applyFill="1" applyBorder="1"/>
    <xf numFmtId="38" fontId="1" fillId="0" borderId="8" xfId="1" applyFont="1" applyBorder="1"/>
    <xf numFmtId="38" fontId="1" fillId="0" borderId="9" xfId="1" applyFont="1" applyFill="1" applyBorder="1"/>
    <xf numFmtId="38" fontId="1" fillId="0" borderId="33" xfId="1" applyBorder="1"/>
    <xf numFmtId="38" fontId="0" fillId="0" borderId="2" xfId="1" applyFont="1" applyFill="1" applyBorder="1"/>
    <xf numFmtId="38" fontId="0" fillId="0" borderId="38" xfId="1" applyFont="1" applyFill="1" applyBorder="1"/>
    <xf numFmtId="38" fontId="0" fillId="0" borderId="20" xfId="1" applyFont="1" applyBorder="1"/>
    <xf numFmtId="38" fontId="1" fillId="0" borderId="11" xfId="1" applyFont="1" applyFill="1" applyBorder="1"/>
    <xf numFmtId="38" fontId="1" fillId="0" borderId="9" xfId="1" applyBorder="1"/>
    <xf numFmtId="0" fontId="0" fillId="0" borderId="8" xfId="0" applyBorder="1"/>
    <xf numFmtId="38" fontId="0" fillId="0" borderId="34" xfId="1" applyFont="1" applyBorder="1"/>
    <xf numFmtId="38" fontId="1" fillId="0" borderId="42" xfId="1" applyBorder="1"/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令和6年10月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令和6年10月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令和6年10月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2.7137599967074029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化学繊維糸</c:v>
                </c:pt>
                <c:pt idx="9">
                  <c:v>米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17948</c:v>
                </c:pt>
                <c:pt idx="1">
                  <c:v>12564</c:v>
                </c:pt>
                <c:pt idx="2">
                  <c:v>8668</c:v>
                </c:pt>
                <c:pt idx="3">
                  <c:v>4040</c:v>
                </c:pt>
                <c:pt idx="4">
                  <c:v>3148</c:v>
                </c:pt>
                <c:pt idx="5">
                  <c:v>2449</c:v>
                </c:pt>
                <c:pt idx="6">
                  <c:v>1844</c:v>
                </c:pt>
                <c:pt idx="7">
                  <c:v>1747</c:v>
                </c:pt>
                <c:pt idx="8">
                  <c:v>1708</c:v>
                </c:pt>
                <c:pt idx="9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その他の食料工業品</c:v>
                </c:pt>
                <c:pt idx="8">
                  <c:v>化学繊維糸</c:v>
                </c:pt>
                <c:pt idx="9">
                  <c:v>米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18614</c:v>
                </c:pt>
                <c:pt idx="1">
                  <c:v>17340</c:v>
                </c:pt>
                <c:pt idx="2">
                  <c:v>5351</c:v>
                </c:pt>
                <c:pt idx="3">
                  <c:v>4462</c:v>
                </c:pt>
                <c:pt idx="4">
                  <c:v>3852</c:v>
                </c:pt>
                <c:pt idx="5">
                  <c:v>2516</c:v>
                </c:pt>
                <c:pt idx="6">
                  <c:v>4490</c:v>
                </c:pt>
                <c:pt idx="7">
                  <c:v>2916</c:v>
                </c:pt>
                <c:pt idx="8">
                  <c:v>1203</c:v>
                </c:pt>
                <c:pt idx="9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57940</c:v>
                </c:pt>
                <c:pt idx="1">
                  <c:v>12703</c:v>
                </c:pt>
                <c:pt idx="2">
                  <c:v>12452</c:v>
                </c:pt>
                <c:pt idx="3">
                  <c:v>10741</c:v>
                </c:pt>
                <c:pt idx="4">
                  <c:v>6984</c:v>
                </c:pt>
                <c:pt idx="5">
                  <c:v>5309</c:v>
                </c:pt>
                <c:pt idx="6">
                  <c:v>3626</c:v>
                </c:pt>
                <c:pt idx="7">
                  <c:v>3456</c:v>
                </c:pt>
                <c:pt idx="8">
                  <c:v>2802</c:v>
                </c:pt>
                <c:pt idx="9">
                  <c:v>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その他の化学工業品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51210</c:v>
                </c:pt>
                <c:pt idx="1">
                  <c:v>10568</c:v>
                </c:pt>
                <c:pt idx="2">
                  <c:v>4418</c:v>
                </c:pt>
                <c:pt idx="3">
                  <c:v>16169</c:v>
                </c:pt>
                <c:pt idx="4">
                  <c:v>7808</c:v>
                </c:pt>
                <c:pt idx="5">
                  <c:v>4225</c:v>
                </c:pt>
                <c:pt idx="6">
                  <c:v>2375</c:v>
                </c:pt>
                <c:pt idx="7">
                  <c:v>754</c:v>
                </c:pt>
                <c:pt idx="8">
                  <c:v>2455</c:v>
                </c:pt>
                <c:pt idx="9">
                  <c:v>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24216</c:v>
                </c:pt>
                <c:pt idx="1">
                  <c:v>20113</c:v>
                </c:pt>
                <c:pt idx="2">
                  <c:v>17940</c:v>
                </c:pt>
                <c:pt idx="3">
                  <c:v>17692</c:v>
                </c:pt>
                <c:pt idx="4">
                  <c:v>17443</c:v>
                </c:pt>
                <c:pt idx="5">
                  <c:v>16183</c:v>
                </c:pt>
                <c:pt idx="6">
                  <c:v>13477</c:v>
                </c:pt>
                <c:pt idx="7">
                  <c:v>9774</c:v>
                </c:pt>
                <c:pt idx="8">
                  <c:v>7316</c:v>
                </c:pt>
                <c:pt idx="9">
                  <c:v>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5.319148936170147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1.550326558017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麦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35065</c:v>
                </c:pt>
                <c:pt idx="1">
                  <c:v>20386</c:v>
                </c:pt>
                <c:pt idx="2">
                  <c:v>16475</c:v>
                </c:pt>
                <c:pt idx="3">
                  <c:v>23737</c:v>
                </c:pt>
                <c:pt idx="4">
                  <c:v>12303</c:v>
                </c:pt>
                <c:pt idx="5">
                  <c:v>14461</c:v>
                </c:pt>
                <c:pt idx="6">
                  <c:v>10335</c:v>
                </c:pt>
                <c:pt idx="7">
                  <c:v>10387</c:v>
                </c:pt>
                <c:pt idx="8">
                  <c:v>10919</c:v>
                </c:pt>
                <c:pt idx="9">
                  <c:v>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26111</c:v>
                </c:pt>
                <c:pt idx="1">
                  <c:v>16040</c:v>
                </c:pt>
                <c:pt idx="2">
                  <c:v>7398</c:v>
                </c:pt>
                <c:pt idx="3">
                  <c:v>7352</c:v>
                </c:pt>
                <c:pt idx="4">
                  <c:v>6596</c:v>
                </c:pt>
                <c:pt idx="5">
                  <c:v>3721</c:v>
                </c:pt>
                <c:pt idx="6">
                  <c:v>2271</c:v>
                </c:pt>
                <c:pt idx="7">
                  <c:v>2063</c:v>
                </c:pt>
                <c:pt idx="8">
                  <c:v>1261</c:v>
                </c:pt>
                <c:pt idx="9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5.333193350831146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22892</c:v>
                </c:pt>
                <c:pt idx="1">
                  <c:v>7837</c:v>
                </c:pt>
                <c:pt idx="2">
                  <c:v>7441</c:v>
                </c:pt>
                <c:pt idx="3">
                  <c:v>6440</c:v>
                </c:pt>
                <c:pt idx="4">
                  <c:v>3585</c:v>
                </c:pt>
                <c:pt idx="5">
                  <c:v>1009</c:v>
                </c:pt>
                <c:pt idx="6">
                  <c:v>599</c:v>
                </c:pt>
                <c:pt idx="7">
                  <c:v>0</c:v>
                </c:pt>
                <c:pt idx="8">
                  <c:v>116</c:v>
                </c:pt>
                <c:pt idx="9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45305</c:v>
                </c:pt>
                <c:pt idx="1">
                  <c:v>11561</c:v>
                </c:pt>
                <c:pt idx="2">
                  <c:v>11138</c:v>
                </c:pt>
                <c:pt idx="3">
                  <c:v>9579</c:v>
                </c:pt>
                <c:pt idx="4">
                  <c:v>5496</c:v>
                </c:pt>
                <c:pt idx="5">
                  <c:v>4203</c:v>
                </c:pt>
                <c:pt idx="6">
                  <c:v>2389</c:v>
                </c:pt>
                <c:pt idx="7">
                  <c:v>2100</c:v>
                </c:pt>
                <c:pt idx="8">
                  <c:v>1823</c:v>
                </c:pt>
                <c:pt idx="9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米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43403</c:v>
                </c:pt>
                <c:pt idx="1">
                  <c:v>10051</c:v>
                </c:pt>
                <c:pt idx="2">
                  <c:v>10471</c:v>
                </c:pt>
                <c:pt idx="3">
                  <c:v>10101</c:v>
                </c:pt>
                <c:pt idx="4">
                  <c:v>6053</c:v>
                </c:pt>
                <c:pt idx="5">
                  <c:v>4519</c:v>
                </c:pt>
                <c:pt idx="6">
                  <c:v>2844</c:v>
                </c:pt>
                <c:pt idx="7">
                  <c:v>2414</c:v>
                </c:pt>
                <c:pt idx="8">
                  <c:v>1646</c:v>
                </c:pt>
                <c:pt idx="9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318299</c:v>
                </c:pt>
                <c:pt idx="1">
                  <c:v>69065</c:v>
                </c:pt>
                <c:pt idx="2">
                  <c:v>21231</c:v>
                </c:pt>
                <c:pt idx="3">
                  <c:v>19731</c:v>
                </c:pt>
                <c:pt idx="4">
                  <c:v>15646</c:v>
                </c:pt>
                <c:pt idx="5">
                  <c:v>15505</c:v>
                </c:pt>
                <c:pt idx="6">
                  <c:v>13042</c:v>
                </c:pt>
                <c:pt idx="7">
                  <c:v>9704</c:v>
                </c:pt>
                <c:pt idx="8">
                  <c:v>9563</c:v>
                </c:pt>
                <c:pt idx="9">
                  <c:v>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94976452940125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3.5839471678942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ゴム製品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飲料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425877</c:v>
                </c:pt>
                <c:pt idx="1">
                  <c:v>112381</c:v>
                </c:pt>
                <c:pt idx="2">
                  <c:v>20906</c:v>
                </c:pt>
                <c:pt idx="3">
                  <c:v>18308</c:v>
                </c:pt>
                <c:pt idx="4">
                  <c:v>15396</c:v>
                </c:pt>
                <c:pt idx="5">
                  <c:v>14513</c:v>
                </c:pt>
                <c:pt idx="6">
                  <c:v>9793</c:v>
                </c:pt>
                <c:pt idx="7">
                  <c:v>9201</c:v>
                </c:pt>
                <c:pt idx="8">
                  <c:v>8628</c:v>
                </c:pt>
                <c:pt idx="9">
                  <c:v>11963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1.154378429968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436418</c:v>
                </c:pt>
                <c:pt idx="1">
                  <c:v>132528</c:v>
                </c:pt>
                <c:pt idx="2">
                  <c:v>116130</c:v>
                </c:pt>
                <c:pt idx="3">
                  <c:v>83561</c:v>
                </c:pt>
                <c:pt idx="4">
                  <c:v>74662</c:v>
                </c:pt>
                <c:pt idx="5">
                  <c:v>74288</c:v>
                </c:pt>
                <c:pt idx="6">
                  <c:v>69455</c:v>
                </c:pt>
                <c:pt idx="7">
                  <c:v>55946</c:v>
                </c:pt>
                <c:pt idx="8">
                  <c:v>53078</c:v>
                </c:pt>
                <c:pt idx="9">
                  <c:v>51181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5.35461255058555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0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-1.7849176984288037E-3"/>
                  <c:y val="-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784917698428607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470782</c:v>
                </c:pt>
                <c:pt idx="1">
                  <c:v>141140</c:v>
                </c:pt>
                <c:pt idx="2">
                  <c:v>146783</c:v>
                </c:pt>
                <c:pt idx="3">
                  <c:v>79573</c:v>
                </c:pt>
                <c:pt idx="4">
                  <c:v>70611</c:v>
                </c:pt>
                <c:pt idx="5">
                  <c:v>85913</c:v>
                </c:pt>
                <c:pt idx="6">
                  <c:v>65166</c:v>
                </c:pt>
                <c:pt idx="7">
                  <c:v>61272</c:v>
                </c:pt>
                <c:pt idx="8">
                  <c:v>50642</c:v>
                </c:pt>
                <c:pt idx="9">
                  <c:v>55724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9.6649841846692244E-2"/>
                  <c:y val="-7.957186544342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436418</c:v>
                </c:pt>
                <c:pt idx="1">
                  <c:v>132528</c:v>
                </c:pt>
                <c:pt idx="2">
                  <c:v>116130</c:v>
                </c:pt>
                <c:pt idx="3">
                  <c:v>83561</c:v>
                </c:pt>
                <c:pt idx="4">
                  <c:v>74662</c:v>
                </c:pt>
                <c:pt idx="5">
                  <c:v>74288</c:v>
                </c:pt>
                <c:pt idx="6">
                  <c:v>69455</c:v>
                </c:pt>
                <c:pt idx="7">
                  <c:v>55946</c:v>
                </c:pt>
                <c:pt idx="8">
                  <c:v>53078</c:v>
                </c:pt>
                <c:pt idx="9">
                  <c:v>51181</c:v>
                </c:pt>
                <c:pt idx="10">
                  <c:v>336832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436418</c:v>
                </c:pt>
                <c:pt idx="1">
                  <c:v>132528</c:v>
                </c:pt>
                <c:pt idx="2">
                  <c:v>116130</c:v>
                </c:pt>
                <c:pt idx="3">
                  <c:v>83561</c:v>
                </c:pt>
                <c:pt idx="4">
                  <c:v>74662</c:v>
                </c:pt>
                <c:pt idx="5">
                  <c:v>74288</c:v>
                </c:pt>
                <c:pt idx="6">
                  <c:v>69455</c:v>
                </c:pt>
                <c:pt idx="7">
                  <c:v>55946</c:v>
                </c:pt>
                <c:pt idx="8">
                  <c:v>53078</c:v>
                </c:pt>
                <c:pt idx="9">
                  <c:v>51181</c:v>
                </c:pt>
                <c:pt idx="10">
                  <c:v>336832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1.0170102782953658E-3"/>
                  <c:y val="-4.50112529037319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1745867644407045"/>
                  <c:y val="-6.855618909705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9.5271583418484906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2.70128820104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32E-3"/>
                  <c:y val="6.7190394304159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470782</c:v>
                </c:pt>
                <c:pt idx="1">
                  <c:v>141140</c:v>
                </c:pt>
                <c:pt idx="2">
                  <c:v>146783</c:v>
                </c:pt>
                <c:pt idx="3">
                  <c:v>79573</c:v>
                </c:pt>
                <c:pt idx="4">
                  <c:v>70611</c:v>
                </c:pt>
                <c:pt idx="5">
                  <c:v>85913</c:v>
                </c:pt>
                <c:pt idx="6">
                  <c:v>65166</c:v>
                </c:pt>
                <c:pt idx="7">
                  <c:v>61272</c:v>
                </c:pt>
                <c:pt idx="8">
                  <c:v>50642</c:v>
                </c:pt>
                <c:pt idx="9">
                  <c:v>55724</c:v>
                </c:pt>
                <c:pt idx="10" formatCode="#,##0_);[Red]\(#,##0\)">
                  <c:v>351891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15848</c:v>
                </c:pt>
                <c:pt idx="1">
                  <c:v>13442</c:v>
                </c:pt>
                <c:pt idx="2">
                  <c:v>11980</c:v>
                </c:pt>
                <c:pt idx="3">
                  <c:v>8408</c:v>
                </c:pt>
                <c:pt idx="4">
                  <c:v>6512</c:v>
                </c:pt>
                <c:pt idx="5">
                  <c:v>6388</c:v>
                </c:pt>
                <c:pt idx="6">
                  <c:v>5435</c:v>
                </c:pt>
                <c:pt idx="7">
                  <c:v>4702</c:v>
                </c:pt>
                <c:pt idx="8">
                  <c:v>3303</c:v>
                </c:pt>
                <c:pt idx="9">
                  <c:v>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7.4491264275021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11671</c:v>
                </c:pt>
                <c:pt idx="1">
                  <c:v>13506</c:v>
                </c:pt>
                <c:pt idx="2">
                  <c:v>20938</c:v>
                </c:pt>
                <c:pt idx="3">
                  <c:v>4301</c:v>
                </c:pt>
                <c:pt idx="4">
                  <c:v>6072</c:v>
                </c:pt>
                <c:pt idx="5">
                  <c:v>4979</c:v>
                </c:pt>
                <c:pt idx="6">
                  <c:v>7033</c:v>
                </c:pt>
                <c:pt idx="7">
                  <c:v>5023</c:v>
                </c:pt>
                <c:pt idx="8">
                  <c:v>3111</c:v>
                </c:pt>
                <c:pt idx="9">
                  <c:v>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2,474,519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2,474,519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386299</c:v>
                </c:pt>
                <c:pt idx="2">
                  <c:v>515300</c:v>
                </c:pt>
                <c:pt idx="3">
                  <c:v>244810</c:v>
                </c:pt>
                <c:pt idx="4">
                  <c:v>283562</c:v>
                </c:pt>
                <c:pt idx="5">
                  <c:v>852910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78351</c:v>
                </c:pt>
                <c:pt idx="1">
                  <c:v>15076</c:v>
                </c:pt>
                <c:pt idx="2">
                  <c:v>12562</c:v>
                </c:pt>
                <c:pt idx="3">
                  <c:v>10192</c:v>
                </c:pt>
                <c:pt idx="4">
                  <c:v>9412</c:v>
                </c:pt>
                <c:pt idx="5">
                  <c:v>9240</c:v>
                </c:pt>
                <c:pt idx="6">
                  <c:v>7638</c:v>
                </c:pt>
                <c:pt idx="7">
                  <c:v>6357</c:v>
                </c:pt>
                <c:pt idx="8">
                  <c:v>5188</c:v>
                </c:pt>
                <c:pt idx="9">
                  <c:v>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化学肥料</c:v>
                </c:pt>
                <c:pt idx="4">
                  <c:v>飲料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81917</c:v>
                </c:pt>
                <c:pt idx="1">
                  <c:v>8351</c:v>
                </c:pt>
                <c:pt idx="2">
                  <c:v>18391</c:v>
                </c:pt>
                <c:pt idx="3">
                  <c:v>12165</c:v>
                </c:pt>
                <c:pt idx="4">
                  <c:v>10448</c:v>
                </c:pt>
                <c:pt idx="5">
                  <c:v>8400</c:v>
                </c:pt>
                <c:pt idx="6">
                  <c:v>7233</c:v>
                </c:pt>
                <c:pt idx="7">
                  <c:v>6929</c:v>
                </c:pt>
                <c:pt idx="8">
                  <c:v>5279</c:v>
                </c:pt>
                <c:pt idx="9">
                  <c:v>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72086</c:v>
                </c:pt>
                <c:pt idx="1">
                  <c:v>49635</c:v>
                </c:pt>
                <c:pt idx="2">
                  <c:v>43591</c:v>
                </c:pt>
                <c:pt idx="3">
                  <c:v>31167</c:v>
                </c:pt>
                <c:pt idx="4">
                  <c:v>30647</c:v>
                </c:pt>
                <c:pt idx="5">
                  <c:v>17729</c:v>
                </c:pt>
                <c:pt idx="6">
                  <c:v>13437</c:v>
                </c:pt>
                <c:pt idx="7">
                  <c:v>13058</c:v>
                </c:pt>
                <c:pt idx="8">
                  <c:v>12774</c:v>
                </c:pt>
                <c:pt idx="9">
                  <c:v>11568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2.3255508759079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1.162790697674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その他の機械</c:v>
                </c:pt>
                <c:pt idx="5">
                  <c:v>雑品</c:v>
                </c:pt>
                <c:pt idx="6">
                  <c:v>飲料</c:v>
                </c:pt>
                <c:pt idx="7">
                  <c:v>鉄鋼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83517</c:v>
                </c:pt>
                <c:pt idx="1">
                  <c:v>53634</c:v>
                </c:pt>
                <c:pt idx="2">
                  <c:v>33411</c:v>
                </c:pt>
                <c:pt idx="3">
                  <c:v>29638</c:v>
                </c:pt>
                <c:pt idx="4">
                  <c:v>32659</c:v>
                </c:pt>
                <c:pt idx="5">
                  <c:v>16224</c:v>
                </c:pt>
                <c:pt idx="6">
                  <c:v>13474</c:v>
                </c:pt>
                <c:pt idx="7">
                  <c:v>16867</c:v>
                </c:pt>
                <c:pt idx="8">
                  <c:v>12891</c:v>
                </c:pt>
                <c:pt idx="9">
                  <c:v>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15663</c:v>
                </c:pt>
                <c:pt idx="1">
                  <c:v>11921</c:v>
                </c:pt>
                <c:pt idx="2">
                  <c:v>9661</c:v>
                </c:pt>
                <c:pt idx="3">
                  <c:v>6948</c:v>
                </c:pt>
                <c:pt idx="4">
                  <c:v>2263</c:v>
                </c:pt>
                <c:pt idx="5">
                  <c:v>1824</c:v>
                </c:pt>
                <c:pt idx="6">
                  <c:v>1656</c:v>
                </c:pt>
                <c:pt idx="7">
                  <c:v>1567</c:v>
                </c:pt>
                <c:pt idx="8">
                  <c:v>1108</c:v>
                </c:pt>
                <c:pt idx="9">
                  <c:v>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12418</c:v>
                </c:pt>
                <c:pt idx="1">
                  <c:v>6546</c:v>
                </c:pt>
                <c:pt idx="2">
                  <c:v>1921</c:v>
                </c:pt>
                <c:pt idx="3">
                  <c:v>6878</c:v>
                </c:pt>
                <c:pt idx="4">
                  <c:v>3264</c:v>
                </c:pt>
                <c:pt idx="5">
                  <c:v>1721</c:v>
                </c:pt>
                <c:pt idx="6">
                  <c:v>2029</c:v>
                </c:pt>
                <c:pt idx="7">
                  <c:v>0</c:v>
                </c:pt>
                <c:pt idx="8">
                  <c:v>114</c:v>
                </c:pt>
                <c:pt idx="9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2.458057149635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26715</c:v>
                </c:pt>
                <c:pt idx="1">
                  <c:v>17083</c:v>
                </c:pt>
                <c:pt idx="2">
                  <c:v>13610</c:v>
                </c:pt>
                <c:pt idx="3">
                  <c:v>10149</c:v>
                </c:pt>
                <c:pt idx="4">
                  <c:v>7777</c:v>
                </c:pt>
                <c:pt idx="5">
                  <c:v>6364</c:v>
                </c:pt>
                <c:pt idx="6">
                  <c:v>3202</c:v>
                </c:pt>
                <c:pt idx="7">
                  <c:v>3022</c:v>
                </c:pt>
                <c:pt idx="8">
                  <c:v>2580</c:v>
                </c:pt>
                <c:pt idx="9">
                  <c:v>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26398</c:v>
                </c:pt>
                <c:pt idx="1">
                  <c:v>14720</c:v>
                </c:pt>
                <c:pt idx="2">
                  <c:v>16262</c:v>
                </c:pt>
                <c:pt idx="3">
                  <c:v>10062</c:v>
                </c:pt>
                <c:pt idx="4">
                  <c:v>6932</c:v>
                </c:pt>
                <c:pt idx="5">
                  <c:v>5147</c:v>
                </c:pt>
                <c:pt idx="6">
                  <c:v>3196</c:v>
                </c:pt>
                <c:pt idx="7">
                  <c:v>2731</c:v>
                </c:pt>
                <c:pt idx="8">
                  <c:v>2221</c:v>
                </c:pt>
                <c:pt idx="9">
                  <c:v>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10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398594</c:v>
                </c:pt>
                <c:pt idx="1">
                  <c:v>95207</c:v>
                </c:pt>
                <c:pt idx="2">
                  <c:v>42902</c:v>
                </c:pt>
                <c:pt idx="3">
                  <c:v>19158</c:v>
                </c:pt>
                <c:pt idx="4">
                  <c:v>18492</c:v>
                </c:pt>
                <c:pt idx="5">
                  <c:v>18060</c:v>
                </c:pt>
                <c:pt idx="6">
                  <c:v>16886</c:v>
                </c:pt>
                <c:pt idx="7">
                  <c:v>16316</c:v>
                </c:pt>
                <c:pt idx="8">
                  <c:v>15190</c:v>
                </c:pt>
                <c:pt idx="9">
                  <c:v>11201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0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430913</c:v>
                </c:pt>
                <c:pt idx="1">
                  <c:v>125270</c:v>
                </c:pt>
                <c:pt idx="2">
                  <c:v>38885</c:v>
                </c:pt>
                <c:pt idx="3">
                  <c:v>23803</c:v>
                </c:pt>
                <c:pt idx="4">
                  <c:v>24215</c:v>
                </c:pt>
                <c:pt idx="5">
                  <c:v>18691</c:v>
                </c:pt>
                <c:pt idx="6">
                  <c:v>18719</c:v>
                </c:pt>
                <c:pt idx="7">
                  <c:v>14050</c:v>
                </c:pt>
                <c:pt idx="8">
                  <c:v>16076</c:v>
                </c:pt>
                <c:pt idx="9">
                  <c:v>10704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10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132872</c:v>
                </c:pt>
                <c:pt idx="1">
                  <c:v>239734</c:v>
                </c:pt>
                <c:pt idx="2">
                  <c:v>326940</c:v>
                </c:pt>
                <c:pt idx="3">
                  <c:v>214096</c:v>
                </c:pt>
                <c:pt idx="4">
                  <c:v>168141</c:v>
                </c:pt>
                <c:pt idx="5">
                  <c:v>606938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58766</c:v>
                </c:pt>
                <c:pt idx="1">
                  <c:v>146565</c:v>
                </c:pt>
                <c:pt idx="2">
                  <c:v>188360</c:v>
                </c:pt>
                <c:pt idx="3">
                  <c:v>30714</c:v>
                </c:pt>
                <c:pt idx="4">
                  <c:v>115421</c:v>
                </c:pt>
                <c:pt idx="5">
                  <c:v>245972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0.69334891827299383</c:v>
                </c:pt>
                <c:pt idx="1">
                  <c:v>0.62059182136117363</c:v>
                </c:pt>
                <c:pt idx="2">
                  <c:v>0.63446535998447506</c:v>
                </c:pt>
                <c:pt idx="3">
                  <c:v>0.87453943874841711</c:v>
                </c:pt>
                <c:pt idx="4">
                  <c:v>0.59296026971173854</c:v>
                </c:pt>
                <c:pt idx="5">
                  <c:v>0.7116084932759611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-5.7722330163275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342307</c:v>
                </c:pt>
                <c:pt idx="1">
                  <c:v>113741</c:v>
                </c:pt>
                <c:pt idx="2">
                  <c:v>107536</c:v>
                </c:pt>
                <c:pt idx="3">
                  <c:v>76046</c:v>
                </c:pt>
                <c:pt idx="4">
                  <c:v>56887</c:v>
                </c:pt>
                <c:pt idx="5">
                  <c:v>49524</c:v>
                </c:pt>
                <c:pt idx="6">
                  <c:v>41396</c:v>
                </c:pt>
                <c:pt idx="7">
                  <c:v>35153</c:v>
                </c:pt>
                <c:pt idx="8">
                  <c:v>30418</c:v>
                </c:pt>
                <c:pt idx="9">
                  <c:v>30245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5.3547530952861985E-3"/>
                  <c:y val="-4.54488643471635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449870</c:v>
                </c:pt>
                <c:pt idx="1">
                  <c:v>101908</c:v>
                </c:pt>
                <c:pt idx="2">
                  <c:v>114725</c:v>
                </c:pt>
                <c:pt idx="3">
                  <c:v>121259</c:v>
                </c:pt>
                <c:pt idx="4">
                  <c:v>55234</c:v>
                </c:pt>
                <c:pt idx="5">
                  <c:v>42644</c:v>
                </c:pt>
                <c:pt idx="6">
                  <c:v>35755</c:v>
                </c:pt>
                <c:pt idx="7">
                  <c:v>32428</c:v>
                </c:pt>
                <c:pt idx="8">
                  <c:v>36922</c:v>
                </c:pt>
                <c:pt idx="9">
                  <c:v>30285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10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5.6667788321331632E-2"/>
                  <c:y val="-8.33327313443617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5.7554480001926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342307</c:v>
                </c:pt>
                <c:pt idx="1">
                  <c:v>113741</c:v>
                </c:pt>
                <c:pt idx="2">
                  <c:v>107536</c:v>
                </c:pt>
                <c:pt idx="3">
                  <c:v>76046</c:v>
                </c:pt>
                <c:pt idx="4">
                  <c:v>56887</c:v>
                </c:pt>
                <c:pt idx="5">
                  <c:v>49524</c:v>
                </c:pt>
                <c:pt idx="6">
                  <c:v>41396</c:v>
                </c:pt>
                <c:pt idx="7">
                  <c:v>35153</c:v>
                </c:pt>
                <c:pt idx="8">
                  <c:v>30418</c:v>
                </c:pt>
                <c:pt idx="9">
                  <c:v>30245</c:v>
                </c:pt>
                <c:pt idx="10">
                  <c:v>175107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342307</c:v>
                </c:pt>
                <c:pt idx="1">
                  <c:v>113741</c:v>
                </c:pt>
                <c:pt idx="2">
                  <c:v>107536</c:v>
                </c:pt>
                <c:pt idx="3">
                  <c:v>76046</c:v>
                </c:pt>
                <c:pt idx="4">
                  <c:v>56887</c:v>
                </c:pt>
                <c:pt idx="5">
                  <c:v>49524</c:v>
                </c:pt>
                <c:pt idx="6">
                  <c:v>41396</c:v>
                </c:pt>
                <c:pt idx="7">
                  <c:v>35153</c:v>
                </c:pt>
                <c:pt idx="8">
                  <c:v>30418</c:v>
                </c:pt>
                <c:pt idx="9">
                  <c:v>30245</c:v>
                </c:pt>
                <c:pt idx="10">
                  <c:v>175107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10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2054702704146715"/>
                  <c:y val="-0.12254611277038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3.7430492944107177E-2"/>
                  <c:y val="-7.19605394153318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343150808439021"/>
                  <c:y val="-8.7923130298367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9.1698957477643533E-2"/>
                  <c:y val="-2.7639545056867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449870</c:v>
                </c:pt>
                <c:pt idx="1">
                  <c:v>101908</c:v>
                </c:pt>
                <c:pt idx="2">
                  <c:v>114725</c:v>
                </c:pt>
                <c:pt idx="3">
                  <c:v>121259</c:v>
                </c:pt>
                <c:pt idx="4">
                  <c:v>55234</c:v>
                </c:pt>
                <c:pt idx="5">
                  <c:v>42644</c:v>
                </c:pt>
                <c:pt idx="6">
                  <c:v>35755</c:v>
                </c:pt>
                <c:pt idx="7">
                  <c:v>32428</c:v>
                </c:pt>
                <c:pt idx="8">
                  <c:v>36922</c:v>
                </c:pt>
                <c:pt idx="9">
                  <c:v>30285</c:v>
                </c:pt>
                <c:pt idx="10" formatCode="#,##0_);[Red]\(#,##0\)">
                  <c:v>167707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6" t="s">
        <v>128</v>
      </c>
      <c r="B2" s="447"/>
      <c r="C2" s="447"/>
      <c r="D2" s="447"/>
      <c r="E2" s="447"/>
      <c r="F2" s="447"/>
      <c r="G2" s="447"/>
      <c r="H2" s="448"/>
    </row>
    <row r="3" spans="1:8" ht="30" customHeight="1">
      <c r="A3" s="449"/>
      <c r="B3" s="447"/>
      <c r="C3" s="447"/>
      <c r="D3" s="447"/>
      <c r="E3" s="447"/>
      <c r="F3" s="447"/>
      <c r="G3" s="447"/>
      <c r="H3" s="448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129</v>
      </c>
      <c r="C6" s="235"/>
      <c r="D6" s="236" t="s">
        <v>130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131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132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133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134</v>
      </c>
      <c r="G13" s="241"/>
      <c r="H13" s="242"/>
    </row>
    <row r="14" spans="1:8" s="237" customFormat="1" ht="17.100000000000001" customHeight="1">
      <c r="A14" s="238"/>
      <c r="B14" s="243" t="s">
        <v>135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136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137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138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139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140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141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142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143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144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145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88</v>
      </c>
      <c r="E35" s="237" t="s">
        <v>146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147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148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0" t="s">
        <v>149</v>
      </c>
      <c r="B42" s="451"/>
      <c r="C42" s="451"/>
      <c r="D42" s="451"/>
      <c r="E42" s="451"/>
      <c r="F42" s="451"/>
      <c r="G42" s="451"/>
      <c r="H42" s="452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H46" sqref="H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195</v>
      </c>
      <c r="I2" s="3"/>
      <c r="J2" s="184" t="s">
        <v>99</v>
      </c>
      <c r="K2" s="3"/>
      <c r="L2" s="293" t="s">
        <v>184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96</v>
      </c>
      <c r="I3" s="3"/>
      <c r="J3" s="144" t="s">
        <v>47</v>
      </c>
      <c r="K3" s="3"/>
      <c r="L3" s="293" t="s">
        <v>96</v>
      </c>
      <c r="N3" s="420"/>
      <c r="S3" s="26"/>
      <c r="T3" s="26"/>
      <c r="U3" s="26"/>
    </row>
    <row r="4" spans="8:30" ht="13.5" customHeight="1">
      <c r="H4" s="97">
        <v>15848</v>
      </c>
      <c r="I4" s="3">
        <v>33</v>
      </c>
      <c r="J4" s="160" t="s">
        <v>0</v>
      </c>
      <c r="K4" s="116">
        <f>SUM(I4)</f>
        <v>33</v>
      </c>
      <c r="L4" s="309">
        <v>11671</v>
      </c>
      <c r="M4" s="392"/>
      <c r="N4" s="420"/>
      <c r="O4" s="90"/>
      <c r="S4" s="26"/>
      <c r="T4" s="26"/>
      <c r="U4" s="26"/>
    </row>
    <row r="5" spans="8:30" ht="13.5" customHeight="1">
      <c r="H5" s="193">
        <v>13442</v>
      </c>
      <c r="I5" s="3">
        <v>37</v>
      </c>
      <c r="J5" s="160" t="s">
        <v>37</v>
      </c>
      <c r="K5" s="116">
        <f t="shared" ref="K5:K13" si="0">SUM(I5)</f>
        <v>37</v>
      </c>
      <c r="L5" s="310">
        <v>13506</v>
      </c>
      <c r="M5" s="45"/>
      <c r="N5" s="420"/>
      <c r="O5" s="90"/>
      <c r="S5" s="26"/>
      <c r="T5" s="26"/>
      <c r="U5" s="26"/>
    </row>
    <row r="6" spans="8:30" ht="13.5" customHeight="1">
      <c r="H6" s="44">
        <v>11980</v>
      </c>
      <c r="I6" s="3">
        <v>26</v>
      </c>
      <c r="J6" s="160" t="s">
        <v>30</v>
      </c>
      <c r="K6" s="116">
        <f t="shared" si="0"/>
        <v>26</v>
      </c>
      <c r="L6" s="310">
        <v>20938</v>
      </c>
      <c r="M6" s="45"/>
      <c r="N6" s="420"/>
      <c r="O6" s="90"/>
      <c r="S6" s="26"/>
      <c r="T6" s="26"/>
      <c r="U6" s="26"/>
    </row>
    <row r="7" spans="8:30" ht="13.5" customHeight="1">
      <c r="H7" s="333">
        <v>8408</v>
      </c>
      <c r="I7" s="3">
        <v>14</v>
      </c>
      <c r="J7" s="160" t="s">
        <v>19</v>
      </c>
      <c r="K7" s="116">
        <f t="shared" si="0"/>
        <v>14</v>
      </c>
      <c r="L7" s="310">
        <v>4301</v>
      </c>
      <c r="M7" s="45"/>
      <c r="N7" s="420"/>
      <c r="O7" s="90"/>
      <c r="S7" s="26"/>
      <c r="T7" s="26"/>
      <c r="U7" s="26"/>
    </row>
    <row r="8" spans="8:30">
      <c r="H8" s="88">
        <v>6512</v>
      </c>
      <c r="I8" s="33">
        <v>40</v>
      </c>
      <c r="J8" s="160" t="s">
        <v>2</v>
      </c>
      <c r="K8" s="116">
        <f t="shared" si="0"/>
        <v>40</v>
      </c>
      <c r="L8" s="310">
        <v>6072</v>
      </c>
      <c r="M8" s="45"/>
      <c r="N8" s="90"/>
      <c r="O8" s="90"/>
      <c r="S8" s="26"/>
      <c r="T8" s="26"/>
      <c r="U8" s="26"/>
    </row>
    <row r="9" spans="8:30">
      <c r="H9" s="44">
        <v>6388</v>
      </c>
      <c r="I9" s="3">
        <v>27</v>
      </c>
      <c r="J9" s="160" t="s">
        <v>31</v>
      </c>
      <c r="K9" s="116">
        <f t="shared" si="0"/>
        <v>27</v>
      </c>
      <c r="L9" s="310">
        <v>4979</v>
      </c>
      <c r="M9" s="45"/>
      <c r="N9" s="90"/>
      <c r="O9" s="90"/>
      <c r="S9" s="26"/>
      <c r="T9" s="26"/>
      <c r="U9" s="26"/>
    </row>
    <row r="10" spans="8:30">
      <c r="H10" s="44">
        <v>5435</v>
      </c>
      <c r="I10" s="14">
        <v>25</v>
      </c>
      <c r="J10" s="162" t="s">
        <v>29</v>
      </c>
      <c r="K10" s="116">
        <f t="shared" si="0"/>
        <v>25</v>
      </c>
      <c r="L10" s="310">
        <v>7033</v>
      </c>
      <c r="S10" s="26"/>
      <c r="T10" s="26"/>
      <c r="U10" s="26"/>
    </row>
    <row r="11" spans="8:30">
      <c r="H11" s="97">
        <v>4702</v>
      </c>
      <c r="I11" s="3">
        <v>36</v>
      </c>
      <c r="J11" s="160" t="s">
        <v>5</v>
      </c>
      <c r="K11" s="116">
        <f t="shared" si="0"/>
        <v>36</v>
      </c>
      <c r="L11" s="310">
        <v>5023</v>
      </c>
      <c r="M11" s="45"/>
      <c r="N11" s="90"/>
      <c r="O11" s="90"/>
      <c r="S11" s="26"/>
      <c r="T11" s="26"/>
      <c r="U11" s="26"/>
    </row>
    <row r="12" spans="8:30">
      <c r="H12" s="166">
        <v>3303</v>
      </c>
      <c r="I12" s="14">
        <v>15</v>
      </c>
      <c r="J12" s="162" t="s">
        <v>20</v>
      </c>
      <c r="K12" s="116">
        <f t="shared" si="0"/>
        <v>15</v>
      </c>
      <c r="L12" s="310">
        <v>3111</v>
      </c>
      <c r="M12" s="45"/>
      <c r="N12" s="90"/>
      <c r="O12" s="90"/>
      <c r="S12" s="26"/>
      <c r="T12" s="26"/>
      <c r="U12" s="26"/>
    </row>
    <row r="13" spans="8:30" ht="14.25" thickBot="1">
      <c r="H13" s="436">
        <v>3035</v>
      </c>
      <c r="I13" s="379">
        <v>16</v>
      </c>
      <c r="J13" s="380" t="s">
        <v>3</v>
      </c>
      <c r="K13" s="116">
        <f t="shared" si="0"/>
        <v>16</v>
      </c>
      <c r="L13" s="310">
        <v>3403</v>
      </c>
      <c r="M13" s="45"/>
      <c r="N13" s="90"/>
      <c r="O13" s="90"/>
      <c r="S13" s="26"/>
      <c r="T13" s="26"/>
      <c r="U13" s="26"/>
    </row>
    <row r="14" spans="8:30" ht="14.25" thickTop="1">
      <c r="H14" s="88">
        <v>2163</v>
      </c>
      <c r="I14" s="121">
        <v>34</v>
      </c>
      <c r="J14" s="174" t="s">
        <v>1</v>
      </c>
      <c r="K14" s="107" t="s">
        <v>8</v>
      </c>
      <c r="L14" s="311">
        <v>99571</v>
      </c>
      <c r="S14" s="26"/>
      <c r="T14" s="26"/>
      <c r="U14" s="26"/>
    </row>
    <row r="15" spans="8:30">
      <c r="H15" s="193">
        <v>1878</v>
      </c>
      <c r="I15" s="3">
        <v>17</v>
      </c>
      <c r="J15" s="160" t="s">
        <v>21</v>
      </c>
      <c r="K15" s="50"/>
      <c r="L15" t="s">
        <v>59</v>
      </c>
      <c r="M15" s="402" t="s">
        <v>187</v>
      </c>
      <c r="N15" s="42" t="s">
        <v>72</v>
      </c>
      <c r="S15" s="26"/>
      <c r="T15" s="26"/>
      <c r="U15" s="26"/>
    </row>
    <row r="16" spans="8:30">
      <c r="H16" s="44">
        <v>1611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312">
        <v>16567</v>
      </c>
      <c r="N16" s="89">
        <f>SUM(H4)</f>
        <v>15848</v>
      </c>
      <c r="O16" s="45"/>
      <c r="P16" s="17"/>
      <c r="S16" s="26"/>
      <c r="T16" s="26"/>
      <c r="U16" s="26"/>
    </row>
    <row r="17" spans="1:21">
      <c r="H17" s="44">
        <v>1534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313">
        <v>13661</v>
      </c>
      <c r="N17" s="89">
        <f t="shared" ref="N17:N25" si="2">SUM(H5)</f>
        <v>13442</v>
      </c>
      <c r="O17" s="45"/>
      <c r="P17" s="17"/>
      <c r="S17" s="26"/>
      <c r="T17" s="26"/>
      <c r="U17" s="26"/>
    </row>
    <row r="18" spans="1:21">
      <c r="H18" s="440">
        <v>1305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313">
        <v>11662</v>
      </c>
      <c r="N18" s="89">
        <f t="shared" si="2"/>
        <v>11980</v>
      </c>
      <c r="O18" s="45"/>
      <c r="P18" s="17"/>
      <c r="S18" s="26"/>
      <c r="T18" s="26"/>
      <c r="U18" s="26"/>
    </row>
    <row r="19" spans="1:21">
      <c r="H19" s="89">
        <v>410</v>
      </c>
      <c r="I19" s="3">
        <v>12</v>
      </c>
      <c r="J19" s="160" t="s">
        <v>18</v>
      </c>
      <c r="K19" s="116">
        <f t="shared" si="1"/>
        <v>14</v>
      </c>
      <c r="L19" s="160" t="s">
        <v>19</v>
      </c>
      <c r="M19" s="313">
        <v>6240</v>
      </c>
      <c r="N19" s="89">
        <f t="shared" si="2"/>
        <v>8408</v>
      </c>
      <c r="O19" s="45"/>
      <c r="P19" s="17"/>
      <c r="S19" s="26"/>
      <c r="T19" s="26"/>
      <c r="U19" s="26"/>
    </row>
    <row r="20" spans="1:21" ht="14.25" thickBot="1">
      <c r="H20" s="193">
        <v>389</v>
      </c>
      <c r="I20" s="3">
        <v>2</v>
      </c>
      <c r="J20" s="160" t="s">
        <v>6</v>
      </c>
      <c r="K20" s="116">
        <f t="shared" si="1"/>
        <v>40</v>
      </c>
      <c r="L20" s="160" t="s">
        <v>2</v>
      </c>
      <c r="M20" s="313">
        <v>6305</v>
      </c>
      <c r="N20" s="89">
        <f t="shared" si="2"/>
        <v>6512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49</v>
      </c>
      <c r="G21" s="8" t="s">
        <v>170</v>
      </c>
      <c r="H21" s="431">
        <v>345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313">
        <v>5990</v>
      </c>
      <c r="N21" s="89">
        <f t="shared" si="2"/>
        <v>6388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15848</v>
      </c>
      <c r="D22" s="89">
        <f>SUM(L4)</f>
        <v>11671</v>
      </c>
      <c r="E22" s="52">
        <f t="shared" ref="E22:E32" si="4">SUM(N16/M16*100)</f>
        <v>95.660047081547646</v>
      </c>
      <c r="F22" s="55">
        <f>SUM(C22/D22*100)</f>
        <v>135.78956387627451</v>
      </c>
      <c r="G22" s="3"/>
      <c r="H22" s="419">
        <v>212</v>
      </c>
      <c r="I22" s="3">
        <v>21</v>
      </c>
      <c r="J22" s="160" t="s">
        <v>25</v>
      </c>
      <c r="K22" s="116">
        <f t="shared" si="1"/>
        <v>25</v>
      </c>
      <c r="L22" s="162" t="s">
        <v>29</v>
      </c>
      <c r="M22" s="313">
        <v>5161</v>
      </c>
      <c r="N22" s="89">
        <f t="shared" si="2"/>
        <v>5435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13442</v>
      </c>
      <c r="D23" s="89">
        <f>SUM(L5)</f>
        <v>13506</v>
      </c>
      <c r="E23" s="52">
        <f t="shared" si="4"/>
        <v>98.396896274064858</v>
      </c>
      <c r="F23" s="55">
        <f t="shared" ref="F23:F32" si="5">SUM(C23/D23*100)</f>
        <v>99.526136531911746</v>
      </c>
      <c r="G23" s="3"/>
      <c r="H23" s="442">
        <v>185</v>
      </c>
      <c r="I23" s="3">
        <v>31</v>
      </c>
      <c r="J23" s="160" t="s">
        <v>63</v>
      </c>
      <c r="K23" s="116">
        <f t="shared" si="1"/>
        <v>36</v>
      </c>
      <c r="L23" s="160" t="s">
        <v>5</v>
      </c>
      <c r="M23" s="313">
        <v>4891</v>
      </c>
      <c r="N23" s="89">
        <f t="shared" si="2"/>
        <v>4702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11980</v>
      </c>
      <c r="D24" s="89">
        <f t="shared" ref="D24:D31" si="6">SUM(L6)</f>
        <v>20938</v>
      </c>
      <c r="E24" s="52">
        <f t="shared" si="4"/>
        <v>102.72680500771739</v>
      </c>
      <c r="F24" s="55">
        <f t="shared" si="5"/>
        <v>57.216544082529374</v>
      </c>
      <c r="G24" s="3"/>
      <c r="H24" s="125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3270</v>
      </c>
      <c r="N24" s="89">
        <f t="shared" si="2"/>
        <v>3303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8408</v>
      </c>
      <c r="D25" s="89">
        <f t="shared" si="6"/>
        <v>4301</v>
      </c>
      <c r="E25" s="52">
        <f t="shared" si="4"/>
        <v>134.74358974358975</v>
      </c>
      <c r="F25" s="55">
        <f t="shared" si="5"/>
        <v>195.48942106486865</v>
      </c>
      <c r="G25" s="3"/>
      <c r="H25" s="91">
        <v>82</v>
      </c>
      <c r="I25" s="3">
        <v>9</v>
      </c>
      <c r="J25" s="3" t="s">
        <v>159</v>
      </c>
      <c r="K25" s="180">
        <f t="shared" si="1"/>
        <v>16</v>
      </c>
      <c r="L25" s="380" t="s">
        <v>3</v>
      </c>
      <c r="M25" s="314">
        <v>3037</v>
      </c>
      <c r="N25" s="166">
        <f t="shared" si="2"/>
        <v>3035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6512</v>
      </c>
      <c r="D26" s="89">
        <f t="shared" si="6"/>
        <v>6072</v>
      </c>
      <c r="E26" s="52">
        <f t="shared" si="4"/>
        <v>103.2831086439334</v>
      </c>
      <c r="F26" s="55">
        <f t="shared" si="5"/>
        <v>107.24637681159422</v>
      </c>
      <c r="G26" s="12"/>
      <c r="H26" s="91">
        <v>81</v>
      </c>
      <c r="I26" s="3">
        <v>32</v>
      </c>
      <c r="J26" s="160" t="s">
        <v>35</v>
      </c>
      <c r="K26" s="3"/>
      <c r="L26" s="362" t="s">
        <v>8</v>
      </c>
      <c r="M26" s="315">
        <v>87274</v>
      </c>
      <c r="N26" s="191">
        <f>SUM(H44)</f>
        <v>89522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6388</v>
      </c>
      <c r="D27" s="89">
        <f t="shared" si="6"/>
        <v>4979</v>
      </c>
      <c r="E27" s="52">
        <f t="shared" si="4"/>
        <v>106.64440734557597</v>
      </c>
      <c r="F27" s="55">
        <f t="shared" si="5"/>
        <v>128.29885519180559</v>
      </c>
      <c r="G27" s="3"/>
      <c r="H27" s="91">
        <v>65</v>
      </c>
      <c r="I27" s="3">
        <v>22</v>
      </c>
      <c r="J27" s="160" t="s">
        <v>26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5435</v>
      </c>
      <c r="D28" s="89">
        <f t="shared" si="6"/>
        <v>7033</v>
      </c>
      <c r="E28" s="52">
        <f t="shared" si="4"/>
        <v>105.30904863398567</v>
      </c>
      <c r="F28" s="55">
        <f t="shared" si="5"/>
        <v>77.278544006824973</v>
      </c>
      <c r="G28" s="3"/>
      <c r="H28" s="125">
        <v>56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4702</v>
      </c>
      <c r="D29" s="89">
        <f t="shared" si="6"/>
        <v>5023</v>
      </c>
      <c r="E29" s="52">
        <f t="shared" si="4"/>
        <v>96.135759558372527</v>
      </c>
      <c r="F29" s="55">
        <f t="shared" si="5"/>
        <v>93.609396774835744</v>
      </c>
      <c r="G29" s="11"/>
      <c r="H29" s="91">
        <v>21</v>
      </c>
      <c r="I29" s="3">
        <v>6</v>
      </c>
      <c r="J29" s="160" t="s">
        <v>13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3303</v>
      </c>
      <c r="D30" s="89">
        <f t="shared" si="6"/>
        <v>3111</v>
      </c>
      <c r="E30" s="52">
        <f t="shared" si="4"/>
        <v>101.0091743119266</v>
      </c>
      <c r="F30" s="55">
        <f t="shared" si="5"/>
        <v>106.17164898746383</v>
      </c>
      <c r="G30" s="12"/>
      <c r="H30" s="373">
        <v>16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0" t="s">
        <v>3</v>
      </c>
      <c r="C31" s="43">
        <f t="shared" si="3"/>
        <v>3035</v>
      </c>
      <c r="D31" s="89">
        <f t="shared" si="6"/>
        <v>3403</v>
      </c>
      <c r="E31" s="52">
        <f t="shared" si="4"/>
        <v>99.934145538360212</v>
      </c>
      <c r="F31" s="55">
        <f t="shared" si="5"/>
        <v>89.186012342051129</v>
      </c>
      <c r="G31" s="92"/>
      <c r="H31" s="91">
        <v>1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55</v>
      </c>
      <c r="C32" s="67">
        <f>SUM(H44)</f>
        <v>89522</v>
      </c>
      <c r="D32" s="67">
        <f>SUM(L14)</f>
        <v>99571</v>
      </c>
      <c r="E32" s="70">
        <f t="shared" si="4"/>
        <v>102.57579576964501</v>
      </c>
      <c r="F32" s="68">
        <f t="shared" si="5"/>
        <v>89.907704050376111</v>
      </c>
      <c r="G32" s="386">
        <v>66.8</v>
      </c>
      <c r="H32" s="441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89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89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122">
        <v>0</v>
      </c>
      <c r="I35" s="3">
        <v>10</v>
      </c>
      <c r="J35" s="160" t="s">
        <v>16</v>
      </c>
      <c r="L35" s="47"/>
      <c r="M35" s="385"/>
      <c r="O35" t="s">
        <v>189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53</v>
      </c>
      <c r="L41" s="48"/>
      <c r="M41" s="26"/>
      <c r="S41" s="26"/>
      <c r="T41" s="26"/>
      <c r="U41" s="26"/>
    </row>
    <row r="42" spans="2:30">
      <c r="H42" s="19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89522</v>
      </c>
      <c r="I44" s="3"/>
      <c r="J44" s="165" t="s">
        <v>94</v>
      </c>
      <c r="L44" s="48"/>
      <c r="M44" s="26"/>
    </row>
    <row r="45" spans="2:30">
      <c r="R45" s="104"/>
    </row>
    <row r="46" spans="2:30" ht="13.5" customHeight="1">
      <c r="H46" s="388"/>
      <c r="L46" s="403" t="s">
        <v>172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68</v>
      </c>
      <c r="K47" s="3"/>
      <c r="L47" s="298" t="s">
        <v>184</v>
      </c>
      <c r="S47" s="26"/>
      <c r="T47" s="26"/>
      <c r="U47" s="26"/>
      <c r="V47" s="26"/>
    </row>
    <row r="48" spans="2:30">
      <c r="H48" s="177" t="s">
        <v>96</v>
      </c>
      <c r="I48" s="121"/>
      <c r="J48" s="177" t="s">
        <v>47</v>
      </c>
      <c r="K48" s="121"/>
      <c r="L48" s="302" t="s">
        <v>96</v>
      </c>
      <c r="S48" s="26"/>
      <c r="T48" s="26"/>
      <c r="U48" s="26"/>
      <c r="V48" s="26"/>
    </row>
    <row r="49" spans="1:22">
      <c r="H49" s="43">
        <v>78351</v>
      </c>
      <c r="I49" s="3">
        <v>26</v>
      </c>
      <c r="J49" s="160" t="s">
        <v>30</v>
      </c>
      <c r="K49" s="3">
        <f>SUM(I49)</f>
        <v>26</v>
      </c>
      <c r="L49" s="303">
        <v>81917</v>
      </c>
      <c r="S49" s="26"/>
      <c r="T49" s="26"/>
      <c r="U49" s="26"/>
      <c r="V49" s="26"/>
    </row>
    <row r="50" spans="1:22">
      <c r="H50" s="43">
        <v>15076</v>
      </c>
      <c r="I50" s="3">
        <v>25</v>
      </c>
      <c r="J50" s="160" t="s">
        <v>29</v>
      </c>
      <c r="K50" s="3">
        <f t="shared" ref="K50:K58" si="7">SUM(I50)</f>
        <v>25</v>
      </c>
      <c r="L50" s="303">
        <v>8351</v>
      </c>
      <c r="M50" s="26"/>
      <c r="N50" s="90"/>
      <c r="O50" s="90"/>
      <c r="S50" s="26"/>
      <c r="T50" s="26"/>
      <c r="U50" s="26"/>
      <c r="V50" s="26"/>
    </row>
    <row r="51" spans="1:22">
      <c r="H51" s="44">
        <v>12562</v>
      </c>
      <c r="I51" s="3">
        <v>13</v>
      </c>
      <c r="J51" s="160" t="s">
        <v>7</v>
      </c>
      <c r="K51" s="3">
        <f t="shared" si="7"/>
        <v>13</v>
      </c>
      <c r="L51" s="303">
        <v>18391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289">
        <v>10192</v>
      </c>
      <c r="I52" s="3">
        <v>22</v>
      </c>
      <c r="J52" s="160" t="s">
        <v>26</v>
      </c>
      <c r="K52" s="3">
        <f t="shared" si="7"/>
        <v>22</v>
      </c>
      <c r="L52" s="303">
        <v>12165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190</v>
      </c>
      <c r="D53" s="59" t="s">
        <v>181</v>
      </c>
      <c r="E53" s="59" t="s">
        <v>41</v>
      </c>
      <c r="F53" s="59" t="s">
        <v>49</v>
      </c>
      <c r="G53" s="8" t="s">
        <v>170</v>
      </c>
      <c r="H53" s="289">
        <v>9412</v>
      </c>
      <c r="I53" s="3">
        <v>33</v>
      </c>
      <c r="J53" s="160" t="s">
        <v>0</v>
      </c>
      <c r="K53" s="3">
        <f t="shared" si="7"/>
        <v>33</v>
      </c>
      <c r="L53" s="303">
        <v>10448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78351</v>
      </c>
      <c r="D54" s="97">
        <f>SUM(L49)</f>
        <v>81917</v>
      </c>
      <c r="E54" s="52">
        <f t="shared" ref="E54:E64" si="9">SUM(N63/M63*100)</f>
        <v>101.28887969594334</v>
      </c>
      <c r="F54" s="52">
        <f>SUM(C54/D54*100)</f>
        <v>95.646813237789473</v>
      </c>
      <c r="G54" s="3"/>
      <c r="H54" s="88">
        <v>9240</v>
      </c>
      <c r="I54" s="3">
        <v>34</v>
      </c>
      <c r="J54" s="160" t="s">
        <v>1</v>
      </c>
      <c r="K54" s="3">
        <f t="shared" si="7"/>
        <v>34</v>
      </c>
      <c r="L54" s="303">
        <v>8400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15076</v>
      </c>
      <c r="D55" s="97">
        <f t="shared" ref="D55:D64" si="10">SUM(L50)</f>
        <v>8351</v>
      </c>
      <c r="E55" s="52">
        <f t="shared" si="9"/>
        <v>105.10317902955939</v>
      </c>
      <c r="F55" s="52">
        <f t="shared" ref="F55:F64" si="11">SUM(C55/D55*100)</f>
        <v>180.52927793078672</v>
      </c>
      <c r="G55" s="3"/>
      <c r="H55" s="44">
        <v>7638</v>
      </c>
      <c r="I55" s="3">
        <v>16</v>
      </c>
      <c r="J55" s="160" t="s">
        <v>3</v>
      </c>
      <c r="K55" s="3">
        <f t="shared" si="7"/>
        <v>16</v>
      </c>
      <c r="L55" s="303">
        <v>7233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12562</v>
      </c>
      <c r="D56" s="97">
        <f t="shared" si="10"/>
        <v>18391</v>
      </c>
      <c r="E56" s="52">
        <f t="shared" si="9"/>
        <v>103.48463629623528</v>
      </c>
      <c r="F56" s="52">
        <f t="shared" si="11"/>
        <v>68.305149257789139</v>
      </c>
      <c r="G56" s="3"/>
      <c r="H56" s="88">
        <v>6357</v>
      </c>
      <c r="I56" s="3">
        <v>36</v>
      </c>
      <c r="J56" s="160" t="s">
        <v>5</v>
      </c>
      <c r="K56" s="3">
        <f t="shared" si="7"/>
        <v>36</v>
      </c>
      <c r="L56" s="303">
        <v>6929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26</v>
      </c>
      <c r="C57" s="43">
        <f t="shared" si="8"/>
        <v>10192</v>
      </c>
      <c r="D57" s="97">
        <f t="shared" si="10"/>
        <v>12165</v>
      </c>
      <c r="E57" s="52">
        <f t="shared" si="9"/>
        <v>117.47349008759798</v>
      </c>
      <c r="F57" s="52">
        <f t="shared" si="11"/>
        <v>83.781339909576658</v>
      </c>
      <c r="G57" s="3"/>
      <c r="H57" s="419">
        <v>5188</v>
      </c>
      <c r="I57" s="3">
        <v>24</v>
      </c>
      <c r="J57" s="160" t="s">
        <v>28</v>
      </c>
      <c r="K57" s="3">
        <f t="shared" si="7"/>
        <v>24</v>
      </c>
      <c r="L57" s="303">
        <v>5279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0</v>
      </c>
      <c r="C58" s="43">
        <f t="shared" si="8"/>
        <v>9412</v>
      </c>
      <c r="D58" s="97">
        <f t="shared" si="10"/>
        <v>10448</v>
      </c>
      <c r="E58" s="52">
        <f t="shared" si="9"/>
        <v>79.365882452146053</v>
      </c>
      <c r="F58" s="52">
        <f t="shared" si="11"/>
        <v>90.084226646248084</v>
      </c>
      <c r="G58" s="12"/>
      <c r="H58" s="330">
        <v>4947</v>
      </c>
      <c r="I58" s="14">
        <v>40</v>
      </c>
      <c r="J58" s="162" t="s">
        <v>2</v>
      </c>
      <c r="K58" s="14">
        <f t="shared" si="7"/>
        <v>40</v>
      </c>
      <c r="L58" s="304">
        <v>6749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9240</v>
      </c>
      <c r="D59" s="97">
        <f t="shared" si="10"/>
        <v>8400</v>
      </c>
      <c r="E59" s="52">
        <f t="shared" si="9"/>
        <v>85.674547983310163</v>
      </c>
      <c r="F59" s="52">
        <f t="shared" si="11"/>
        <v>110.00000000000001</v>
      </c>
      <c r="G59" s="3"/>
      <c r="H59" s="443">
        <v>2800</v>
      </c>
      <c r="I59" s="335">
        <v>38</v>
      </c>
      <c r="J59" s="220" t="s">
        <v>38</v>
      </c>
      <c r="K59" s="8" t="s">
        <v>64</v>
      </c>
      <c r="L59" s="305">
        <v>175206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7638</v>
      </c>
      <c r="D60" s="97">
        <f t="shared" si="10"/>
        <v>7233</v>
      </c>
      <c r="E60" s="52">
        <f t="shared" si="9"/>
        <v>102.81329923273657</v>
      </c>
      <c r="F60" s="52">
        <f t="shared" si="11"/>
        <v>105.59933637494817</v>
      </c>
      <c r="G60" s="3"/>
      <c r="H60" s="91">
        <v>1393</v>
      </c>
      <c r="I60" s="139">
        <v>21</v>
      </c>
      <c r="J60" s="3" t="s">
        <v>153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6357</v>
      </c>
      <c r="D61" s="97">
        <f t="shared" si="10"/>
        <v>6929</v>
      </c>
      <c r="E61" s="52">
        <f t="shared" si="9"/>
        <v>107.18259989883663</v>
      </c>
      <c r="F61" s="52">
        <f t="shared" si="11"/>
        <v>91.744840525328328</v>
      </c>
      <c r="G61" s="11"/>
      <c r="H61" s="419">
        <v>989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5188</v>
      </c>
      <c r="D62" s="97">
        <f t="shared" si="10"/>
        <v>5279</v>
      </c>
      <c r="E62" s="52">
        <f t="shared" si="9"/>
        <v>85.837193911317016</v>
      </c>
      <c r="F62" s="52">
        <f t="shared" si="11"/>
        <v>98.276188672096993</v>
      </c>
      <c r="G62" s="12"/>
      <c r="H62" s="91">
        <v>860</v>
      </c>
      <c r="I62" s="173">
        <v>12</v>
      </c>
      <c r="J62" s="160" t="s">
        <v>18</v>
      </c>
      <c r="K62" s="50"/>
      <c r="L62" t="s">
        <v>60</v>
      </c>
      <c r="M62" s="402" t="s">
        <v>174</v>
      </c>
      <c r="N62" s="42" t="s">
        <v>72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</v>
      </c>
      <c r="C63" s="330">
        <f t="shared" si="8"/>
        <v>4947</v>
      </c>
      <c r="D63" s="137">
        <f t="shared" si="10"/>
        <v>6749</v>
      </c>
      <c r="E63" s="57">
        <f t="shared" si="9"/>
        <v>77.697502748547194</v>
      </c>
      <c r="F63" s="57">
        <f t="shared" si="11"/>
        <v>73.299748110831231</v>
      </c>
      <c r="G63" s="92"/>
      <c r="H63" s="125">
        <v>709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77354</v>
      </c>
      <c r="N63" s="89">
        <f>SUM(H49)</f>
        <v>78351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55</v>
      </c>
      <c r="C64" s="100">
        <f>SUM(H89)</f>
        <v>166696</v>
      </c>
      <c r="D64" s="138">
        <f t="shared" si="10"/>
        <v>175206</v>
      </c>
      <c r="E64" s="70">
        <f t="shared" si="9"/>
        <v>98.854869030463689</v>
      </c>
      <c r="F64" s="70">
        <f t="shared" si="11"/>
        <v>95.142860404324054</v>
      </c>
      <c r="G64" s="386">
        <v>72.900000000000006</v>
      </c>
      <c r="H64" s="125">
        <v>365</v>
      </c>
      <c r="I64" s="3">
        <v>1</v>
      </c>
      <c r="J64" s="160" t="s">
        <v>4</v>
      </c>
      <c r="K64" s="3">
        <f t="shared" ref="K64:K72" si="12">SUM(K50)</f>
        <v>25</v>
      </c>
      <c r="L64" s="160" t="s">
        <v>29</v>
      </c>
      <c r="M64" s="169">
        <v>14344</v>
      </c>
      <c r="N64" s="89">
        <f t="shared" ref="N64:N72" si="13">SUM(H50)</f>
        <v>15076</v>
      </c>
      <c r="O64" s="45"/>
      <c r="S64" s="26"/>
      <c r="T64" s="26"/>
      <c r="U64" s="26"/>
      <c r="V64" s="26"/>
    </row>
    <row r="65" spans="2:22">
      <c r="H65" s="43">
        <v>306</v>
      </c>
      <c r="I65" s="3">
        <v>9</v>
      </c>
      <c r="J65" s="3" t="s">
        <v>159</v>
      </c>
      <c r="K65" s="3">
        <f t="shared" si="12"/>
        <v>13</v>
      </c>
      <c r="L65" s="160" t="s">
        <v>7</v>
      </c>
      <c r="M65" s="169">
        <v>12139</v>
      </c>
      <c r="N65" s="89">
        <f t="shared" si="13"/>
        <v>12562</v>
      </c>
      <c r="O65" s="45"/>
      <c r="S65" s="26"/>
      <c r="T65" s="26"/>
      <c r="U65" s="26"/>
      <c r="V65" s="26"/>
    </row>
    <row r="66" spans="2:22">
      <c r="H66" s="89">
        <v>105</v>
      </c>
      <c r="I66" s="3">
        <v>11</v>
      </c>
      <c r="J66" s="160" t="s">
        <v>17</v>
      </c>
      <c r="K66" s="3">
        <f t="shared" si="12"/>
        <v>22</v>
      </c>
      <c r="L66" s="160" t="s">
        <v>26</v>
      </c>
      <c r="M66" s="169">
        <v>8676</v>
      </c>
      <c r="N66" s="89">
        <f t="shared" si="13"/>
        <v>10192</v>
      </c>
      <c r="O66" s="45"/>
      <c r="S66" s="26"/>
      <c r="T66" s="26"/>
      <c r="U66" s="26"/>
      <c r="V66" s="26"/>
    </row>
    <row r="67" spans="2:22">
      <c r="H67" s="89">
        <v>93</v>
      </c>
      <c r="I67" s="3">
        <v>4</v>
      </c>
      <c r="J67" s="160" t="s">
        <v>11</v>
      </c>
      <c r="K67" s="3">
        <f t="shared" si="12"/>
        <v>33</v>
      </c>
      <c r="L67" s="160" t="s">
        <v>0</v>
      </c>
      <c r="M67" s="169">
        <v>11859</v>
      </c>
      <c r="N67" s="89">
        <f t="shared" si="13"/>
        <v>9412</v>
      </c>
      <c r="O67" s="45"/>
      <c r="S67" s="26"/>
      <c r="T67" s="26"/>
      <c r="U67" s="26"/>
      <c r="V67" s="26"/>
    </row>
    <row r="68" spans="2:22">
      <c r="B68" s="51"/>
      <c r="C68" s="26"/>
      <c r="H68" s="44">
        <v>69</v>
      </c>
      <c r="I68" s="3">
        <v>15</v>
      </c>
      <c r="J68" s="160" t="s">
        <v>20</v>
      </c>
      <c r="K68" s="3">
        <f t="shared" si="12"/>
        <v>34</v>
      </c>
      <c r="L68" s="160" t="s">
        <v>1</v>
      </c>
      <c r="M68" s="169">
        <v>10785</v>
      </c>
      <c r="N68" s="89">
        <f t="shared" si="13"/>
        <v>9240</v>
      </c>
      <c r="O68" s="45"/>
      <c r="S68" s="26"/>
      <c r="T68" s="26"/>
      <c r="U68" s="26"/>
      <c r="V68" s="26"/>
    </row>
    <row r="69" spans="2:22">
      <c r="B69" s="51"/>
      <c r="C69" s="26"/>
      <c r="H69" s="88">
        <v>25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7429</v>
      </c>
      <c r="N69" s="89">
        <f t="shared" si="13"/>
        <v>7638</v>
      </c>
      <c r="O69" s="45"/>
      <c r="S69" s="26"/>
      <c r="T69" s="26"/>
      <c r="U69" s="26"/>
      <c r="V69" s="26"/>
    </row>
    <row r="70" spans="2:22">
      <c r="B70" s="50"/>
      <c r="H70" s="88">
        <v>18</v>
      </c>
      <c r="I70" s="3">
        <v>29</v>
      </c>
      <c r="J70" s="160" t="s">
        <v>53</v>
      </c>
      <c r="K70" s="3">
        <f t="shared" si="12"/>
        <v>36</v>
      </c>
      <c r="L70" s="160" t="s">
        <v>5</v>
      </c>
      <c r="M70" s="169">
        <v>5931</v>
      </c>
      <c r="N70" s="89">
        <f t="shared" si="13"/>
        <v>6357</v>
      </c>
      <c r="O70" s="45"/>
      <c r="S70" s="26"/>
      <c r="T70" s="26"/>
      <c r="U70" s="26"/>
      <c r="V70" s="26"/>
    </row>
    <row r="71" spans="2:22">
      <c r="B71" s="50"/>
      <c r="H71" s="88">
        <v>1</v>
      </c>
      <c r="I71" s="3">
        <v>27</v>
      </c>
      <c r="J71" s="160" t="s">
        <v>31</v>
      </c>
      <c r="K71" s="3">
        <f t="shared" si="12"/>
        <v>24</v>
      </c>
      <c r="L71" s="160" t="s">
        <v>28</v>
      </c>
      <c r="M71" s="169">
        <v>6044</v>
      </c>
      <c r="N71" s="89">
        <f t="shared" si="13"/>
        <v>5188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40</v>
      </c>
      <c r="L72" s="162" t="s">
        <v>2</v>
      </c>
      <c r="M72" s="170">
        <v>6367</v>
      </c>
      <c r="N72" s="89">
        <f t="shared" si="13"/>
        <v>4947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114" t="s">
        <v>89</v>
      </c>
      <c r="M73" s="168">
        <v>168627</v>
      </c>
      <c r="N73" s="167">
        <f>SUM(H89)</f>
        <v>166696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5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333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166696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1"/>
      <c r="J1" s="101"/>
      <c r="Q1" s="26"/>
      <c r="R1" s="108"/>
    </row>
    <row r="2" spans="5:30">
      <c r="H2" s="411" t="s">
        <v>197</v>
      </c>
      <c r="I2" s="3"/>
      <c r="J2" s="185" t="s">
        <v>100</v>
      </c>
      <c r="K2" s="3"/>
      <c r="L2" s="179" t="s">
        <v>198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96</v>
      </c>
      <c r="I3" s="3"/>
      <c r="J3" s="144" t="s">
        <v>47</v>
      </c>
      <c r="K3" s="3"/>
      <c r="L3" s="42" t="s">
        <v>96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72086</v>
      </c>
      <c r="I4" s="3">
        <v>31</v>
      </c>
      <c r="J4" s="33" t="s">
        <v>63</v>
      </c>
      <c r="K4" s="200">
        <f>SUM(I4)</f>
        <v>31</v>
      </c>
      <c r="L4" s="272">
        <v>83517</v>
      </c>
      <c r="M4" s="392"/>
      <c r="N4" s="420"/>
      <c r="R4" s="48"/>
      <c r="S4" s="26"/>
      <c r="T4" s="26"/>
      <c r="U4" s="26"/>
      <c r="V4" s="26"/>
    </row>
    <row r="5" spans="5:30" ht="13.5" customHeight="1">
      <c r="H5" s="88">
        <v>49635</v>
      </c>
      <c r="I5" s="3">
        <v>2</v>
      </c>
      <c r="J5" s="33" t="s">
        <v>6</v>
      </c>
      <c r="K5" s="200">
        <f t="shared" ref="K5:K13" si="0">SUM(I5)</f>
        <v>2</v>
      </c>
      <c r="L5" s="272">
        <v>53634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43591</v>
      </c>
      <c r="I6" s="3">
        <v>3</v>
      </c>
      <c r="J6" s="33" t="s">
        <v>10</v>
      </c>
      <c r="K6" s="200">
        <f t="shared" si="0"/>
        <v>3</v>
      </c>
      <c r="L6" s="272">
        <v>33411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31167</v>
      </c>
      <c r="I7" s="3">
        <v>34</v>
      </c>
      <c r="J7" s="33" t="s">
        <v>1</v>
      </c>
      <c r="K7" s="200">
        <f t="shared" si="0"/>
        <v>34</v>
      </c>
      <c r="L7" s="272">
        <v>29638</v>
      </c>
      <c r="M7" s="45"/>
      <c r="N7" s="420"/>
      <c r="R7" s="48"/>
      <c r="S7" s="26"/>
      <c r="T7" s="26"/>
      <c r="U7" s="26"/>
      <c r="V7" s="26"/>
    </row>
    <row r="8" spans="5:30">
      <c r="H8" s="289">
        <v>30647</v>
      </c>
      <c r="I8" s="3">
        <v>17</v>
      </c>
      <c r="J8" s="33" t="s">
        <v>21</v>
      </c>
      <c r="K8" s="200">
        <f t="shared" si="0"/>
        <v>17</v>
      </c>
      <c r="L8" s="272">
        <v>32659</v>
      </c>
      <c r="M8" s="45"/>
      <c r="R8" s="48"/>
      <c r="S8" s="26"/>
      <c r="T8" s="26"/>
      <c r="U8" s="26"/>
      <c r="V8" s="26"/>
    </row>
    <row r="9" spans="5:30">
      <c r="H9" s="88">
        <v>17729</v>
      </c>
      <c r="I9" s="3">
        <v>40</v>
      </c>
      <c r="J9" s="33" t="s">
        <v>2</v>
      </c>
      <c r="K9" s="200">
        <f t="shared" si="0"/>
        <v>40</v>
      </c>
      <c r="L9" s="272">
        <v>16224</v>
      </c>
      <c r="M9" s="45"/>
      <c r="R9" s="48"/>
      <c r="S9" s="26"/>
      <c r="T9" s="26"/>
      <c r="U9" s="26"/>
      <c r="V9" s="26"/>
    </row>
    <row r="10" spans="5:30">
      <c r="H10" s="88">
        <v>13437</v>
      </c>
      <c r="I10" s="3">
        <v>33</v>
      </c>
      <c r="J10" s="33" t="s">
        <v>0</v>
      </c>
      <c r="K10" s="200">
        <f t="shared" si="0"/>
        <v>33</v>
      </c>
      <c r="L10" s="272">
        <v>1347</v>
      </c>
      <c r="M10" s="45"/>
      <c r="R10" s="48"/>
      <c r="S10" s="26"/>
      <c r="T10" s="26"/>
      <c r="U10" s="26"/>
      <c r="V10" s="26"/>
    </row>
    <row r="11" spans="5:30">
      <c r="H11" s="88">
        <v>13058</v>
      </c>
      <c r="I11" s="3">
        <v>13</v>
      </c>
      <c r="J11" s="33" t="s">
        <v>7</v>
      </c>
      <c r="K11" s="200">
        <f t="shared" si="0"/>
        <v>13</v>
      </c>
      <c r="L11" s="272">
        <v>16867</v>
      </c>
      <c r="M11" s="45"/>
      <c r="N11" s="29"/>
      <c r="R11" s="48"/>
      <c r="S11" s="26"/>
      <c r="T11" s="26"/>
      <c r="U11" s="26"/>
      <c r="V11" s="26"/>
    </row>
    <row r="12" spans="5:30">
      <c r="H12" s="417">
        <v>12774</v>
      </c>
      <c r="I12" s="3">
        <v>26</v>
      </c>
      <c r="J12" s="33" t="s">
        <v>30</v>
      </c>
      <c r="K12" s="200">
        <f t="shared" si="0"/>
        <v>26</v>
      </c>
      <c r="L12" s="273">
        <v>12891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44">
        <v>11568</v>
      </c>
      <c r="I13" s="14">
        <v>11</v>
      </c>
      <c r="J13" s="77" t="s">
        <v>17</v>
      </c>
      <c r="K13" s="200">
        <f t="shared" si="0"/>
        <v>11</v>
      </c>
      <c r="L13" s="273">
        <v>9484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10385</v>
      </c>
      <c r="I14" s="219">
        <v>38</v>
      </c>
      <c r="J14" s="378" t="s">
        <v>38</v>
      </c>
      <c r="K14" s="107" t="s">
        <v>8</v>
      </c>
      <c r="L14" s="274">
        <v>382710</v>
      </c>
      <c r="N14" s="32"/>
      <c r="R14" s="48"/>
      <c r="S14" s="26"/>
      <c r="T14" s="26"/>
      <c r="U14" s="26"/>
      <c r="V14" s="26"/>
    </row>
    <row r="15" spans="5:30">
      <c r="H15" s="289">
        <v>10039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7250</v>
      </c>
      <c r="I16" s="3">
        <v>36</v>
      </c>
      <c r="J16" s="33" t="s">
        <v>5</v>
      </c>
      <c r="K16" s="50"/>
      <c r="L16" s="32"/>
      <c r="R16" s="48"/>
      <c r="S16" s="26"/>
      <c r="T16" s="26"/>
      <c r="U16" s="26"/>
      <c r="V16" s="26"/>
    </row>
    <row r="17" spans="1:22">
      <c r="H17" s="289">
        <v>7054</v>
      </c>
      <c r="I17" s="3">
        <v>25</v>
      </c>
      <c r="J17" s="33" t="s">
        <v>29</v>
      </c>
      <c r="L17" s="32"/>
      <c r="M17" s="396"/>
      <c r="R17" s="48"/>
      <c r="S17" s="26"/>
      <c r="T17" s="26"/>
      <c r="U17" s="26"/>
      <c r="V17" s="26"/>
    </row>
    <row r="18" spans="1:22">
      <c r="H18" s="122">
        <v>5663</v>
      </c>
      <c r="I18" s="3">
        <v>21</v>
      </c>
      <c r="J18" s="3" t="s">
        <v>153</v>
      </c>
      <c r="L18" s="186" t="s">
        <v>100</v>
      </c>
      <c r="M18" t="s">
        <v>62</v>
      </c>
      <c r="N18" s="42" t="s">
        <v>72</v>
      </c>
      <c r="R18" s="48"/>
      <c r="S18" s="26"/>
      <c r="T18" s="26"/>
      <c r="U18" s="26"/>
      <c r="V18" s="26"/>
    </row>
    <row r="19" spans="1:22" ht="14.25" thickBot="1">
      <c r="H19" s="427">
        <v>5201</v>
      </c>
      <c r="I19" s="3">
        <v>24</v>
      </c>
      <c r="J19" s="33" t="s">
        <v>28</v>
      </c>
      <c r="K19" s="116">
        <f>SUM(I4)</f>
        <v>31</v>
      </c>
      <c r="L19" s="33" t="s">
        <v>63</v>
      </c>
      <c r="M19" s="366">
        <v>66659</v>
      </c>
      <c r="N19" s="89">
        <f>SUM(H4)</f>
        <v>72086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190</v>
      </c>
      <c r="D20" s="59" t="s">
        <v>181</v>
      </c>
      <c r="E20" s="59" t="s">
        <v>41</v>
      </c>
      <c r="F20" s="59" t="s">
        <v>49</v>
      </c>
      <c r="G20" s="8" t="s">
        <v>170</v>
      </c>
      <c r="H20" s="88">
        <v>4895</v>
      </c>
      <c r="I20" s="3">
        <v>1</v>
      </c>
      <c r="J20" s="33" t="s">
        <v>4</v>
      </c>
      <c r="K20" s="116">
        <f t="shared" ref="K20:K28" si="1">SUM(I5)</f>
        <v>2</v>
      </c>
      <c r="L20" s="33" t="s">
        <v>6</v>
      </c>
      <c r="M20" s="367">
        <v>46333</v>
      </c>
      <c r="N20" s="89">
        <f t="shared" ref="N20:N28" si="2">SUM(H5)</f>
        <v>49635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63</v>
      </c>
      <c r="C21" s="199">
        <f>SUM(H4)</f>
        <v>72086</v>
      </c>
      <c r="D21" s="5">
        <f>SUM(L4)</f>
        <v>83517</v>
      </c>
      <c r="E21" s="52">
        <f t="shared" ref="E21:E30" si="3">SUM(N19/M19*100)</f>
        <v>108.1414362651705</v>
      </c>
      <c r="F21" s="52">
        <f t="shared" ref="F21:F31" si="4">SUM(C21/D21*100)</f>
        <v>86.312966222445738</v>
      </c>
      <c r="G21" s="62"/>
      <c r="H21" s="88">
        <v>3268</v>
      </c>
      <c r="I21" s="3">
        <v>14</v>
      </c>
      <c r="J21" s="33" t="s">
        <v>19</v>
      </c>
      <c r="K21" s="116">
        <f t="shared" si="1"/>
        <v>3</v>
      </c>
      <c r="L21" s="33" t="s">
        <v>10</v>
      </c>
      <c r="M21" s="367">
        <v>39570</v>
      </c>
      <c r="N21" s="89">
        <f t="shared" si="2"/>
        <v>43591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49635</v>
      </c>
      <c r="D22" s="5">
        <f t="shared" ref="D22:D30" si="6">SUM(L5)</f>
        <v>53634</v>
      </c>
      <c r="E22" s="52">
        <f t="shared" si="3"/>
        <v>107.12666997604299</v>
      </c>
      <c r="F22" s="52">
        <f t="shared" si="4"/>
        <v>92.543908714621324</v>
      </c>
      <c r="G22" s="62"/>
      <c r="H22" s="88">
        <v>3063</v>
      </c>
      <c r="I22" s="3">
        <v>9</v>
      </c>
      <c r="J22" s="3" t="s">
        <v>159</v>
      </c>
      <c r="K22" s="116">
        <f t="shared" si="1"/>
        <v>34</v>
      </c>
      <c r="L22" s="33" t="s">
        <v>1</v>
      </c>
      <c r="M22" s="367">
        <v>31391</v>
      </c>
      <c r="N22" s="89">
        <f t="shared" si="2"/>
        <v>31167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10</v>
      </c>
      <c r="C23" s="199">
        <f t="shared" si="5"/>
        <v>43591</v>
      </c>
      <c r="D23" s="97">
        <f t="shared" si="6"/>
        <v>33411</v>
      </c>
      <c r="E23" s="52">
        <f t="shared" si="3"/>
        <v>110.16173869092746</v>
      </c>
      <c r="F23" s="52">
        <f t="shared" si="4"/>
        <v>130.46900721319327</v>
      </c>
      <c r="G23" s="62"/>
      <c r="H23" s="88">
        <v>2500</v>
      </c>
      <c r="I23" s="3">
        <v>10</v>
      </c>
      <c r="J23" s="33" t="s">
        <v>16</v>
      </c>
      <c r="K23" s="116">
        <f t="shared" si="1"/>
        <v>17</v>
      </c>
      <c r="L23" s="33" t="s">
        <v>21</v>
      </c>
      <c r="M23" s="367">
        <v>27197</v>
      </c>
      <c r="N23" s="89">
        <f t="shared" si="2"/>
        <v>30647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31167</v>
      </c>
      <c r="D24" s="5">
        <f t="shared" si="6"/>
        <v>29638</v>
      </c>
      <c r="E24" s="52">
        <f t="shared" si="3"/>
        <v>99.28641967442897</v>
      </c>
      <c r="F24" s="52">
        <f t="shared" si="4"/>
        <v>105.15891760577635</v>
      </c>
      <c r="G24" s="62"/>
      <c r="H24" s="333">
        <v>1151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7">
        <v>16487</v>
      </c>
      <c r="N24" s="89">
        <f t="shared" si="2"/>
        <v>17729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21</v>
      </c>
      <c r="C25" s="199">
        <f t="shared" si="5"/>
        <v>30647</v>
      </c>
      <c r="D25" s="5">
        <f t="shared" si="6"/>
        <v>32659</v>
      </c>
      <c r="E25" s="52">
        <f t="shared" si="3"/>
        <v>112.68522263484944</v>
      </c>
      <c r="F25" s="52">
        <f t="shared" si="4"/>
        <v>93.839370464496767</v>
      </c>
      <c r="G25" s="72"/>
      <c r="H25" s="88">
        <v>1074</v>
      </c>
      <c r="I25" s="3">
        <v>12</v>
      </c>
      <c r="J25" s="33" t="s">
        <v>18</v>
      </c>
      <c r="K25" s="116">
        <f t="shared" si="1"/>
        <v>33</v>
      </c>
      <c r="L25" s="33" t="s">
        <v>0</v>
      </c>
      <c r="M25" s="367">
        <v>12421</v>
      </c>
      <c r="N25" s="89">
        <f t="shared" si="2"/>
        <v>13437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17729</v>
      </c>
      <c r="D26" s="5">
        <f t="shared" si="6"/>
        <v>16224</v>
      </c>
      <c r="E26" s="52">
        <f t="shared" si="3"/>
        <v>107.53320798204646</v>
      </c>
      <c r="F26" s="52">
        <f t="shared" si="4"/>
        <v>109.27638067061145</v>
      </c>
      <c r="G26" s="62"/>
      <c r="H26" s="88">
        <v>911</v>
      </c>
      <c r="I26" s="3">
        <v>32</v>
      </c>
      <c r="J26" s="33" t="s">
        <v>35</v>
      </c>
      <c r="K26" s="116">
        <f t="shared" si="1"/>
        <v>13</v>
      </c>
      <c r="L26" s="33" t="s">
        <v>7</v>
      </c>
      <c r="M26" s="367">
        <v>14655</v>
      </c>
      <c r="N26" s="89">
        <f t="shared" si="2"/>
        <v>13058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0</v>
      </c>
      <c r="C27" s="199">
        <f t="shared" si="5"/>
        <v>13437</v>
      </c>
      <c r="D27" s="5">
        <v>13474</v>
      </c>
      <c r="E27" s="52">
        <f t="shared" si="3"/>
        <v>108.1796956766766</v>
      </c>
      <c r="F27" s="52">
        <f t="shared" si="4"/>
        <v>99.725397061006376</v>
      </c>
      <c r="G27" s="62"/>
      <c r="H27" s="88">
        <v>647</v>
      </c>
      <c r="I27" s="3">
        <v>4</v>
      </c>
      <c r="J27" s="33" t="s">
        <v>11</v>
      </c>
      <c r="K27" s="116">
        <f t="shared" si="1"/>
        <v>26</v>
      </c>
      <c r="L27" s="33" t="s">
        <v>30</v>
      </c>
      <c r="M27" s="368">
        <v>12384</v>
      </c>
      <c r="N27" s="89">
        <f t="shared" si="2"/>
        <v>12774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13058</v>
      </c>
      <c r="D28" s="5">
        <f t="shared" si="6"/>
        <v>16867</v>
      </c>
      <c r="E28" s="52">
        <f t="shared" si="3"/>
        <v>89.102695325827369</v>
      </c>
      <c r="F28" s="52">
        <f t="shared" si="4"/>
        <v>77.417442343036697</v>
      </c>
      <c r="G28" s="73"/>
      <c r="H28" s="44">
        <v>472</v>
      </c>
      <c r="I28" s="3">
        <v>20</v>
      </c>
      <c r="J28" s="33" t="s">
        <v>24</v>
      </c>
      <c r="K28" s="180">
        <f t="shared" si="1"/>
        <v>11</v>
      </c>
      <c r="L28" s="77" t="s">
        <v>17</v>
      </c>
      <c r="M28" s="369">
        <v>12374</v>
      </c>
      <c r="N28" s="166">
        <f t="shared" si="2"/>
        <v>11568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12774</v>
      </c>
      <c r="D29" s="5">
        <f t="shared" si="6"/>
        <v>12891</v>
      </c>
      <c r="E29" s="52">
        <f t="shared" si="3"/>
        <v>103.14922480620154</v>
      </c>
      <c r="F29" s="52">
        <f t="shared" si="4"/>
        <v>99.092390039562488</v>
      </c>
      <c r="G29" s="72"/>
      <c r="H29" s="88">
        <v>389</v>
      </c>
      <c r="I29" s="3">
        <v>15</v>
      </c>
      <c r="J29" s="33" t="s">
        <v>20</v>
      </c>
      <c r="K29" s="114"/>
      <c r="L29" s="114" t="s">
        <v>54</v>
      </c>
      <c r="M29" s="370">
        <v>346152</v>
      </c>
      <c r="N29" s="171">
        <f>SUM(H44)</f>
        <v>361064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11568</v>
      </c>
      <c r="D30" s="5">
        <f t="shared" si="6"/>
        <v>9484</v>
      </c>
      <c r="E30" s="57">
        <f t="shared" si="3"/>
        <v>93.48634233069339</v>
      </c>
      <c r="F30" s="63">
        <f t="shared" si="4"/>
        <v>121.97385069590889</v>
      </c>
      <c r="G30" s="75"/>
      <c r="H30" s="88">
        <v>378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56</v>
      </c>
      <c r="C31" s="67">
        <f>SUM(H44)</f>
        <v>361064</v>
      </c>
      <c r="D31" s="67">
        <f>SUM(L14)</f>
        <v>382710</v>
      </c>
      <c r="E31" s="70">
        <f>SUM(N29/M29*100)</f>
        <v>104.30793408675957</v>
      </c>
      <c r="F31" s="63">
        <f t="shared" si="4"/>
        <v>94.344020276449541</v>
      </c>
      <c r="G31" s="83">
        <v>49</v>
      </c>
      <c r="H31" s="88">
        <v>362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345</v>
      </c>
      <c r="I32" s="3">
        <v>39</v>
      </c>
      <c r="J32" s="33" t="s">
        <v>39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288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16</v>
      </c>
      <c r="I34" s="3">
        <v>29</v>
      </c>
      <c r="J34" s="33" t="s">
        <v>53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12</v>
      </c>
      <c r="I35" s="3">
        <v>18</v>
      </c>
      <c r="J35" s="33" t="s">
        <v>22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3">
        <v>5</v>
      </c>
      <c r="I36" s="3">
        <v>23</v>
      </c>
      <c r="J36" s="33" t="s">
        <v>27</v>
      </c>
      <c r="N36" s="26"/>
      <c r="R36" s="48"/>
      <c r="S36" s="26"/>
      <c r="T36" s="26"/>
      <c r="U36" s="26"/>
      <c r="V36" s="26"/>
    </row>
    <row r="37" spans="3:30">
      <c r="H37" s="88">
        <v>3</v>
      </c>
      <c r="I37" s="3">
        <v>19</v>
      </c>
      <c r="J37" s="33" t="s">
        <v>23</v>
      </c>
      <c r="L37" s="47"/>
      <c r="M37" s="425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361064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2"/>
      <c r="L47" s="396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197</v>
      </c>
      <c r="I48" s="3"/>
      <c r="J48" s="188" t="s">
        <v>88</v>
      </c>
      <c r="K48" s="3"/>
      <c r="L48" s="326" t="s">
        <v>198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96</v>
      </c>
      <c r="I49" s="3"/>
      <c r="J49" s="144" t="s">
        <v>9</v>
      </c>
      <c r="K49" s="3"/>
      <c r="L49" s="326" t="s">
        <v>96</v>
      </c>
      <c r="M49" s="397"/>
      <c r="R49" s="48"/>
      <c r="S49" s="26"/>
      <c r="T49" s="26"/>
      <c r="U49" s="26"/>
      <c r="V49" s="26"/>
    </row>
    <row r="50" spans="1:22" ht="13.5" customHeight="1">
      <c r="H50" s="89">
        <v>15663</v>
      </c>
      <c r="I50" s="3">
        <v>16</v>
      </c>
      <c r="J50" s="33" t="s">
        <v>3</v>
      </c>
      <c r="K50" s="324">
        <f>SUM(I50)</f>
        <v>16</v>
      </c>
      <c r="L50" s="327">
        <v>12418</v>
      </c>
      <c r="M50" s="397"/>
      <c r="R50" s="48"/>
      <c r="S50" s="26"/>
      <c r="T50" s="26"/>
      <c r="U50" s="26"/>
      <c r="V50" s="26"/>
    </row>
    <row r="51" spans="1:22" ht="13.5" customHeight="1">
      <c r="H51" s="44">
        <v>11921</v>
      </c>
      <c r="I51" s="3">
        <v>26</v>
      </c>
      <c r="J51" s="33" t="s">
        <v>30</v>
      </c>
      <c r="K51" s="324">
        <f t="shared" ref="K51:K59" si="7">SUM(I51)</f>
        <v>26</v>
      </c>
      <c r="L51" s="328">
        <v>6546</v>
      </c>
      <c r="M51" s="397"/>
      <c r="R51" s="48"/>
      <c r="S51" s="26"/>
      <c r="T51" s="26"/>
      <c r="U51" s="26"/>
      <c r="V51" s="26"/>
    </row>
    <row r="52" spans="1:22" ht="14.25" thickBot="1">
      <c r="H52" s="44">
        <v>9661</v>
      </c>
      <c r="I52" s="3">
        <v>34</v>
      </c>
      <c r="J52" s="33" t="s">
        <v>1</v>
      </c>
      <c r="K52" s="324">
        <f t="shared" si="7"/>
        <v>34</v>
      </c>
      <c r="L52" s="328">
        <v>1921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190</v>
      </c>
      <c r="D53" s="59" t="s">
        <v>181</v>
      </c>
      <c r="E53" s="59" t="s">
        <v>41</v>
      </c>
      <c r="F53" s="59" t="s">
        <v>49</v>
      </c>
      <c r="G53" s="8" t="s">
        <v>170</v>
      </c>
      <c r="H53" s="44">
        <v>6948</v>
      </c>
      <c r="I53" s="3">
        <v>33</v>
      </c>
      <c r="J53" s="33" t="s">
        <v>0</v>
      </c>
      <c r="K53" s="324">
        <f t="shared" si="7"/>
        <v>33</v>
      </c>
      <c r="L53" s="328">
        <v>6878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15663</v>
      </c>
      <c r="D54" s="97">
        <f>SUM(L50)</f>
        <v>12418</v>
      </c>
      <c r="E54" s="52">
        <f t="shared" ref="E54:E63" si="8">SUM(N67/M67*100)</f>
        <v>113.22923443938409</v>
      </c>
      <c r="F54" s="52">
        <f t="shared" ref="F54:F62" si="9">SUM(C54/D54*100)</f>
        <v>126.13142212916735</v>
      </c>
      <c r="G54" s="62"/>
      <c r="H54" s="44">
        <v>2263</v>
      </c>
      <c r="I54" s="3">
        <v>25</v>
      </c>
      <c r="J54" s="33" t="s">
        <v>29</v>
      </c>
      <c r="K54" s="324">
        <f t="shared" si="7"/>
        <v>25</v>
      </c>
      <c r="L54" s="328">
        <v>3264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11921</v>
      </c>
      <c r="D55" s="97">
        <f t="shared" ref="D55:D63" si="11">SUM(L51)</f>
        <v>6546</v>
      </c>
      <c r="E55" s="52">
        <f t="shared" si="8"/>
        <v>95.74331379005703</v>
      </c>
      <c r="F55" s="52">
        <f t="shared" si="9"/>
        <v>182.111212954476</v>
      </c>
      <c r="G55" s="62"/>
      <c r="H55" s="88">
        <v>1824</v>
      </c>
      <c r="I55" s="3">
        <v>40</v>
      </c>
      <c r="J55" s="33" t="s">
        <v>2</v>
      </c>
      <c r="K55" s="324">
        <f t="shared" si="7"/>
        <v>40</v>
      </c>
      <c r="L55" s="328">
        <v>1721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9661</v>
      </c>
      <c r="D56" s="97">
        <f t="shared" si="11"/>
        <v>1921</v>
      </c>
      <c r="E56" s="52">
        <f t="shared" si="8"/>
        <v>105.19381533101044</v>
      </c>
      <c r="F56" s="52">
        <f t="shared" si="9"/>
        <v>502.91514836022901</v>
      </c>
      <c r="G56" s="62"/>
      <c r="H56" s="88">
        <v>1656</v>
      </c>
      <c r="I56" s="3">
        <v>31</v>
      </c>
      <c r="J56" s="33" t="s">
        <v>63</v>
      </c>
      <c r="K56" s="324">
        <f t="shared" si="7"/>
        <v>31</v>
      </c>
      <c r="L56" s="328">
        <v>2029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6948</v>
      </c>
      <c r="D57" s="97">
        <f t="shared" si="11"/>
        <v>6878</v>
      </c>
      <c r="E57" s="52">
        <f t="shared" si="8"/>
        <v>78.111298482293421</v>
      </c>
      <c r="F57" s="52">
        <f t="shared" si="9"/>
        <v>101.01773771445188</v>
      </c>
      <c r="G57" s="62"/>
      <c r="H57" s="44">
        <v>1567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2263</v>
      </c>
      <c r="D58" s="97">
        <f t="shared" si="11"/>
        <v>3264</v>
      </c>
      <c r="E58" s="52">
        <f t="shared" si="8"/>
        <v>94.488517745302715</v>
      </c>
      <c r="F58" s="52">
        <f t="shared" si="9"/>
        <v>69.332107843137265</v>
      </c>
      <c r="G58" s="72"/>
      <c r="H58" s="44">
        <v>1108</v>
      </c>
      <c r="I58" s="3">
        <v>17</v>
      </c>
      <c r="J58" s="33" t="s">
        <v>21</v>
      </c>
      <c r="K58" s="324">
        <f t="shared" si="7"/>
        <v>17</v>
      </c>
      <c r="L58" s="328">
        <v>114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1824</v>
      </c>
      <c r="D59" s="97">
        <f t="shared" si="11"/>
        <v>1721</v>
      </c>
      <c r="E59" s="52">
        <f t="shared" si="8"/>
        <v>73.696969696969688</v>
      </c>
      <c r="F59" s="52">
        <f t="shared" si="9"/>
        <v>105.98489250435794</v>
      </c>
      <c r="G59" s="62"/>
      <c r="H59" s="375">
        <v>1085</v>
      </c>
      <c r="I59" s="14">
        <v>38</v>
      </c>
      <c r="J59" s="77" t="s">
        <v>38</v>
      </c>
      <c r="K59" s="325">
        <f t="shared" si="7"/>
        <v>38</v>
      </c>
      <c r="L59" s="329">
        <v>1207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63</v>
      </c>
      <c r="C60" s="89">
        <f t="shared" si="10"/>
        <v>1656</v>
      </c>
      <c r="D60" s="97">
        <f t="shared" si="11"/>
        <v>2029</v>
      </c>
      <c r="E60" s="52">
        <f t="shared" si="8"/>
        <v>105.74712643678161</v>
      </c>
      <c r="F60" s="52">
        <f t="shared" si="9"/>
        <v>81.616559881715133</v>
      </c>
      <c r="G60" s="62"/>
      <c r="H60" s="426">
        <v>971</v>
      </c>
      <c r="I60" s="219">
        <v>14</v>
      </c>
      <c r="J60" s="378" t="s">
        <v>19</v>
      </c>
      <c r="K60" s="363" t="s">
        <v>8</v>
      </c>
      <c r="L60" s="372">
        <v>41430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1567</v>
      </c>
      <c r="D61" s="97">
        <f t="shared" si="11"/>
        <v>0</v>
      </c>
      <c r="E61" s="52">
        <f t="shared" si="8"/>
        <v>94.001199760047996</v>
      </c>
      <c r="F61" s="422" t="s">
        <v>209</v>
      </c>
      <c r="G61" s="73"/>
      <c r="H61" s="44">
        <v>906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1108</v>
      </c>
      <c r="D62" s="97">
        <f t="shared" si="11"/>
        <v>114</v>
      </c>
      <c r="E62" s="57">
        <f t="shared" si="8"/>
        <v>118.62955032119915</v>
      </c>
      <c r="F62" s="52">
        <f t="shared" si="9"/>
        <v>971.92982456140339</v>
      </c>
      <c r="G62" s="72"/>
      <c r="H62" s="44">
        <v>746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38</v>
      </c>
      <c r="C63" s="43">
        <f t="shared" si="10"/>
        <v>1085</v>
      </c>
      <c r="D63" s="97">
        <f t="shared" si="11"/>
        <v>1207</v>
      </c>
      <c r="E63" s="57">
        <f t="shared" si="8"/>
        <v>91.793570219966156</v>
      </c>
      <c r="F63" s="52">
        <f>SUM(C63/D63*100)</f>
        <v>89.892294946147473</v>
      </c>
      <c r="G63" s="75"/>
      <c r="H63" s="44">
        <v>608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56</v>
      </c>
      <c r="C64" s="67">
        <f>SUM(H90)</f>
        <v>58140</v>
      </c>
      <c r="D64" s="67">
        <f>SUM(L60)</f>
        <v>41430</v>
      </c>
      <c r="E64" s="70">
        <f>SUM(N77/M77*100)</f>
        <v>98.443928952403525</v>
      </c>
      <c r="F64" s="70">
        <f>SUM(C64/D64*100)</f>
        <v>140.33309196234615</v>
      </c>
      <c r="G64" s="387">
        <v>131.80000000000001</v>
      </c>
      <c r="H64" s="122">
        <v>311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303</v>
      </c>
      <c r="I65" s="3">
        <v>11</v>
      </c>
      <c r="J65" s="33" t="s">
        <v>17</v>
      </c>
      <c r="M65" s="396"/>
      <c r="N65" s="26"/>
      <c r="R65" s="48"/>
      <c r="S65" s="26"/>
      <c r="T65" s="26"/>
      <c r="U65" s="26"/>
      <c r="V65" s="26"/>
    </row>
    <row r="66" spans="3:22">
      <c r="H66" s="44">
        <v>256</v>
      </c>
      <c r="I66" s="3">
        <v>19</v>
      </c>
      <c r="J66" s="33" t="s">
        <v>23</v>
      </c>
      <c r="L66" s="189" t="s">
        <v>88</v>
      </c>
      <c r="M66" s="340" t="s">
        <v>62</v>
      </c>
      <c r="N66" s="42" t="s">
        <v>72</v>
      </c>
      <c r="R66" s="48"/>
      <c r="S66" s="26"/>
      <c r="T66" s="26"/>
      <c r="U66" s="26"/>
      <c r="V66" s="26"/>
    </row>
    <row r="67" spans="3:22">
      <c r="C67" s="26"/>
      <c r="H67" s="88">
        <v>155</v>
      </c>
      <c r="I67" s="3">
        <v>9</v>
      </c>
      <c r="J67" s="3" t="s">
        <v>159</v>
      </c>
      <c r="K67" s="3">
        <f>SUM(I50)</f>
        <v>16</v>
      </c>
      <c r="L67" s="33" t="s">
        <v>3</v>
      </c>
      <c r="M67" s="389">
        <v>13833</v>
      </c>
      <c r="N67" s="89">
        <f>SUM(H50)</f>
        <v>15663</v>
      </c>
      <c r="R67" s="48"/>
      <c r="S67" s="26"/>
      <c r="T67" s="26"/>
      <c r="U67" s="26"/>
      <c r="V67" s="26"/>
    </row>
    <row r="68" spans="3:22">
      <c r="C68" s="26"/>
      <c r="H68" s="88">
        <v>143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0">
        <v>12451</v>
      </c>
      <c r="N68" s="89">
        <f t="shared" ref="N68:N76" si="13">SUM(H51)</f>
        <v>11921</v>
      </c>
      <c r="R68" s="48"/>
      <c r="S68" s="26"/>
      <c r="T68" s="26"/>
      <c r="U68" s="26"/>
      <c r="V68" s="26"/>
    </row>
    <row r="69" spans="3:22">
      <c r="H69" s="44">
        <v>41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0">
        <v>9184</v>
      </c>
      <c r="N69" s="89">
        <f t="shared" si="13"/>
        <v>9661</v>
      </c>
      <c r="R69" s="48"/>
      <c r="S69" s="26"/>
      <c r="T69" s="26"/>
      <c r="U69" s="26"/>
      <c r="V69" s="26"/>
    </row>
    <row r="70" spans="3:22">
      <c r="H70" s="289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0">
        <v>8895</v>
      </c>
      <c r="N70" s="89">
        <f t="shared" si="13"/>
        <v>6948</v>
      </c>
      <c r="R70" s="48"/>
      <c r="S70" s="26"/>
      <c r="T70" s="26"/>
      <c r="U70" s="26"/>
      <c r="V70" s="26"/>
    </row>
    <row r="71" spans="3:22">
      <c r="H71" s="44">
        <v>1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90">
        <v>2395</v>
      </c>
      <c r="N71" s="89">
        <f t="shared" si="13"/>
        <v>2263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0">
        <v>2475</v>
      </c>
      <c r="N72" s="89">
        <f t="shared" si="13"/>
        <v>1824</v>
      </c>
      <c r="R72" s="48"/>
      <c r="S72" s="26"/>
      <c r="T72" s="26"/>
      <c r="U72" s="26"/>
      <c r="V72" s="26"/>
    </row>
    <row r="73" spans="3:22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63</v>
      </c>
      <c r="M73" s="390">
        <v>1566</v>
      </c>
      <c r="N73" s="89">
        <f t="shared" si="13"/>
        <v>1656</v>
      </c>
      <c r="R73" s="48"/>
      <c r="S73" s="26"/>
      <c r="T73" s="26"/>
      <c r="U73" s="26"/>
      <c r="V73" s="26"/>
    </row>
    <row r="74" spans="3:22">
      <c r="H74" s="44">
        <v>0</v>
      </c>
      <c r="I74" s="3">
        <v>4</v>
      </c>
      <c r="J74" s="33" t="s">
        <v>11</v>
      </c>
      <c r="K74" s="3">
        <f t="shared" si="12"/>
        <v>39</v>
      </c>
      <c r="L74" s="33" t="s">
        <v>39</v>
      </c>
      <c r="M74" s="390">
        <v>1667</v>
      </c>
      <c r="N74" s="89">
        <f t="shared" si="13"/>
        <v>1567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17</v>
      </c>
      <c r="L75" s="33" t="s">
        <v>21</v>
      </c>
      <c r="M75" s="390">
        <v>934</v>
      </c>
      <c r="N75" s="89">
        <f t="shared" si="13"/>
        <v>1108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6</v>
      </c>
      <c r="J76" s="33" t="s">
        <v>13</v>
      </c>
      <c r="K76" s="14">
        <f t="shared" si="12"/>
        <v>38</v>
      </c>
      <c r="L76" s="77" t="s">
        <v>38</v>
      </c>
      <c r="M76" s="391">
        <v>1182</v>
      </c>
      <c r="N76" s="166">
        <f t="shared" si="13"/>
        <v>1085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7</v>
      </c>
      <c r="J77" s="33" t="s">
        <v>14</v>
      </c>
      <c r="K77" s="3"/>
      <c r="L77" s="114" t="s">
        <v>55</v>
      </c>
      <c r="M77" s="294">
        <v>59059</v>
      </c>
      <c r="N77" s="171">
        <f>SUM(H90)</f>
        <v>58140</v>
      </c>
      <c r="R77" s="48"/>
      <c r="S77" s="26"/>
      <c r="T77" s="26"/>
      <c r="U77" s="26"/>
      <c r="V77" s="26"/>
    </row>
    <row r="78" spans="3:22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289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418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21</v>
      </c>
      <c r="J83" s="33" t="s">
        <v>69</v>
      </c>
      <c r="L83" s="42"/>
      <c r="M83" s="26"/>
      <c r="R83" s="48"/>
      <c r="S83" s="26"/>
      <c r="T83" s="26"/>
      <c r="U83" s="26"/>
      <c r="V83" s="26"/>
    </row>
    <row r="84" spans="8:22">
      <c r="H84" s="88">
        <v>0</v>
      </c>
      <c r="I84" s="3">
        <v>22</v>
      </c>
      <c r="J84" s="33" t="s">
        <v>26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333">
        <v>0</v>
      </c>
      <c r="I86" s="3">
        <v>29</v>
      </c>
      <c r="J86" s="33" t="s">
        <v>53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5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58140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N5" sqref="N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2"/>
      <c r="J1" s="46"/>
      <c r="L1" s="47"/>
      <c r="M1" s="394"/>
      <c r="N1" s="47"/>
      <c r="O1" s="48"/>
      <c r="R1" s="108"/>
    </row>
    <row r="2" spans="8:30" ht="13.5" customHeight="1">
      <c r="H2" s="290" t="s">
        <v>199</v>
      </c>
      <c r="I2" s="3"/>
      <c r="J2" s="182" t="s">
        <v>67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96</v>
      </c>
      <c r="I3" s="3"/>
      <c r="J3" s="144" t="s">
        <v>9</v>
      </c>
      <c r="K3" s="81"/>
      <c r="L3" s="317" t="s">
        <v>96</v>
      </c>
      <c r="M3" s="398"/>
      <c r="N3" s="399"/>
      <c r="O3" s="1"/>
      <c r="R3" s="48"/>
      <c r="S3" s="26"/>
      <c r="T3" s="26"/>
      <c r="U3" s="26"/>
      <c r="V3" s="26"/>
    </row>
    <row r="4" spans="8:30" ht="13.5" customHeight="1">
      <c r="H4" s="427">
        <v>26715</v>
      </c>
      <c r="I4" s="3">
        <v>33</v>
      </c>
      <c r="J4" s="160" t="s">
        <v>0</v>
      </c>
      <c r="K4" s="120">
        <f>SUM(I4)</f>
        <v>33</v>
      </c>
      <c r="L4" s="309">
        <v>26398</v>
      </c>
      <c r="M4" s="404"/>
      <c r="N4" s="421"/>
      <c r="O4" s="1"/>
      <c r="R4" s="48"/>
      <c r="S4" s="26"/>
      <c r="T4" s="26"/>
      <c r="U4" s="26"/>
      <c r="V4" s="26"/>
    </row>
    <row r="5" spans="8:30" ht="13.5" customHeight="1">
      <c r="H5" s="289">
        <v>17083</v>
      </c>
      <c r="I5" s="3">
        <v>13</v>
      </c>
      <c r="J5" s="160" t="s">
        <v>7</v>
      </c>
      <c r="K5" s="120">
        <f t="shared" ref="K5:K13" si="0">SUM(I5)</f>
        <v>13</v>
      </c>
      <c r="L5" s="310">
        <v>14720</v>
      </c>
      <c r="M5" s="398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13610</v>
      </c>
      <c r="I6" s="3">
        <v>9</v>
      </c>
      <c r="J6" s="3" t="s">
        <v>159</v>
      </c>
      <c r="K6" s="120">
        <f t="shared" si="0"/>
        <v>9</v>
      </c>
      <c r="L6" s="310">
        <v>16262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10149</v>
      </c>
      <c r="I7" s="3">
        <v>34</v>
      </c>
      <c r="J7" s="160" t="s">
        <v>1</v>
      </c>
      <c r="K7" s="120">
        <f t="shared" si="0"/>
        <v>34</v>
      </c>
      <c r="L7" s="310">
        <v>10062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7777</v>
      </c>
      <c r="I8" s="3">
        <v>24</v>
      </c>
      <c r="J8" s="160" t="s">
        <v>28</v>
      </c>
      <c r="K8" s="120">
        <f t="shared" si="0"/>
        <v>24</v>
      </c>
      <c r="L8" s="310">
        <v>6932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6364</v>
      </c>
      <c r="I9" s="3">
        <v>25</v>
      </c>
      <c r="J9" s="160" t="s">
        <v>29</v>
      </c>
      <c r="K9" s="120">
        <f t="shared" si="0"/>
        <v>25</v>
      </c>
      <c r="L9" s="310">
        <v>5147</v>
      </c>
      <c r="M9" s="95"/>
      <c r="O9" s="1"/>
      <c r="R9" s="48"/>
      <c r="S9" s="26"/>
      <c r="T9" s="26"/>
      <c r="U9" s="26"/>
      <c r="V9" s="26"/>
    </row>
    <row r="10" spans="8:30" ht="13.5" customHeight="1">
      <c r="H10" s="289">
        <v>3202</v>
      </c>
      <c r="I10" s="3">
        <v>17</v>
      </c>
      <c r="J10" s="160" t="s">
        <v>21</v>
      </c>
      <c r="K10" s="120">
        <f t="shared" si="0"/>
        <v>17</v>
      </c>
      <c r="L10" s="310">
        <v>3196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3022</v>
      </c>
      <c r="I11" s="3">
        <v>22</v>
      </c>
      <c r="J11" s="160" t="s">
        <v>26</v>
      </c>
      <c r="K11" s="120">
        <f t="shared" si="0"/>
        <v>22</v>
      </c>
      <c r="L11" s="310">
        <v>2731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2580</v>
      </c>
      <c r="I12" s="3">
        <v>20</v>
      </c>
      <c r="J12" s="160" t="s">
        <v>24</v>
      </c>
      <c r="K12" s="120">
        <f t="shared" si="0"/>
        <v>20</v>
      </c>
      <c r="L12" s="310">
        <v>2221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2312</v>
      </c>
      <c r="I13" s="14">
        <v>26</v>
      </c>
      <c r="J13" s="162" t="s">
        <v>30</v>
      </c>
      <c r="K13" s="181">
        <f t="shared" si="0"/>
        <v>26</v>
      </c>
      <c r="L13" s="318">
        <v>2772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2263</v>
      </c>
      <c r="I14" s="219">
        <v>1</v>
      </c>
      <c r="J14" s="220" t="s">
        <v>4</v>
      </c>
      <c r="K14" s="81" t="s">
        <v>8</v>
      </c>
      <c r="L14" s="319">
        <v>105336</v>
      </c>
      <c r="N14" s="48"/>
      <c r="R14" s="48"/>
      <c r="S14" s="26"/>
      <c r="T14" s="26"/>
      <c r="U14" s="26"/>
      <c r="V14" s="26"/>
    </row>
    <row r="15" spans="8:30" ht="13.5" customHeight="1">
      <c r="H15" s="88">
        <v>1708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1598</v>
      </c>
      <c r="I16" s="3">
        <v>12</v>
      </c>
      <c r="J16" s="160" t="s">
        <v>18</v>
      </c>
      <c r="K16" s="50"/>
      <c r="R16" s="48"/>
      <c r="S16" s="26"/>
      <c r="T16" s="26"/>
      <c r="U16" s="26"/>
      <c r="V16" s="26"/>
    </row>
    <row r="17" spans="1:22" ht="13.5" customHeight="1">
      <c r="H17" s="88">
        <v>1233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1193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1079</v>
      </c>
      <c r="I19" s="3">
        <v>16</v>
      </c>
      <c r="J19" s="160" t="s">
        <v>3</v>
      </c>
      <c r="L19" s="412" t="s">
        <v>180</v>
      </c>
      <c r="M19" s="93" t="s">
        <v>179</v>
      </c>
      <c r="N19" s="42" t="s">
        <v>72</v>
      </c>
      <c r="R19" s="48"/>
      <c r="S19" s="26"/>
      <c r="T19" s="26"/>
      <c r="U19" s="26"/>
      <c r="V19" s="26"/>
    </row>
    <row r="20" spans="1:22" ht="13.5" customHeight="1" thickBot="1">
      <c r="H20" s="88">
        <v>962</v>
      </c>
      <c r="I20" s="3">
        <v>18</v>
      </c>
      <c r="J20" s="160" t="s">
        <v>22</v>
      </c>
      <c r="K20" s="120">
        <f>SUM(I4)</f>
        <v>33</v>
      </c>
      <c r="L20" s="160" t="s">
        <v>0</v>
      </c>
      <c r="M20" s="320">
        <v>26185</v>
      </c>
      <c r="N20" s="89">
        <f>SUM(H4)</f>
        <v>26715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49</v>
      </c>
      <c r="G21" s="8" t="s">
        <v>170</v>
      </c>
      <c r="H21" s="88">
        <v>914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1">
        <v>19045</v>
      </c>
      <c r="N21" s="89">
        <f t="shared" ref="N21:N29" si="2">SUM(H5)</f>
        <v>17083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26715</v>
      </c>
      <c r="D22" s="97">
        <f>SUM(L4)</f>
        <v>26398</v>
      </c>
      <c r="E22" s="55">
        <f t="shared" ref="E22:E31" si="3">SUM(N20/M20*100)</f>
        <v>102.02405957609318</v>
      </c>
      <c r="F22" s="52">
        <f t="shared" ref="F22:F32" si="4">SUM(C22/D22*100)</f>
        <v>101.20084854913252</v>
      </c>
      <c r="G22" s="62"/>
      <c r="H22" s="88">
        <v>787</v>
      </c>
      <c r="I22" s="3">
        <v>2</v>
      </c>
      <c r="J22" s="160" t="s">
        <v>6</v>
      </c>
      <c r="K22" s="120">
        <f t="shared" si="1"/>
        <v>9</v>
      </c>
      <c r="L22" s="3" t="s">
        <v>159</v>
      </c>
      <c r="M22" s="321">
        <v>13778</v>
      </c>
      <c r="N22" s="89">
        <f t="shared" si="2"/>
        <v>13610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17083</v>
      </c>
      <c r="D23" s="97">
        <f t="shared" ref="D23:D31" si="6">SUM(L5)</f>
        <v>14720</v>
      </c>
      <c r="E23" s="55">
        <f t="shared" si="3"/>
        <v>89.698083486479391</v>
      </c>
      <c r="F23" s="52">
        <f t="shared" si="4"/>
        <v>116.05298913043478</v>
      </c>
      <c r="G23" s="62"/>
      <c r="H23" s="88">
        <v>748</v>
      </c>
      <c r="I23" s="3">
        <v>40</v>
      </c>
      <c r="J23" s="160" t="s">
        <v>2</v>
      </c>
      <c r="K23" s="120">
        <f t="shared" si="1"/>
        <v>34</v>
      </c>
      <c r="L23" s="160" t="s">
        <v>1</v>
      </c>
      <c r="M23" s="321">
        <v>9420</v>
      </c>
      <c r="N23" s="89">
        <f t="shared" si="2"/>
        <v>10149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159</v>
      </c>
      <c r="C24" s="43">
        <f t="shared" si="5"/>
        <v>13610</v>
      </c>
      <c r="D24" s="97">
        <f t="shared" si="6"/>
        <v>16262</v>
      </c>
      <c r="E24" s="55">
        <f t="shared" si="3"/>
        <v>98.780664827986641</v>
      </c>
      <c r="F24" s="52">
        <f t="shared" si="4"/>
        <v>83.692042799163687</v>
      </c>
      <c r="G24" s="62"/>
      <c r="H24" s="88">
        <v>709</v>
      </c>
      <c r="I24" s="3">
        <v>39</v>
      </c>
      <c r="J24" s="160" t="s">
        <v>39</v>
      </c>
      <c r="K24" s="120">
        <f t="shared" si="1"/>
        <v>24</v>
      </c>
      <c r="L24" s="160" t="s">
        <v>28</v>
      </c>
      <c r="M24" s="321">
        <v>8530</v>
      </c>
      <c r="N24" s="89">
        <f t="shared" si="2"/>
        <v>7777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10149</v>
      </c>
      <c r="D25" s="97">
        <f t="shared" si="6"/>
        <v>10062</v>
      </c>
      <c r="E25" s="55">
        <f t="shared" si="3"/>
        <v>107.7388535031847</v>
      </c>
      <c r="F25" s="52">
        <f t="shared" si="4"/>
        <v>100.86463923673226</v>
      </c>
      <c r="G25" s="62"/>
      <c r="H25" s="88">
        <v>422</v>
      </c>
      <c r="I25" s="3">
        <v>38</v>
      </c>
      <c r="J25" s="160" t="s">
        <v>38</v>
      </c>
      <c r="K25" s="120">
        <f t="shared" si="1"/>
        <v>25</v>
      </c>
      <c r="L25" s="160" t="s">
        <v>29</v>
      </c>
      <c r="M25" s="321">
        <v>6566</v>
      </c>
      <c r="N25" s="89">
        <f t="shared" si="2"/>
        <v>6364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7777</v>
      </c>
      <c r="D26" s="97">
        <f t="shared" si="6"/>
        <v>6932</v>
      </c>
      <c r="E26" s="55">
        <f t="shared" si="3"/>
        <v>91.172332942555684</v>
      </c>
      <c r="F26" s="52">
        <f t="shared" si="4"/>
        <v>112.18984420080784</v>
      </c>
      <c r="G26" s="72"/>
      <c r="H26" s="289">
        <v>361</v>
      </c>
      <c r="I26" s="3">
        <v>31</v>
      </c>
      <c r="J26" s="3" t="s">
        <v>63</v>
      </c>
      <c r="K26" s="120">
        <f t="shared" si="1"/>
        <v>17</v>
      </c>
      <c r="L26" s="160" t="s">
        <v>21</v>
      </c>
      <c r="M26" s="321">
        <v>3225</v>
      </c>
      <c r="N26" s="89">
        <f t="shared" si="2"/>
        <v>3202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6364</v>
      </c>
      <c r="D27" s="97">
        <f t="shared" si="6"/>
        <v>5147</v>
      </c>
      <c r="E27" s="55">
        <f t="shared" si="3"/>
        <v>96.923545537618025</v>
      </c>
      <c r="F27" s="52">
        <f t="shared" si="4"/>
        <v>123.64484165533321</v>
      </c>
      <c r="G27" s="76"/>
      <c r="H27" s="88">
        <v>331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3140</v>
      </c>
      <c r="N27" s="89">
        <f t="shared" si="2"/>
        <v>3022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3202</v>
      </c>
      <c r="D28" s="97">
        <f t="shared" si="6"/>
        <v>3196</v>
      </c>
      <c r="E28" s="55">
        <f t="shared" si="3"/>
        <v>99.286821705426348</v>
      </c>
      <c r="F28" s="52">
        <f t="shared" si="4"/>
        <v>100.18773466833541</v>
      </c>
      <c r="G28" s="62"/>
      <c r="H28" s="88">
        <v>122</v>
      </c>
      <c r="I28" s="3">
        <v>5</v>
      </c>
      <c r="J28" s="160" t="s">
        <v>12</v>
      </c>
      <c r="K28" s="120">
        <f t="shared" si="1"/>
        <v>20</v>
      </c>
      <c r="L28" s="160" t="s">
        <v>24</v>
      </c>
      <c r="M28" s="321">
        <v>2181</v>
      </c>
      <c r="N28" s="89">
        <f t="shared" si="2"/>
        <v>2580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3022</v>
      </c>
      <c r="D29" s="97">
        <f t="shared" si="6"/>
        <v>2731</v>
      </c>
      <c r="E29" s="55">
        <f t="shared" si="3"/>
        <v>96.242038216560516</v>
      </c>
      <c r="F29" s="52">
        <f t="shared" si="4"/>
        <v>110.65543756865617</v>
      </c>
      <c r="G29" s="73"/>
      <c r="H29" s="88">
        <v>93</v>
      </c>
      <c r="I29" s="3">
        <v>11</v>
      </c>
      <c r="J29" s="160" t="s">
        <v>17</v>
      </c>
      <c r="K29" s="181">
        <f t="shared" si="1"/>
        <v>26</v>
      </c>
      <c r="L29" s="162" t="s">
        <v>30</v>
      </c>
      <c r="M29" s="322">
        <v>2157</v>
      </c>
      <c r="N29" s="89">
        <f t="shared" si="2"/>
        <v>2312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24</v>
      </c>
      <c r="C30" s="43">
        <f t="shared" si="5"/>
        <v>2580</v>
      </c>
      <c r="D30" s="97">
        <f t="shared" si="6"/>
        <v>2221</v>
      </c>
      <c r="E30" s="55">
        <f t="shared" si="3"/>
        <v>118.29436038514443</v>
      </c>
      <c r="F30" s="52">
        <f t="shared" si="4"/>
        <v>116.16389013957678</v>
      </c>
      <c r="G30" s="72"/>
      <c r="H30" s="88">
        <v>67</v>
      </c>
      <c r="I30" s="3">
        <v>27</v>
      </c>
      <c r="J30" s="160" t="s">
        <v>31</v>
      </c>
      <c r="K30" s="114"/>
      <c r="L30" s="332" t="s">
        <v>104</v>
      </c>
      <c r="M30" s="323">
        <v>108109</v>
      </c>
      <c r="N30" s="89">
        <f>SUM(H44)</f>
        <v>107510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2312</v>
      </c>
      <c r="D31" s="97">
        <f t="shared" si="6"/>
        <v>2772</v>
      </c>
      <c r="E31" s="56">
        <f t="shared" si="3"/>
        <v>107.185906351414</v>
      </c>
      <c r="F31" s="63">
        <f t="shared" si="4"/>
        <v>83.405483405483409</v>
      </c>
      <c r="G31" s="75"/>
      <c r="H31" s="289">
        <v>48</v>
      </c>
      <c r="I31" s="3">
        <v>28</v>
      </c>
      <c r="J31" s="160" t="s">
        <v>32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56</v>
      </c>
      <c r="C32" s="67">
        <f>SUM(H44)</f>
        <v>107510</v>
      </c>
      <c r="D32" s="67">
        <f>SUM(L14)</f>
        <v>105336</v>
      </c>
      <c r="E32" s="68">
        <f>SUM(N30/M30*100)</f>
        <v>99.445929571081038</v>
      </c>
      <c r="F32" s="63">
        <f t="shared" si="4"/>
        <v>102.0638718007139</v>
      </c>
      <c r="G32" s="83">
        <v>94.5</v>
      </c>
      <c r="H32" s="89">
        <v>45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12</v>
      </c>
      <c r="I33" s="3">
        <v>29</v>
      </c>
      <c r="J33" s="160" t="s">
        <v>53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8">
        <v>1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23</v>
      </c>
      <c r="J40" s="160" t="s">
        <v>27</v>
      </c>
      <c r="K40" s="45"/>
      <c r="L40" s="47"/>
      <c r="M40" s="385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289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107510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2"/>
      <c r="N47" s="47"/>
      <c r="R47" s="48"/>
      <c r="S47" s="26"/>
      <c r="T47" s="26"/>
      <c r="U47" s="26"/>
      <c r="V47" s="26"/>
    </row>
    <row r="48" spans="3:30" ht="13.5" customHeight="1">
      <c r="H48" s="183" t="s">
        <v>197</v>
      </c>
      <c r="I48" s="3"/>
      <c r="J48" s="178" t="s">
        <v>101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96</v>
      </c>
      <c r="I49" s="3"/>
      <c r="J49" s="144" t="s">
        <v>9</v>
      </c>
      <c r="K49" s="98"/>
      <c r="L49" s="94" t="s">
        <v>96</v>
      </c>
      <c r="M49" s="398"/>
      <c r="N49" s="399"/>
      <c r="R49" s="48"/>
      <c r="S49" s="26"/>
      <c r="T49" s="26"/>
      <c r="U49" s="26"/>
      <c r="V49" s="26"/>
    </row>
    <row r="50" spans="1:22" ht="13.5" customHeight="1">
      <c r="H50" s="89">
        <v>398594</v>
      </c>
      <c r="I50" s="160">
        <v>17</v>
      </c>
      <c r="J50" s="160" t="s">
        <v>21</v>
      </c>
      <c r="K50" s="123">
        <f>SUM(I50)</f>
        <v>17</v>
      </c>
      <c r="L50" s="297">
        <v>430913</v>
      </c>
      <c r="M50" s="398"/>
      <c r="N50" s="399"/>
      <c r="O50" s="26"/>
      <c r="R50" s="48"/>
      <c r="S50" s="26"/>
      <c r="T50" s="26"/>
      <c r="U50" s="26"/>
      <c r="V50" s="26"/>
    </row>
    <row r="51" spans="1:22" ht="13.5" customHeight="1">
      <c r="H51" s="289">
        <v>95207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125270</v>
      </c>
      <c r="M51" s="398"/>
      <c r="N51" s="399"/>
      <c r="O51" s="26"/>
      <c r="R51" s="48"/>
      <c r="S51" s="26"/>
      <c r="T51" s="26"/>
      <c r="U51" s="26"/>
      <c r="V51" s="26"/>
    </row>
    <row r="52" spans="1:22" ht="13.5" customHeight="1">
      <c r="H52" s="289">
        <v>42902</v>
      </c>
      <c r="I52" s="160">
        <v>40</v>
      </c>
      <c r="J52" s="160" t="s">
        <v>2</v>
      </c>
      <c r="K52" s="123">
        <f t="shared" si="7"/>
        <v>40</v>
      </c>
      <c r="L52" s="297">
        <v>38885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19158</v>
      </c>
      <c r="I53" s="160">
        <v>38</v>
      </c>
      <c r="J53" s="160" t="s">
        <v>38</v>
      </c>
      <c r="K53" s="123">
        <f t="shared" si="7"/>
        <v>38</v>
      </c>
      <c r="L53" s="297">
        <v>23803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190</v>
      </c>
      <c r="D54" s="59" t="s">
        <v>181</v>
      </c>
      <c r="E54" s="59" t="s">
        <v>41</v>
      </c>
      <c r="F54" s="59" t="s">
        <v>49</v>
      </c>
      <c r="G54" s="8" t="s">
        <v>170</v>
      </c>
      <c r="H54" s="289">
        <v>18492</v>
      </c>
      <c r="I54" s="160">
        <v>16</v>
      </c>
      <c r="J54" s="160" t="s">
        <v>3</v>
      </c>
      <c r="K54" s="123">
        <f t="shared" si="7"/>
        <v>16</v>
      </c>
      <c r="L54" s="297">
        <v>24215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398594</v>
      </c>
      <c r="D55" s="5">
        <f t="shared" ref="D55:D64" si="8">SUM(L50)</f>
        <v>430913</v>
      </c>
      <c r="E55" s="52">
        <f>SUM(N66/M66*100)</f>
        <v>96.350890763615268</v>
      </c>
      <c r="F55" s="52">
        <f t="shared" ref="F55:F65" si="9">SUM(C55/D55*100)</f>
        <v>92.49987816566221</v>
      </c>
      <c r="G55" s="62"/>
      <c r="H55" s="88">
        <v>18060</v>
      </c>
      <c r="I55" s="160">
        <v>24</v>
      </c>
      <c r="J55" s="160" t="s">
        <v>28</v>
      </c>
      <c r="K55" s="123">
        <f t="shared" si="7"/>
        <v>24</v>
      </c>
      <c r="L55" s="297">
        <v>18691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95207</v>
      </c>
      <c r="D56" s="5">
        <f t="shared" si="8"/>
        <v>125270</v>
      </c>
      <c r="E56" s="52">
        <f t="shared" ref="E56:E65" si="11">SUM(N67/M67*100)</f>
        <v>103.23115790386763</v>
      </c>
      <c r="F56" s="52">
        <f t="shared" si="9"/>
        <v>76.001436896303986</v>
      </c>
      <c r="G56" s="62"/>
      <c r="H56" s="88">
        <v>16886</v>
      </c>
      <c r="I56" s="160">
        <v>25</v>
      </c>
      <c r="J56" s="160" t="s">
        <v>29</v>
      </c>
      <c r="K56" s="123">
        <f t="shared" si="7"/>
        <v>25</v>
      </c>
      <c r="L56" s="297">
        <v>18719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42902</v>
      </c>
      <c r="D57" s="5">
        <f t="shared" si="8"/>
        <v>38885</v>
      </c>
      <c r="E57" s="52">
        <f t="shared" si="11"/>
        <v>105.11589160582153</v>
      </c>
      <c r="F57" s="52">
        <f t="shared" si="9"/>
        <v>110.33046161759033</v>
      </c>
      <c r="G57" s="62"/>
      <c r="H57" s="88">
        <v>16316</v>
      </c>
      <c r="I57" s="160">
        <v>37</v>
      </c>
      <c r="J57" s="160" t="s">
        <v>37</v>
      </c>
      <c r="K57" s="123">
        <f t="shared" si="7"/>
        <v>37</v>
      </c>
      <c r="L57" s="297">
        <v>14050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38</v>
      </c>
      <c r="C58" s="43">
        <f t="shared" si="10"/>
        <v>19158</v>
      </c>
      <c r="D58" s="5">
        <f t="shared" si="8"/>
        <v>23803</v>
      </c>
      <c r="E58" s="52">
        <f t="shared" si="11"/>
        <v>108.23117338003503</v>
      </c>
      <c r="F58" s="52">
        <f t="shared" si="9"/>
        <v>80.485653068940891</v>
      </c>
      <c r="G58" s="62"/>
      <c r="H58" s="375">
        <v>15190</v>
      </c>
      <c r="I58" s="162">
        <v>26</v>
      </c>
      <c r="J58" s="162" t="s">
        <v>30</v>
      </c>
      <c r="K58" s="123">
        <f t="shared" si="7"/>
        <v>26</v>
      </c>
      <c r="L58" s="295">
        <v>16076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</v>
      </c>
      <c r="C59" s="43">
        <f t="shared" si="10"/>
        <v>18492</v>
      </c>
      <c r="D59" s="5">
        <f t="shared" si="8"/>
        <v>24215</v>
      </c>
      <c r="E59" s="52">
        <f t="shared" si="11"/>
        <v>96.277398864997139</v>
      </c>
      <c r="F59" s="52">
        <f t="shared" si="9"/>
        <v>76.365888911831519</v>
      </c>
      <c r="G59" s="72"/>
      <c r="H59" s="375">
        <v>11201</v>
      </c>
      <c r="I59" s="162">
        <v>33</v>
      </c>
      <c r="J59" s="162" t="s">
        <v>0</v>
      </c>
      <c r="K59" s="123">
        <f t="shared" si="7"/>
        <v>33</v>
      </c>
      <c r="L59" s="295">
        <v>10704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18060</v>
      </c>
      <c r="D60" s="5">
        <f t="shared" si="8"/>
        <v>18691</v>
      </c>
      <c r="E60" s="52">
        <f t="shared" si="11"/>
        <v>103.45420175287849</v>
      </c>
      <c r="F60" s="52">
        <f t="shared" si="9"/>
        <v>96.624043657375196</v>
      </c>
      <c r="G60" s="62"/>
      <c r="H60" s="423">
        <v>7889</v>
      </c>
      <c r="I60" s="220">
        <v>30</v>
      </c>
      <c r="J60" s="220" t="s">
        <v>95</v>
      </c>
      <c r="K60" s="81" t="s">
        <v>8</v>
      </c>
      <c r="L60" s="299">
        <v>775244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16886</v>
      </c>
      <c r="D61" s="5">
        <f t="shared" si="8"/>
        <v>18719</v>
      </c>
      <c r="E61" s="52">
        <f t="shared" si="11"/>
        <v>97.331258285780166</v>
      </c>
      <c r="F61" s="52">
        <f t="shared" si="9"/>
        <v>90.207810246273837</v>
      </c>
      <c r="G61" s="62"/>
      <c r="H61" s="88">
        <v>7301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16316</v>
      </c>
      <c r="D62" s="5">
        <f t="shared" si="8"/>
        <v>14050</v>
      </c>
      <c r="E62" s="52">
        <f t="shared" si="11"/>
        <v>102.35884567126725</v>
      </c>
      <c r="F62" s="52">
        <f t="shared" si="9"/>
        <v>116.12811387900356</v>
      </c>
      <c r="G62" s="73"/>
      <c r="H62" s="88">
        <v>7075</v>
      </c>
      <c r="I62" s="160">
        <v>34</v>
      </c>
      <c r="J62" s="160" t="s">
        <v>1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15190</v>
      </c>
      <c r="D63" s="5">
        <f t="shared" si="8"/>
        <v>16076</v>
      </c>
      <c r="E63" s="52">
        <f t="shared" si="11"/>
        <v>103.92720306513409</v>
      </c>
      <c r="F63" s="52">
        <f t="shared" si="9"/>
        <v>94.48867877581489</v>
      </c>
      <c r="G63" s="72"/>
      <c r="H63" s="289">
        <v>6111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11201</v>
      </c>
      <c r="D64" s="5">
        <f t="shared" si="8"/>
        <v>10704</v>
      </c>
      <c r="E64" s="57">
        <f t="shared" si="11"/>
        <v>92.288044821619835</v>
      </c>
      <c r="F64" s="52">
        <f t="shared" si="9"/>
        <v>104.64312406576981</v>
      </c>
      <c r="G64" s="75"/>
      <c r="H64" s="122">
        <v>5589</v>
      </c>
      <c r="I64" s="160">
        <v>1</v>
      </c>
      <c r="J64" s="160" t="s">
        <v>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56</v>
      </c>
      <c r="C65" s="67">
        <f>SUM(H90)</f>
        <v>701147</v>
      </c>
      <c r="D65" s="67">
        <f>SUM(L60)</f>
        <v>775244</v>
      </c>
      <c r="E65" s="70">
        <f t="shared" si="11"/>
        <v>99.046051702217824</v>
      </c>
      <c r="F65" s="70">
        <f t="shared" si="9"/>
        <v>90.442105969217437</v>
      </c>
      <c r="G65" s="83">
        <v>74</v>
      </c>
      <c r="H65" s="89">
        <v>4581</v>
      </c>
      <c r="I65" s="160">
        <v>15</v>
      </c>
      <c r="J65" s="160" t="s">
        <v>20</v>
      </c>
      <c r="L65" s="190" t="s">
        <v>101</v>
      </c>
      <c r="M65" s="141"/>
      <c r="N65" t="s">
        <v>72</v>
      </c>
      <c r="R65" s="48"/>
      <c r="S65" s="26"/>
      <c r="T65" s="26"/>
      <c r="U65" s="26"/>
      <c r="V65" s="26"/>
    </row>
    <row r="66" spans="1:22" ht="13.5" customHeight="1">
      <c r="H66" s="88">
        <v>3602</v>
      </c>
      <c r="I66" s="160">
        <v>29</v>
      </c>
      <c r="J66" s="160" t="s">
        <v>53</v>
      </c>
      <c r="K66" s="116">
        <f>SUM(I50)</f>
        <v>17</v>
      </c>
      <c r="L66" s="160" t="s">
        <v>21</v>
      </c>
      <c r="M66" s="308">
        <v>413690</v>
      </c>
      <c r="N66" s="89">
        <f>SUM(H50)</f>
        <v>398594</v>
      </c>
      <c r="R66" s="48"/>
      <c r="S66" s="26"/>
      <c r="T66" s="26"/>
      <c r="U66" s="26"/>
      <c r="V66" s="26"/>
    </row>
    <row r="67" spans="1:22" ht="13.5" customHeight="1">
      <c r="H67" s="88">
        <v>2677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92227</v>
      </c>
      <c r="N67" s="89">
        <f t="shared" ref="N67:N75" si="13">SUM(H51)</f>
        <v>95207</v>
      </c>
      <c r="R67" s="48"/>
      <c r="S67" s="26"/>
      <c r="T67" s="26"/>
      <c r="U67" s="26"/>
      <c r="V67" s="26"/>
    </row>
    <row r="68" spans="1:22" ht="13.5" customHeight="1">
      <c r="C68" s="26"/>
      <c r="H68" s="88">
        <v>1613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40814</v>
      </c>
      <c r="N68" s="89">
        <f t="shared" si="13"/>
        <v>42902</v>
      </c>
      <c r="R68" s="48"/>
      <c r="S68" s="26"/>
      <c r="T68" s="26"/>
      <c r="U68" s="26"/>
      <c r="V68" s="26"/>
    </row>
    <row r="69" spans="1:22" ht="13.5" customHeight="1">
      <c r="H69" s="193">
        <v>924</v>
      </c>
      <c r="I69" s="160">
        <v>13</v>
      </c>
      <c r="J69" s="160" t="s">
        <v>7</v>
      </c>
      <c r="K69" s="116">
        <f t="shared" si="12"/>
        <v>38</v>
      </c>
      <c r="L69" s="160" t="s">
        <v>38</v>
      </c>
      <c r="M69" s="306">
        <v>17701</v>
      </c>
      <c r="N69" s="89">
        <f t="shared" si="13"/>
        <v>19158</v>
      </c>
      <c r="R69" s="48"/>
      <c r="S69" s="26"/>
      <c r="T69" s="26"/>
      <c r="U69" s="26"/>
      <c r="V69" s="26"/>
    </row>
    <row r="70" spans="1:22" ht="13.5" customHeight="1">
      <c r="H70" s="88">
        <v>379</v>
      </c>
      <c r="I70" s="160">
        <v>27</v>
      </c>
      <c r="J70" s="160" t="s">
        <v>31</v>
      </c>
      <c r="K70" s="116">
        <f t="shared" si="12"/>
        <v>16</v>
      </c>
      <c r="L70" s="160" t="s">
        <v>3</v>
      </c>
      <c r="M70" s="306">
        <v>19207</v>
      </c>
      <c r="N70" s="89">
        <f t="shared" si="13"/>
        <v>18492</v>
      </c>
      <c r="R70" s="48"/>
      <c r="S70" s="26"/>
      <c r="T70" s="26"/>
      <c r="U70" s="26"/>
      <c r="V70" s="26"/>
    </row>
    <row r="71" spans="1:22" ht="13.5" customHeight="1">
      <c r="H71" s="289">
        <v>370</v>
      </c>
      <c r="I71" s="160">
        <v>2</v>
      </c>
      <c r="J71" s="160" t="s">
        <v>6</v>
      </c>
      <c r="K71" s="116">
        <f t="shared" si="12"/>
        <v>24</v>
      </c>
      <c r="L71" s="160" t="s">
        <v>28</v>
      </c>
      <c r="M71" s="306">
        <v>17457</v>
      </c>
      <c r="N71" s="89">
        <f t="shared" si="13"/>
        <v>18060</v>
      </c>
      <c r="R71" s="48"/>
      <c r="S71" s="26"/>
      <c r="T71" s="26"/>
      <c r="U71" s="26"/>
      <c r="V71" s="26"/>
    </row>
    <row r="72" spans="1:22" ht="13.5" customHeight="1">
      <c r="H72" s="88">
        <v>296</v>
      </c>
      <c r="I72" s="160">
        <v>9</v>
      </c>
      <c r="J72" s="3" t="s">
        <v>159</v>
      </c>
      <c r="K72" s="116">
        <f t="shared" si="12"/>
        <v>25</v>
      </c>
      <c r="L72" s="160" t="s">
        <v>29</v>
      </c>
      <c r="M72" s="306">
        <v>17349</v>
      </c>
      <c r="N72" s="89">
        <f t="shared" si="13"/>
        <v>16886</v>
      </c>
      <c r="R72" s="48"/>
      <c r="S72" s="26"/>
      <c r="T72" s="26"/>
      <c r="U72" s="26"/>
      <c r="V72" s="26"/>
    </row>
    <row r="73" spans="1:22" ht="13.5" customHeight="1">
      <c r="H73" s="88">
        <v>209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15940</v>
      </c>
      <c r="N73" s="89">
        <f t="shared" si="13"/>
        <v>16316</v>
      </c>
      <c r="R73" s="48"/>
      <c r="S73" s="26"/>
      <c r="T73" s="26"/>
      <c r="U73" s="26"/>
      <c r="V73" s="26"/>
    </row>
    <row r="74" spans="1:22" ht="13.5" customHeight="1">
      <c r="H74" s="88">
        <v>160</v>
      </c>
      <c r="I74" s="160">
        <v>28</v>
      </c>
      <c r="J74" s="160" t="s">
        <v>32</v>
      </c>
      <c r="K74" s="116">
        <f t="shared" si="12"/>
        <v>26</v>
      </c>
      <c r="L74" s="162" t="s">
        <v>30</v>
      </c>
      <c r="M74" s="307">
        <v>14616</v>
      </c>
      <c r="N74" s="89">
        <f t="shared" si="13"/>
        <v>15190</v>
      </c>
      <c r="R74" s="48"/>
      <c r="S74" s="26"/>
      <c r="T74" s="26"/>
      <c r="U74" s="26"/>
      <c r="V74" s="26"/>
    </row>
    <row r="75" spans="1:22" ht="13.5" customHeight="1" thickBot="1">
      <c r="H75" s="88">
        <v>106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7">
        <v>12137</v>
      </c>
      <c r="N75" s="166">
        <f t="shared" si="13"/>
        <v>11201</v>
      </c>
      <c r="R75" s="48"/>
      <c r="S75" s="26"/>
      <c r="T75" s="26"/>
      <c r="U75" s="26"/>
      <c r="V75" s="26"/>
    </row>
    <row r="76" spans="1:22" ht="13.5" customHeight="1" thickTop="1">
      <c r="H76" s="289">
        <v>86</v>
      </c>
      <c r="I76" s="160">
        <v>23</v>
      </c>
      <c r="J76" s="160" t="s">
        <v>27</v>
      </c>
      <c r="K76" s="3"/>
      <c r="L76" s="332" t="s">
        <v>104</v>
      </c>
      <c r="M76" s="337">
        <v>707900</v>
      </c>
      <c r="N76" s="171">
        <f>SUM(H90)</f>
        <v>701147</v>
      </c>
      <c r="R76" s="48"/>
      <c r="S76" s="26"/>
      <c r="T76" s="26"/>
      <c r="U76" s="26"/>
      <c r="V76" s="26"/>
    </row>
    <row r="77" spans="1:22" ht="13.5" customHeight="1">
      <c r="H77" s="88">
        <v>66</v>
      </c>
      <c r="I77" s="160">
        <v>12</v>
      </c>
      <c r="J77" s="160" t="s">
        <v>18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66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41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7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5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701147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K71" sqref="K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85</v>
      </c>
      <c r="C16" s="148" t="s">
        <v>86</v>
      </c>
      <c r="D16" s="148" t="s">
        <v>87</v>
      </c>
      <c r="E16" s="148" t="s">
        <v>76</v>
      </c>
      <c r="F16" s="148" t="s">
        <v>77</v>
      </c>
      <c r="G16" s="148" t="s">
        <v>78</v>
      </c>
      <c r="H16" s="148" t="s">
        <v>79</v>
      </c>
      <c r="I16" s="148" t="s">
        <v>80</v>
      </c>
      <c r="J16" s="148" t="s">
        <v>81</v>
      </c>
      <c r="K16" s="148" t="s">
        <v>82</v>
      </c>
      <c r="L16" s="148" t="s">
        <v>83</v>
      </c>
      <c r="M16" s="201" t="s">
        <v>84</v>
      </c>
      <c r="N16" s="203" t="s">
        <v>118</v>
      </c>
      <c r="O16" s="148" t="s">
        <v>120</v>
      </c>
    </row>
    <row r="17" spans="1:25" ht="11.1" customHeight="1">
      <c r="A17" s="6" t="s">
        <v>167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169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0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176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181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190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>
        <v>60</v>
      </c>
      <c r="J21" s="145">
        <v>57.7</v>
      </c>
      <c r="K21" s="145">
        <v>60.2</v>
      </c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85</v>
      </c>
      <c r="C41" s="148" t="s">
        <v>86</v>
      </c>
      <c r="D41" s="148" t="s">
        <v>87</v>
      </c>
      <c r="E41" s="148" t="s">
        <v>76</v>
      </c>
      <c r="F41" s="148" t="s">
        <v>77</v>
      </c>
      <c r="G41" s="148" t="s">
        <v>78</v>
      </c>
      <c r="H41" s="148" t="s">
        <v>79</v>
      </c>
      <c r="I41" s="148" t="s">
        <v>80</v>
      </c>
      <c r="J41" s="148" t="s">
        <v>81</v>
      </c>
      <c r="K41" s="148" t="s">
        <v>82</v>
      </c>
      <c r="L41" s="148" t="s">
        <v>83</v>
      </c>
      <c r="M41" s="201" t="s">
        <v>84</v>
      </c>
      <c r="N41" s="203" t="s">
        <v>119</v>
      </c>
      <c r="O41" s="148" t="s">
        <v>120</v>
      </c>
    </row>
    <row r="42" spans="1:26" ht="11.1" customHeight="1">
      <c r="A42" s="6" t="s">
        <v>167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169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5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176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181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190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>
        <v>86.5</v>
      </c>
      <c r="J46" s="152">
        <v>87.3</v>
      </c>
      <c r="K46" s="152">
        <v>89.5</v>
      </c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85</v>
      </c>
      <c r="C65" s="148" t="s">
        <v>86</v>
      </c>
      <c r="D65" s="148" t="s">
        <v>87</v>
      </c>
      <c r="E65" s="148" t="s">
        <v>76</v>
      </c>
      <c r="F65" s="148" t="s">
        <v>77</v>
      </c>
      <c r="G65" s="148" t="s">
        <v>78</v>
      </c>
      <c r="H65" s="148" t="s">
        <v>79</v>
      </c>
      <c r="I65" s="148" t="s">
        <v>80</v>
      </c>
      <c r="J65" s="148" t="s">
        <v>81</v>
      </c>
      <c r="K65" s="148" t="s">
        <v>82</v>
      </c>
      <c r="L65" s="148" t="s">
        <v>83</v>
      </c>
      <c r="M65" s="201" t="s">
        <v>84</v>
      </c>
      <c r="N65" s="203" t="s">
        <v>119</v>
      </c>
      <c r="O65" s="283" t="s">
        <v>120</v>
      </c>
    </row>
    <row r="66" spans="1:26" ht="11.1" customHeight="1">
      <c r="A66" s="6" t="s">
        <v>167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169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69" si="2">ROUND(N67/N66*100,1)</f>
        <v>100.5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176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181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190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>
        <v>68.900000000000006</v>
      </c>
      <c r="J70" s="145">
        <v>65.900000000000006</v>
      </c>
      <c r="K70" s="145">
        <v>66.8</v>
      </c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K76" sqref="K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73</v>
      </c>
      <c r="C18" s="7" t="s">
        <v>74</v>
      </c>
      <c r="D18" s="7" t="s">
        <v>75</v>
      </c>
      <c r="E18" s="7" t="s">
        <v>76</v>
      </c>
      <c r="F18" s="7" t="s">
        <v>77</v>
      </c>
      <c r="G18" s="7" t="s">
        <v>78</v>
      </c>
      <c r="H18" s="7" t="s">
        <v>79</v>
      </c>
      <c r="I18" s="7" t="s">
        <v>80</v>
      </c>
      <c r="J18" s="7" t="s">
        <v>81</v>
      </c>
      <c r="K18" s="7" t="s">
        <v>82</v>
      </c>
      <c r="L18" s="7" t="s">
        <v>83</v>
      </c>
      <c r="M18" s="7" t="s">
        <v>84</v>
      </c>
      <c r="N18" s="203" t="s">
        <v>118</v>
      </c>
      <c r="O18" s="203" t="s">
        <v>120</v>
      </c>
    </row>
    <row r="19" spans="1:18" ht="11.1" customHeight="1">
      <c r="A19" s="6" t="s">
        <v>167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169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2" si="0">ROUND(N20/N19*100,1)</f>
        <v>92.4</v>
      </c>
      <c r="Q20" s="211"/>
      <c r="R20" s="211"/>
    </row>
    <row r="21" spans="1:18" ht="11.1" customHeight="1">
      <c r="A21" s="6" t="s">
        <v>176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181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190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>
        <v>11.1</v>
      </c>
      <c r="J23" s="152">
        <v>11.4</v>
      </c>
      <c r="K23" s="152">
        <v>12.1</v>
      </c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73</v>
      </c>
      <c r="C42" s="7" t="s">
        <v>74</v>
      </c>
      <c r="D42" s="7" t="s">
        <v>75</v>
      </c>
      <c r="E42" s="7" t="s">
        <v>76</v>
      </c>
      <c r="F42" s="7" t="s">
        <v>77</v>
      </c>
      <c r="G42" s="7" t="s">
        <v>78</v>
      </c>
      <c r="H42" s="7" t="s">
        <v>79</v>
      </c>
      <c r="I42" s="7" t="s">
        <v>80</v>
      </c>
      <c r="J42" s="7" t="s">
        <v>81</v>
      </c>
      <c r="K42" s="7" t="s">
        <v>82</v>
      </c>
      <c r="L42" s="7" t="s">
        <v>83</v>
      </c>
      <c r="M42" s="7" t="s">
        <v>84</v>
      </c>
      <c r="N42" s="203" t="s">
        <v>119</v>
      </c>
      <c r="O42" s="203" t="s">
        <v>120</v>
      </c>
    </row>
    <row r="43" spans="1:26" ht="11.1" customHeight="1">
      <c r="A43" s="6" t="s">
        <v>167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169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5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176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181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190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>
        <v>17.2</v>
      </c>
      <c r="J47" s="152">
        <v>16.899999999999999</v>
      </c>
      <c r="K47" s="152">
        <v>16.7</v>
      </c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73</v>
      </c>
      <c r="C70" s="7" t="s">
        <v>74</v>
      </c>
      <c r="D70" s="7" t="s">
        <v>75</v>
      </c>
      <c r="E70" s="7" t="s">
        <v>76</v>
      </c>
      <c r="F70" s="7" t="s">
        <v>77</v>
      </c>
      <c r="G70" s="7" t="s">
        <v>78</v>
      </c>
      <c r="H70" s="7" t="s">
        <v>79</v>
      </c>
      <c r="I70" s="7" t="s">
        <v>80</v>
      </c>
      <c r="J70" s="7" t="s">
        <v>81</v>
      </c>
      <c r="K70" s="7" t="s">
        <v>82</v>
      </c>
      <c r="L70" s="7" t="s">
        <v>83</v>
      </c>
      <c r="M70" s="7" t="s">
        <v>84</v>
      </c>
      <c r="N70" s="203" t="s">
        <v>119</v>
      </c>
      <c r="O70" s="203" t="s">
        <v>120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167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169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176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181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181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>
        <v>64.3</v>
      </c>
      <c r="J75" s="145">
        <v>67.8</v>
      </c>
      <c r="K75" s="145">
        <v>72.900000000000006</v>
      </c>
      <c r="L75" s="145"/>
      <c r="M75" s="145"/>
      <c r="N75" s="208"/>
      <c r="O75" s="20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K89" sqref="K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73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78</v>
      </c>
      <c r="H24" s="7" t="s">
        <v>79</v>
      </c>
      <c r="I24" s="7" t="s">
        <v>80</v>
      </c>
      <c r="J24" s="7" t="s">
        <v>81</v>
      </c>
      <c r="K24" s="7" t="s">
        <v>82</v>
      </c>
      <c r="L24" s="7" t="s">
        <v>83</v>
      </c>
      <c r="M24" s="7" t="s">
        <v>84</v>
      </c>
      <c r="N24" s="203" t="s">
        <v>118</v>
      </c>
      <c r="O24" s="12" t="s">
        <v>120</v>
      </c>
    </row>
    <row r="25" spans="1:24" ht="11.1" customHeight="1">
      <c r="A25" s="6" t="s">
        <v>167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169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176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181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190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>
        <v>13.7</v>
      </c>
      <c r="J29" s="152">
        <v>14.8</v>
      </c>
      <c r="K29" s="152">
        <v>18.100000000000001</v>
      </c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73</v>
      </c>
      <c r="C53" s="7" t="s">
        <v>74</v>
      </c>
      <c r="D53" s="7" t="s">
        <v>75</v>
      </c>
      <c r="E53" s="7" t="s">
        <v>76</v>
      </c>
      <c r="F53" s="7" t="s">
        <v>77</v>
      </c>
      <c r="G53" s="7" t="s">
        <v>78</v>
      </c>
      <c r="H53" s="7" t="s">
        <v>79</v>
      </c>
      <c r="I53" s="7" t="s">
        <v>80</v>
      </c>
      <c r="J53" s="7" t="s">
        <v>81</v>
      </c>
      <c r="K53" s="7" t="s">
        <v>82</v>
      </c>
      <c r="L53" s="7" t="s">
        <v>83</v>
      </c>
      <c r="M53" s="7" t="s">
        <v>84</v>
      </c>
      <c r="N53" s="203" t="s">
        <v>119</v>
      </c>
      <c r="O53" s="148" t="s">
        <v>121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167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169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6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176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v>100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>
        <v>35</v>
      </c>
      <c r="J58" s="152">
        <v>34.6</v>
      </c>
      <c r="K58" s="152">
        <v>36.1</v>
      </c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73</v>
      </c>
      <c r="C83" s="7" t="s">
        <v>74</v>
      </c>
      <c r="D83" s="7" t="s">
        <v>75</v>
      </c>
      <c r="E83" s="7" t="s">
        <v>76</v>
      </c>
      <c r="F83" s="7" t="s">
        <v>77</v>
      </c>
      <c r="G83" s="7" t="s">
        <v>78</v>
      </c>
      <c r="H83" s="7" t="s">
        <v>79</v>
      </c>
      <c r="I83" s="7" t="s">
        <v>80</v>
      </c>
      <c r="J83" s="7" t="s">
        <v>81</v>
      </c>
      <c r="K83" s="7" t="s">
        <v>82</v>
      </c>
      <c r="L83" s="7" t="s">
        <v>83</v>
      </c>
      <c r="M83" s="7" t="s">
        <v>84</v>
      </c>
      <c r="N83" s="203" t="s">
        <v>119</v>
      </c>
      <c r="O83" s="148" t="s">
        <v>121</v>
      </c>
    </row>
    <row r="84" spans="1:18" s="149" customFormat="1" ht="11.1" customHeight="1">
      <c r="A84" s="6" t="s">
        <v>167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7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169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7" si="3">ROUND(N85/N84*100,1)</f>
        <v>110.4</v>
      </c>
      <c r="Q85" s="285"/>
      <c r="R85" s="285"/>
    </row>
    <row r="86" spans="1:18" s="149" customFormat="1" ht="11.1" customHeight="1">
      <c r="A86" s="6" t="s">
        <v>176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181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190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>
        <v>40.799999999999997</v>
      </c>
      <c r="J88" s="145">
        <v>43</v>
      </c>
      <c r="K88" s="145">
        <v>49</v>
      </c>
      <c r="L88" s="145"/>
      <c r="M88" s="145"/>
      <c r="N88" s="208"/>
      <c r="O88" s="286"/>
      <c r="Q88" s="17"/>
    </row>
    <row r="89" spans="1:18" ht="9.9499999999999993" customHeight="1">
      <c r="F89" s="377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K89" sqref="K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73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78</v>
      </c>
      <c r="H24" s="7" t="s">
        <v>79</v>
      </c>
      <c r="I24" s="7" t="s">
        <v>80</v>
      </c>
      <c r="J24" s="7" t="s">
        <v>81</v>
      </c>
      <c r="K24" s="7" t="s">
        <v>82</v>
      </c>
      <c r="L24" s="7" t="s">
        <v>83</v>
      </c>
      <c r="M24" s="7" t="s">
        <v>84</v>
      </c>
      <c r="N24" s="203" t="s">
        <v>118</v>
      </c>
      <c r="O24" s="148" t="s">
        <v>121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167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169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8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176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181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190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>
        <v>67.8</v>
      </c>
      <c r="J29" s="156">
        <v>69.8</v>
      </c>
      <c r="K29" s="156">
        <v>76.8</v>
      </c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73</v>
      </c>
      <c r="C53" s="7" t="s">
        <v>74</v>
      </c>
      <c r="D53" s="7" t="s">
        <v>75</v>
      </c>
      <c r="E53" s="7" t="s">
        <v>76</v>
      </c>
      <c r="F53" s="7" t="s">
        <v>77</v>
      </c>
      <c r="G53" s="7" t="s">
        <v>78</v>
      </c>
      <c r="H53" s="7" t="s">
        <v>79</v>
      </c>
      <c r="I53" s="7" t="s">
        <v>80</v>
      </c>
      <c r="J53" s="7" t="s">
        <v>81</v>
      </c>
      <c r="K53" s="7" t="s">
        <v>82</v>
      </c>
      <c r="L53" s="7" t="s">
        <v>83</v>
      </c>
      <c r="M53" s="7" t="s">
        <v>84</v>
      </c>
      <c r="N53" s="203" t="s">
        <v>119</v>
      </c>
      <c r="O53" s="148" t="s">
        <v>121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167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169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7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176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>
        <v>61.8</v>
      </c>
      <c r="J58" s="156">
        <v>59.1</v>
      </c>
      <c r="K58" s="156">
        <v>58.1</v>
      </c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73</v>
      </c>
      <c r="C83" s="7" t="s">
        <v>74</v>
      </c>
      <c r="D83" s="7" t="s">
        <v>75</v>
      </c>
      <c r="E83" s="7" t="s">
        <v>76</v>
      </c>
      <c r="F83" s="7" t="s">
        <v>77</v>
      </c>
      <c r="G83" s="7" t="s">
        <v>78</v>
      </c>
      <c r="H83" s="7" t="s">
        <v>79</v>
      </c>
      <c r="I83" s="7" t="s">
        <v>80</v>
      </c>
      <c r="J83" s="7" t="s">
        <v>81</v>
      </c>
      <c r="K83" s="7" t="s">
        <v>82</v>
      </c>
      <c r="L83" s="7" t="s">
        <v>83</v>
      </c>
      <c r="M83" s="7" t="s">
        <v>84</v>
      </c>
      <c r="N83" s="203" t="s">
        <v>119</v>
      </c>
      <c r="O83" s="148" t="s">
        <v>121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167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169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176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181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190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>
        <v>109.9</v>
      </c>
      <c r="J88" s="11">
        <v>117.8</v>
      </c>
      <c r="K88" s="11">
        <v>131.80000000000001</v>
      </c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4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K89" sqref="K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73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78</v>
      </c>
      <c r="H24" s="7" t="s">
        <v>79</v>
      </c>
      <c r="I24" s="7" t="s">
        <v>80</v>
      </c>
      <c r="J24" s="7" t="s">
        <v>81</v>
      </c>
      <c r="K24" s="7" t="s">
        <v>82</v>
      </c>
      <c r="L24" s="7" t="s">
        <v>83</v>
      </c>
      <c r="M24" s="7" t="s">
        <v>84</v>
      </c>
      <c r="N24" s="203" t="s">
        <v>118</v>
      </c>
      <c r="O24" s="148" t="s">
        <v>121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167</v>
      </c>
      <c r="B25" s="351">
        <v>84.4</v>
      </c>
      <c r="C25" s="351">
        <v>90.2</v>
      </c>
      <c r="D25" s="351">
        <v>113.2</v>
      </c>
      <c r="E25" s="351">
        <v>112.9</v>
      </c>
      <c r="F25" s="351">
        <v>92.8</v>
      </c>
      <c r="G25" s="351">
        <v>100.2</v>
      </c>
      <c r="H25" s="351">
        <v>103</v>
      </c>
      <c r="I25" s="351">
        <v>90.2</v>
      </c>
      <c r="J25" s="351">
        <v>95.8</v>
      </c>
      <c r="K25" s="351">
        <v>131.9</v>
      </c>
      <c r="L25" s="351">
        <v>84.5</v>
      </c>
      <c r="M25" s="351">
        <v>78.599999999999994</v>
      </c>
      <c r="N25" s="209">
        <f>SUM(B25:M25)</f>
        <v>1177.6999999999998</v>
      </c>
      <c r="O25" s="352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169</v>
      </c>
      <c r="B26" s="351">
        <v>75.7</v>
      </c>
      <c r="C26" s="351">
        <v>92.3</v>
      </c>
      <c r="D26" s="351">
        <v>105</v>
      </c>
      <c r="E26" s="351">
        <v>103.6</v>
      </c>
      <c r="F26" s="351">
        <v>94.9</v>
      </c>
      <c r="G26" s="351">
        <v>106.3</v>
      </c>
      <c r="H26" s="351">
        <v>100.1</v>
      </c>
      <c r="I26" s="351">
        <v>100.9</v>
      </c>
      <c r="J26" s="351">
        <v>91.8</v>
      </c>
      <c r="K26" s="351">
        <v>87.4</v>
      </c>
      <c r="L26" s="351">
        <v>90</v>
      </c>
      <c r="M26" s="351">
        <v>78.099999999999994</v>
      </c>
      <c r="N26" s="209">
        <f>SUM(B26:M26)</f>
        <v>1126.0999999999999</v>
      </c>
      <c r="O26" s="352">
        <f t="shared" ref="O26:O28" si="0">ROUND(N26/N25*100,1)</f>
        <v>95.6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176</v>
      </c>
      <c r="B27" s="351">
        <v>68.900000000000006</v>
      </c>
      <c r="C27" s="351">
        <v>75.7</v>
      </c>
      <c r="D27" s="351">
        <v>96.3</v>
      </c>
      <c r="E27" s="351">
        <v>98.9</v>
      </c>
      <c r="F27" s="351">
        <v>89.3</v>
      </c>
      <c r="G27" s="351">
        <v>96</v>
      </c>
      <c r="H27" s="351">
        <v>90.2</v>
      </c>
      <c r="I27" s="351">
        <v>87.2</v>
      </c>
      <c r="J27" s="351">
        <v>85.7</v>
      </c>
      <c r="K27" s="351">
        <v>93.5</v>
      </c>
      <c r="L27" s="351">
        <v>82.1</v>
      </c>
      <c r="M27" s="351">
        <v>87</v>
      </c>
      <c r="N27" s="209">
        <f>SUM(B27:M27)</f>
        <v>1050.8000000000002</v>
      </c>
      <c r="O27" s="352">
        <f t="shared" si="0"/>
        <v>93.3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181</v>
      </c>
      <c r="B28" s="351">
        <v>72.7</v>
      </c>
      <c r="C28" s="351">
        <v>83.2</v>
      </c>
      <c r="D28" s="351">
        <v>89.9</v>
      </c>
      <c r="E28" s="351">
        <v>103.8</v>
      </c>
      <c r="F28" s="351">
        <v>94.4</v>
      </c>
      <c r="G28" s="351">
        <v>91.6</v>
      </c>
      <c r="H28" s="351">
        <v>108.5</v>
      </c>
      <c r="I28" s="351">
        <v>91.8</v>
      </c>
      <c r="J28" s="351">
        <v>101.6</v>
      </c>
      <c r="K28" s="351">
        <v>100.2</v>
      </c>
      <c r="L28" s="351">
        <v>94.2</v>
      </c>
      <c r="M28" s="351">
        <v>94.5</v>
      </c>
      <c r="N28" s="209">
        <f>SUM(B28:M28)</f>
        <v>1126.4000000000001</v>
      </c>
      <c r="O28" s="352">
        <f t="shared" si="0"/>
        <v>107.2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190</v>
      </c>
      <c r="B29" s="351">
        <v>84.8</v>
      </c>
      <c r="C29" s="351">
        <v>90.4</v>
      </c>
      <c r="D29" s="351">
        <v>95.5</v>
      </c>
      <c r="E29" s="351">
        <v>97.1</v>
      </c>
      <c r="F29" s="351">
        <v>101.6</v>
      </c>
      <c r="G29" s="351">
        <v>103.3</v>
      </c>
      <c r="H29" s="351">
        <v>108.1</v>
      </c>
      <c r="I29" s="351">
        <v>97.7</v>
      </c>
      <c r="J29" s="351">
        <v>101.1</v>
      </c>
      <c r="K29" s="351">
        <v>101.5</v>
      </c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73</v>
      </c>
      <c r="C53" s="145" t="s">
        <v>74</v>
      </c>
      <c r="D53" s="145" t="s">
        <v>75</v>
      </c>
      <c r="E53" s="145" t="s">
        <v>76</v>
      </c>
      <c r="F53" s="145" t="s">
        <v>77</v>
      </c>
      <c r="G53" s="145" t="s">
        <v>78</v>
      </c>
      <c r="H53" s="145" t="s">
        <v>79</v>
      </c>
      <c r="I53" s="145" t="s">
        <v>80</v>
      </c>
      <c r="J53" s="145" t="s">
        <v>81</v>
      </c>
      <c r="K53" s="145" t="s">
        <v>82</v>
      </c>
      <c r="L53" s="145" t="s">
        <v>83</v>
      </c>
      <c r="M53" s="145" t="s">
        <v>84</v>
      </c>
      <c r="N53" s="203" t="s">
        <v>119</v>
      </c>
      <c r="O53" s="148" t="s">
        <v>121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167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2">
        <v>92.6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169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2">
        <f t="shared" ref="O55:O57" si="1">ROUND(N55/N54*100,1)</f>
        <v>100.1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176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2">
        <f t="shared" si="1"/>
        <v>92.2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181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2">
        <f t="shared" si="1"/>
        <v>94.6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190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>
        <v>102.5</v>
      </c>
      <c r="J58" s="152">
        <v>108.1</v>
      </c>
      <c r="K58" s="152">
        <v>107.5</v>
      </c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73</v>
      </c>
      <c r="C83" s="145" t="s">
        <v>74</v>
      </c>
      <c r="D83" s="145" t="s">
        <v>75</v>
      </c>
      <c r="E83" s="145" t="s">
        <v>76</v>
      </c>
      <c r="F83" s="145" t="s">
        <v>77</v>
      </c>
      <c r="G83" s="145" t="s">
        <v>78</v>
      </c>
      <c r="H83" s="145" t="s">
        <v>79</v>
      </c>
      <c r="I83" s="145" t="s">
        <v>80</v>
      </c>
      <c r="J83" s="145" t="s">
        <v>81</v>
      </c>
      <c r="K83" s="145" t="s">
        <v>82</v>
      </c>
      <c r="L83" s="145" t="s">
        <v>83</v>
      </c>
      <c r="M83" s="145" t="s">
        <v>84</v>
      </c>
      <c r="N83" s="203" t="s">
        <v>119</v>
      </c>
      <c r="O83" s="148" t="s">
        <v>121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167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7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169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7" si="3">ROUND(N85/N84*100,1)</f>
        <v>96</v>
      </c>
      <c r="Q85" s="285"/>
      <c r="R85" s="285"/>
    </row>
    <row r="86" spans="1:26" s="149" customFormat="1" ht="11.1" customHeight="1">
      <c r="A86" s="6" t="s">
        <v>176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181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190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>
        <v>95.3</v>
      </c>
      <c r="J88" s="147">
        <v>93.3</v>
      </c>
      <c r="K88" s="147">
        <v>94.5</v>
      </c>
      <c r="L88" s="147"/>
      <c r="M88" s="147"/>
      <c r="N88" s="208"/>
      <c r="O88" s="213"/>
    </row>
    <row r="89" spans="1:26" ht="9.9499999999999993" customHeight="1">
      <c r="E89" s="365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R78" sqref="R78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73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78</v>
      </c>
      <c r="H24" s="7" t="s">
        <v>79</v>
      </c>
      <c r="I24" s="7" t="s">
        <v>80</v>
      </c>
      <c r="J24" s="7" t="s">
        <v>81</v>
      </c>
      <c r="K24" s="7" t="s">
        <v>82</v>
      </c>
      <c r="L24" s="7" t="s">
        <v>83</v>
      </c>
      <c r="M24" s="7" t="s">
        <v>84</v>
      </c>
      <c r="N24" s="203" t="s">
        <v>118</v>
      </c>
      <c r="O24" s="148" t="s">
        <v>121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167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169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176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181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190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>
        <v>50.4</v>
      </c>
      <c r="J29" s="152">
        <v>45.8</v>
      </c>
      <c r="K29" s="152">
        <v>51.8</v>
      </c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73</v>
      </c>
      <c r="C53" s="7" t="s">
        <v>74</v>
      </c>
      <c r="D53" s="7" t="s">
        <v>75</v>
      </c>
      <c r="E53" s="7" t="s">
        <v>76</v>
      </c>
      <c r="F53" s="7" t="s">
        <v>77</v>
      </c>
      <c r="G53" s="7" t="s">
        <v>78</v>
      </c>
      <c r="H53" s="7" t="s">
        <v>79</v>
      </c>
      <c r="I53" s="7" t="s">
        <v>80</v>
      </c>
      <c r="J53" s="7" t="s">
        <v>81</v>
      </c>
      <c r="K53" s="7" t="s">
        <v>82</v>
      </c>
      <c r="L53" s="7" t="s">
        <v>83</v>
      </c>
      <c r="M53" s="7" t="s">
        <v>84</v>
      </c>
      <c r="N53" s="203" t="s">
        <v>119</v>
      </c>
      <c r="O53" s="148" t="s">
        <v>121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167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7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169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7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176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181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190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>
        <v>76.2</v>
      </c>
      <c r="J58" s="152">
        <v>70.8</v>
      </c>
      <c r="K58" s="152">
        <v>70.099999999999994</v>
      </c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73</v>
      </c>
      <c r="C83" s="7" t="s">
        <v>74</v>
      </c>
      <c r="D83" s="7" t="s">
        <v>75</v>
      </c>
      <c r="E83" s="7" t="s">
        <v>76</v>
      </c>
      <c r="F83" s="7" t="s">
        <v>77</v>
      </c>
      <c r="G83" s="7" t="s">
        <v>78</v>
      </c>
      <c r="H83" s="7" t="s">
        <v>79</v>
      </c>
      <c r="I83" s="7" t="s">
        <v>80</v>
      </c>
      <c r="J83" s="7" t="s">
        <v>81</v>
      </c>
      <c r="K83" s="7" t="s">
        <v>82</v>
      </c>
      <c r="L83" s="7" t="s">
        <v>83</v>
      </c>
      <c r="M83" s="7" t="s">
        <v>84</v>
      </c>
      <c r="N83" s="203" t="s">
        <v>119</v>
      </c>
      <c r="O83" s="148" t="s">
        <v>121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167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7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169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7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176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181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190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>
        <v>65.2</v>
      </c>
      <c r="J88" s="145">
        <v>66</v>
      </c>
      <c r="K88" s="145">
        <v>74</v>
      </c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O27" sqref="O27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3" t="s">
        <v>124</v>
      </c>
      <c r="F1" s="143"/>
      <c r="G1" s="143"/>
      <c r="H1" s="143"/>
    </row>
    <row r="2" spans="1:13">
      <c r="A2" s="447"/>
    </row>
    <row r="3" spans="1:13" ht="17.25">
      <c r="A3" s="447"/>
      <c r="C3" s="143"/>
    </row>
    <row r="4" spans="1:13" ht="17.25">
      <c r="A4" s="447"/>
      <c r="J4" s="143"/>
      <c r="K4" s="143"/>
      <c r="L4" s="143"/>
      <c r="M4" s="143"/>
    </row>
    <row r="5" spans="1:13">
      <c r="A5" s="447"/>
    </row>
    <row r="6" spans="1:13">
      <c r="A6" s="447"/>
    </row>
    <row r="7" spans="1:13">
      <c r="A7" s="447"/>
    </row>
    <row r="8" spans="1:13">
      <c r="A8" s="447"/>
    </row>
    <row r="9" spans="1:13">
      <c r="A9" s="447"/>
    </row>
    <row r="10" spans="1:13">
      <c r="A10" s="447"/>
    </row>
    <row r="11" spans="1:13">
      <c r="A11" s="447"/>
    </row>
    <row r="12" spans="1:13">
      <c r="A12" s="447"/>
    </row>
    <row r="13" spans="1:13">
      <c r="A13" s="447"/>
    </row>
    <row r="14" spans="1:13">
      <c r="A14" s="447"/>
    </row>
    <row r="15" spans="1:13">
      <c r="A15" s="447"/>
    </row>
    <row r="16" spans="1:13">
      <c r="A16" s="447"/>
    </row>
    <row r="17" spans="1:15">
      <c r="A17" s="447"/>
    </row>
    <row r="18" spans="1:15">
      <c r="A18" s="447"/>
    </row>
    <row r="19" spans="1:15">
      <c r="A19" s="447"/>
    </row>
    <row r="20" spans="1:15">
      <c r="A20" s="447"/>
    </row>
    <row r="21" spans="1:15">
      <c r="A21" s="447"/>
    </row>
    <row r="22" spans="1:15">
      <c r="A22" s="447"/>
    </row>
    <row r="23" spans="1:15">
      <c r="A23" s="447"/>
    </row>
    <row r="24" spans="1:15">
      <c r="A24" s="447"/>
    </row>
    <row r="25" spans="1:15">
      <c r="A25" s="447"/>
    </row>
    <row r="26" spans="1:15">
      <c r="A26" s="447"/>
    </row>
    <row r="27" spans="1:15">
      <c r="A27" s="447"/>
    </row>
    <row r="28" spans="1:15">
      <c r="A28" s="447"/>
    </row>
    <row r="29" spans="1:15">
      <c r="A29" s="447"/>
      <c r="O29" s="345"/>
    </row>
    <row r="30" spans="1:15">
      <c r="A30" s="447"/>
    </row>
    <row r="31" spans="1:15">
      <c r="A31" s="447"/>
    </row>
    <row r="32" spans="1:15">
      <c r="A32" s="447"/>
    </row>
    <row r="33" spans="1:14">
      <c r="A33" s="447"/>
    </row>
    <row r="34" spans="1:14">
      <c r="A34" s="447"/>
    </row>
    <row r="35" spans="1:14" s="42" customFormat="1" ht="20.100000000000001" customHeight="1">
      <c r="A35" s="447"/>
      <c r="B35" s="359" t="s">
        <v>163</v>
      </c>
      <c r="C35" s="360" t="s">
        <v>152</v>
      </c>
      <c r="D35" s="359" t="s">
        <v>154</v>
      </c>
      <c r="E35" s="359" t="s">
        <v>157</v>
      </c>
      <c r="F35" s="359" t="s">
        <v>162</v>
      </c>
      <c r="G35" s="359" t="s">
        <v>165</v>
      </c>
      <c r="H35" s="359" t="s">
        <v>166</v>
      </c>
      <c r="I35" s="359" t="s">
        <v>167</v>
      </c>
      <c r="J35" s="359" t="s">
        <v>178</v>
      </c>
      <c r="K35" s="359" t="s">
        <v>188</v>
      </c>
      <c r="L35" s="359" t="s">
        <v>185</v>
      </c>
      <c r="M35" s="361" t="s">
        <v>203</v>
      </c>
      <c r="N35" s="47"/>
    </row>
    <row r="36" spans="1:14" ht="25.5" customHeight="1">
      <c r="A36" s="447"/>
      <c r="B36" s="414" t="s">
        <v>105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150.30000000000001</v>
      </c>
    </row>
    <row r="37" spans="1:14" ht="25.5" customHeight="1">
      <c r="A37" s="447"/>
      <c r="B37" s="428" t="s">
        <v>201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247.5</v>
      </c>
    </row>
    <row r="38" spans="1:14" ht="24.75" customHeight="1">
      <c r="A38" s="447"/>
      <c r="B38" s="172" t="s">
        <v>127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172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4" t="s">
        <v>207</v>
      </c>
      <c r="C1" s="454"/>
      <c r="D1" s="454"/>
      <c r="E1" s="454"/>
      <c r="F1" s="454"/>
      <c r="G1" s="455" t="s">
        <v>125</v>
      </c>
      <c r="H1" s="455"/>
      <c r="I1" s="455"/>
      <c r="J1" s="221" t="s">
        <v>106</v>
      </c>
      <c r="K1" s="3"/>
      <c r="M1" s="3" t="s">
        <v>175</v>
      </c>
    </row>
    <row r="2" spans="2:15">
      <c r="B2" s="454"/>
      <c r="C2" s="454"/>
      <c r="D2" s="454"/>
      <c r="E2" s="454"/>
      <c r="F2" s="454"/>
      <c r="G2" s="455"/>
      <c r="H2" s="455"/>
      <c r="I2" s="455"/>
      <c r="J2" s="371">
        <v>191638</v>
      </c>
      <c r="K2" s="4" t="s">
        <v>108</v>
      </c>
      <c r="L2" s="338">
        <f t="shared" ref="L2:L7" si="0">SUM(J2)</f>
        <v>191638</v>
      </c>
      <c r="M2" s="371">
        <v>132872</v>
      </c>
    </row>
    <row r="3" spans="2:15">
      <c r="J3" s="371">
        <v>386299</v>
      </c>
      <c r="K3" s="3" t="s">
        <v>109</v>
      </c>
      <c r="L3" s="338">
        <f t="shared" si="0"/>
        <v>386299</v>
      </c>
      <c r="M3" s="371">
        <v>239734</v>
      </c>
    </row>
    <row r="4" spans="2:15">
      <c r="J4" s="371">
        <v>515300</v>
      </c>
      <c r="K4" s="3" t="s">
        <v>100</v>
      </c>
      <c r="L4" s="338">
        <f t="shared" si="0"/>
        <v>515300</v>
      </c>
      <c r="M4" s="371">
        <v>326940</v>
      </c>
    </row>
    <row r="5" spans="2:15">
      <c r="J5" s="371">
        <v>244810</v>
      </c>
      <c r="K5" s="3" t="s">
        <v>88</v>
      </c>
      <c r="L5" s="338">
        <f t="shared" si="0"/>
        <v>244810</v>
      </c>
      <c r="M5" s="371">
        <v>214096</v>
      </c>
    </row>
    <row r="6" spans="2:15">
      <c r="J6" s="371">
        <v>283562</v>
      </c>
      <c r="K6" s="3" t="s">
        <v>98</v>
      </c>
      <c r="L6" s="338">
        <f t="shared" si="0"/>
        <v>283562</v>
      </c>
      <c r="M6" s="371">
        <v>168141</v>
      </c>
    </row>
    <row r="7" spans="2:15">
      <c r="J7" s="371">
        <v>852910</v>
      </c>
      <c r="K7" s="3" t="s">
        <v>101</v>
      </c>
      <c r="L7" s="338">
        <f t="shared" si="0"/>
        <v>852910</v>
      </c>
      <c r="M7" s="371">
        <v>606938</v>
      </c>
    </row>
    <row r="8" spans="2:15">
      <c r="J8" s="338">
        <f>SUM(J2:J7)</f>
        <v>2474519</v>
      </c>
      <c r="K8" s="3" t="s">
        <v>90</v>
      </c>
      <c r="L8" s="406">
        <f>SUM(L2:L7)</f>
        <v>2474519</v>
      </c>
      <c r="M8" s="338">
        <f>SUM(M2:M7)</f>
        <v>1688721</v>
      </c>
    </row>
    <row r="10" spans="2:15">
      <c r="K10" s="3"/>
      <c r="L10" s="3" t="s">
        <v>158</v>
      </c>
      <c r="M10" s="3" t="s">
        <v>110</v>
      </c>
      <c r="N10" s="3"/>
      <c r="O10" s="3" t="s">
        <v>126</v>
      </c>
    </row>
    <row r="11" spans="2:15">
      <c r="K11" s="4" t="s">
        <v>108</v>
      </c>
      <c r="L11" s="338">
        <f>SUM(M2)</f>
        <v>132872</v>
      </c>
      <c r="M11" s="338">
        <f t="shared" ref="M11:M17" si="1">SUM(N11-L11)</f>
        <v>58766</v>
      </c>
      <c r="N11" s="338">
        <f t="shared" ref="N11:N17" si="2">SUM(L2)</f>
        <v>191638</v>
      </c>
      <c r="O11" s="339">
        <f>SUM(L11/N11)</f>
        <v>0.69334891827299383</v>
      </c>
    </row>
    <row r="12" spans="2:15">
      <c r="K12" s="3" t="s">
        <v>109</v>
      </c>
      <c r="L12" s="338">
        <f t="shared" ref="L12:L17" si="3">SUM(M3)</f>
        <v>239734</v>
      </c>
      <c r="M12" s="338">
        <f t="shared" si="1"/>
        <v>146565</v>
      </c>
      <c r="N12" s="338">
        <f t="shared" si="2"/>
        <v>386299</v>
      </c>
      <c r="O12" s="339">
        <f t="shared" ref="O12:O17" si="4">SUM(L12/N12)</f>
        <v>0.62059182136117363</v>
      </c>
    </row>
    <row r="13" spans="2:15">
      <c r="K13" s="3" t="s">
        <v>100</v>
      </c>
      <c r="L13" s="338">
        <f t="shared" si="3"/>
        <v>326940</v>
      </c>
      <c r="M13" s="338">
        <f t="shared" si="1"/>
        <v>188360</v>
      </c>
      <c r="N13" s="338">
        <f t="shared" si="2"/>
        <v>515300</v>
      </c>
      <c r="O13" s="339">
        <f t="shared" si="4"/>
        <v>0.63446535998447506</v>
      </c>
    </row>
    <row r="14" spans="2:15">
      <c r="K14" s="3" t="s">
        <v>88</v>
      </c>
      <c r="L14" s="338">
        <f t="shared" si="3"/>
        <v>214096</v>
      </c>
      <c r="M14" s="338">
        <f t="shared" si="1"/>
        <v>30714</v>
      </c>
      <c r="N14" s="338">
        <f t="shared" si="2"/>
        <v>244810</v>
      </c>
      <c r="O14" s="339">
        <f t="shared" si="4"/>
        <v>0.87453943874841711</v>
      </c>
    </row>
    <row r="15" spans="2:15">
      <c r="K15" s="3" t="s">
        <v>98</v>
      </c>
      <c r="L15" s="338">
        <f t="shared" si="3"/>
        <v>168141</v>
      </c>
      <c r="M15" s="338">
        <f t="shared" si="1"/>
        <v>115421</v>
      </c>
      <c r="N15" s="338">
        <f t="shared" si="2"/>
        <v>283562</v>
      </c>
      <c r="O15" s="339">
        <f t="shared" si="4"/>
        <v>0.59296026971173854</v>
      </c>
    </row>
    <row r="16" spans="2:15">
      <c r="K16" s="3" t="s">
        <v>101</v>
      </c>
      <c r="L16" s="338">
        <f t="shared" si="3"/>
        <v>606938</v>
      </c>
      <c r="M16" s="338">
        <f t="shared" si="1"/>
        <v>245972</v>
      </c>
      <c r="N16" s="338">
        <f t="shared" si="2"/>
        <v>852910</v>
      </c>
      <c r="O16" s="339">
        <f t="shared" si="4"/>
        <v>0.7116084932759611</v>
      </c>
    </row>
    <row r="17" spans="11:15">
      <c r="K17" s="3" t="s">
        <v>90</v>
      </c>
      <c r="L17" s="338">
        <f t="shared" si="3"/>
        <v>1688721</v>
      </c>
      <c r="M17" s="338">
        <f t="shared" si="1"/>
        <v>785798</v>
      </c>
      <c r="N17" s="338">
        <f t="shared" si="2"/>
        <v>2474519</v>
      </c>
      <c r="O17" s="339">
        <f t="shared" si="4"/>
        <v>0.6824441436901475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111</v>
      </c>
      <c r="B56" s="36"/>
      <c r="C56" s="456" t="s">
        <v>106</v>
      </c>
      <c r="D56" s="457"/>
      <c r="E56" s="456" t="s">
        <v>107</v>
      </c>
      <c r="F56" s="457"/>
      <c r="G56" s="460" t="s">
        <v>112</v>
      </c>
      <c r="H56" s="456" t="s">
        <v>113</v>
      </c>
      <c r="I56" s="457"/>
    </row>
    <row r="57" spans="1:9" ht="14.25">
      <c r="A57" s="37" t="s">
        <v>114</v>
      </c>
      <c r="B57" s="38"/>
      <c r="C57" s="458"/>
      <c r="D57" s="459"/>
      <c r="E57" s="458"/>
      <c r="F57" s="459"/>
      <c r="G57" s="461"/>
      <c r="H57" s="458"/>
      <c r="I57" s="459"/>
    </row>
    <row r="58" spans="1:9" ht="19.5" customHeight="1">
      <c r="A58" s="41" t="s">
        <v>115</v>
      </c>
      <c r="B58" s="39"/>
      <c r="C58" s="464" t="s">
        <v>202</v>
      </c>
      <c r="D58" s="465"/>
      <c r="E58" s="462" t="s">
        <v>204</v>
      </c>
      <c r="F58" s="463"/>
      <c r="G58" s="80">
        <v>15.4</v>
      </c>
      <c r="H58" s="40"/>
      <c r="I58" s="39"/>
    </row>
    <row r="59" spans="1:9" ht="19.5" customHeight="1">
      <c r="A59" s="41" t="s">
        <v>116</v>
      </c>
      <c r="B59" s="39"/>
      <c r="C59" s="466" t="s">
        <v>151</v>
      </c>
      <c r="D59" s="465"/>
      <c r="E59" s="462" t="s">
        <v>205</v>
      </c>
      <c r="F59" s="463"/>
      <c r="G59" s="84">
        <v>34.5</v>
      </c>
      <c r="H59" s="40"/>
      <c r="I59" s="39"/>
    </row>
    <row r="60" spans="1:9" ht="20.100000000000001" customHeight="1">
      <c r="A60" s="41" t="s">
        <v>117</v>
      </c>
      <c r="B60" s="39"/>
      <c r="C60" s="462" t="s">
        <v>211</v>
      </c>
      <c r="D60" s="463"/>
      <c r="E60" s="462" t="s">
        <v>206</v>
      </c>
      <c r="F60" s="463"/>
      <c r="G60" s="80">
        <v>75.900000000000006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W62" sqref="W62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73</v>
      </c>
      <c r="C25" s="145" t="s">
        <v>74</v>
      </c>
      <c r="D25" s="145" t="s">
        <v>75</v>
      </c>
      <c r="E25" s="145" t="s">
        <v>76</v>
      </c>
      <c r="F25" s="145" t="s">
        <v>77</v>
      </c>
      <c r="G25" s="145" t="s">
        <v>78</v>
      </c>
      <c r="H25" s="145" t="s">
        <v>79</v>
      </c>
      <c r="I25" s="145" t="s">
        <v>80</v>
      </c>
      <c r="J25" s="145" t="s">
        <v>81</v>
      </c>
      <c r="K25" s="145" t="s">
        <v>82</v>
      </c>
      <c r="L25" s="145" t="s">
        <v>83</v>
      </c>
      <c r="M25" s="146" t="s">
        <v>84</v>
      </c>
      <c r="N25" s="203" t="s">
        <v>122</v>
      </c>
      <c r="O25" s="148" t="s">
        <v>121</v>
      </c>
      <c r="AI25"/>
    </row>
    <row r="26" spans="1:35" ht="9.9499999999999993" customHeight="1">
      <c r="A26" s="6" t="s">
        <v>167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169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176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181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190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>
        <v>97.8</v>
      </c>
      <c r="J30" s="145">
        <v>94.8</v>
      </c>
      <c r="K30" s="145">
        <v>105.8</v>
      </c>
      <c r="L30" s="145"/>
      <c r="M30" s="300"/>
      <c r="N30" s="301">
        <f t="shared" ref="N30" si="2">SUM(B30:M30)</f>
        <v>1057</v>
      </c>
      <c r="O30" s="147">
        <f>SUM(N30/N29)*100</f>
        <v>83.117087363371866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73</v>
      </c>
      <c r="C55" s="145" t="s">
        <v>74</v>
      </c>
      <c r="D55" s="145" t="s">
        <v>75</v>
      </c>
      <c r="E55" s="145" t="s">
        <v>76</v>
      </c>
      <c r="F55" s="145" t="s">
        <v>77</v>
      </c>
      <c r="G55" s="145" t="s">
        <v>78</v>
      </c>
      <c r="H55" s="145" t="s">
        <v>79</v>
      </c>
      <c r="I55" s="145" t="s">
        <v>80</v>
      </c>
      <c r="J55" s="145" t="s">
        <v>81</v>
      </c>
      <c r="K55" s="145" t="s">
        <v>82</v>
      </c>
      <c r="L55" s="145" t="s">
        <v>83</v>
      </c>
      <c r="M55" s="146" t="s">
        <v>84</v>
      </c>
      <c r="N55" s="203" t="s">
        <v>123</v>
      </c>
      <c r="O55" s="148" t="s">
        <v>121</v>
      </c>
    </row>
    <row r="56" spans="1:17" ht="9.9499999999999993" customHeight="1">
      <c r="A56" s="6" t="s">
        <v>167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169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176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181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190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>
        <v>153.5</v>
      </c>
      <c r="J60" s="146">
        <v>147.69999999999999</v>
      </c>
      <c r="K60" s="145">
        <v>148.4</v>
      </c>
      <c r="L60" s="145"/>
      <c r="M60" s="146"/>
      <c r="N60" s="208">
        <f t="shared" ref="N60" si="4">SUM(B60:M60)/12</f>
        <v>125.27500000000002</v>
      </c>
      <c r="O60" s="147">
        <f>SUM(N60/N59)*100</f>
        <v>83.805329468168139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73</v>
      </c>
      <c r="C85" s="145" t="s">
        <v>74</v>
      </c>
      <c r="D85" s="145" t="s">
        <v>75</v>
      </c>
      <c r="E85" s="145" t="s">
        <v>76</v>
      </c>
      <c r="F85" s="145" t="s">
        <v>77</v>
      </c>
      <c r="G85" s="145" t="s">
        <v>78</v>
      </c>
      <c r="H85" s="145" t="s">
        <v>79</v>
      </c>
      <c r="I85" s="145" t="s">
        <v>80</v>
      </c>
      <c r="J85" s="145" t="s">
        <v>81</v>
      </c>
      <c r="K85" s="145" t="s">
        <v>82</v>
      </c>
      <c r="L85" s="145" t="s">
        <v>83</v>
      </c>
      <c r="M85" s="146" t="s">
        <v>84</v>
      </c>
      <c r="N85" s="203" t="s">
        <v>123</v>
      </c>
      <c r="O85" s="148" t="s">
        <v>121</v>
      </c>
    </row>
    <row r="86" spans="1:25" ht="9.9499999999999993" customHeight="1">
      <c r="A86" s="6" t="s">
        <v>167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169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5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176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5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181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5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181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>
        <v>63.3</v>
      </c>
      <c r="J90" s="146">
        <v>64.900000000000006</v>
      </c>
      <c r="K90" s="145">
        <v>71.2</v>
      </c>
      <c r="L90" s="145"/>
      <c r="M90" s="146"/>
      <c r="N90" s="208">
        <f>SUM(B90:M90)/12</f>
        <v>58.633333333333333</v>
      </c>
      <c r="O90" s="405">
        <f>SUM(N90/N89)*100</f>
        <v>82.805696128045199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Q17" sqref="Q1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7" t="s">
        <v>208</v>
      </c>
      <c r="B1" s="468"/>
      <c r="C1" s="468"/>
      <c r="D1" s="468"/>
      <c r="E1" s="468"/>
      <c r="F1" s="468"/>
      <c r="G1" s="468"/>
      <c r="M1" s="16"/>
      <c r="N1" t="s">
        <v>190</v>
      </c>
      <c r="O1" s="110"/>
      <c r="Q1" s="279" t="s">
        <v>181</v>
      </c>
    </row>
    <row r="2" spans="1:18" ht="13.5" customHeight="1">
      <c r="H2" s="3"/>
      <c r="I2" s="144" t="s">
        <v>9</v>
      </c>
      <c r="J2" s="8" t="s">
        <v>65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342307</v>
      </c>
      <c r="K3" s="195">
        <v>1</v>
      </c>
      <c r="L3" s="3">
        <f>SUM(H3)</f>
        <v>17</v>
      </c>
      <c r="M3" s="160" t="s">
        <v>21</v>
      </c>
      <c r="N3" s="13">
        <f>SUM(J3)</f>
        <v>342307</v>
      </c>
      <c r="O3" s="3">
        <f>SUM(H3)</f>
        <v>17</v>
      </c>
      <c r="P3" s="160" t="s">
        <v>21</v>
      </c>
      <c r="Q3" s="196">
        <v>449870</v>
      </c>
    </row>
    <row r="4" spans="1:18" ht="13.5" customHeight="1">
      <c r="H4" s="3">
        <v>26</v>
      </c>
      <c r="I4" s="160" t="s">
        <v>30</v>
      </c>
      <c r="J4" s="13">
        <v>113741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113741</v>
      </c>
      <c r="O4" s="3">
        <f t="shared" ref="O4:O12" si="2">SUM(H4)</f>
        <v>26</v>
      </c>
      <c r="P4" s="160" t="s">
        <v>30</v>
      </c>
      <c r="Q4" s="86">
        <v>101908</v>
      </c>
    </row>
    <row r="5" spans="1:18" ht="13.5" customHeight="1">
      <c r="H5" s="3">
        <v>33</v>
      </c>
      <c r="I5" s="160" t="s">
        <v>0</v>
      </c>
      <c r="J5" s="13">
        <v>107536</v>
      </c>
      <c r="K5" s="195">
        <v>3</v>
      </c>
      <c r="L5" s="3">
        <f t="shared" si="0"/>
        <v>33</v>
      </c>
      <c r="M5" s="160" t="s">
        <v>0</v>
      </c>
      <c r="N5" s="13">
        <f t="shared" si="1"/>
        <v>107536</v>
      </c>
      <c r="O5" s="3">
        <f t="shared" si="2"/>
        <v>33</v>
      </c>
      <c r="P5" s="160" t="s">
        <v>0</v>
      </c>
      <c r="Q5" s="86">
        <v>114725</v>
      </c>
    </row>
    <row r="6" spans="1:18" ht="13.5" customHeight="1">
      <c r="H6" s="3">
        <v>36</v>
      </c>
      <c r="I6" s="160" t="s">
        <v>5</v>
      </c>
      <c r="J6" s="217">
        <v>76046</v>
      </c>
      <c r="K6" s="195">
        <v>4</v>
      </c>
      <c r="L6" s="3">
        <f t="shared" si="0"/>
        <v>36</v>
      </c>
      <c r="M6" s="160" t="s">
        <v>5</v>
      </c>
      <c r="N6" s="13">
        <f t="shared" si="1"/>
        <v>76046</v>
      </c>
      <c r="O6" s="3">
        <f t="shared" si="2"/>
        <v>36</v>
      </c>
      <c r="P6" s="160" t="s">
        <v>5</v>
      </c>
      <c r="Q6" s="86">
        <v>121259</v>
      </c>
    </row>
    <row r="7" spans="1:18" ht="13.5" customHeight="1">
      <c r="H7" s="3">
        <v>16</v>
      </c>
      <c r="I7" s="160" t="s">
        <v>3</v>
      </c>
      <c r="J7" s="217">
        <v>56887</v>
      </c>
      <c r="K7" s="195">
        <v>5</v>
      </c>
      <c r="L7" s="3">
        <f t="shared" si="0"/>
        <v>16</v>
      </c>
      <c r="M7" s="160" t="s">
        <v>3</v>
      </c>
      <c r="N7" s="13">
        <f t="shared" si="1"/>
        <v>56887</v>
      </c>
      <c r="O7" s="3">
        <f t="shared" si="2"/>
        <v>16</v>
      </c>
      <c r="P7" s="160" t="s">
        <v>3</v>
      </c>
      <c r="Q7" s="86">
        <v>55234</v>
      </c>
    </row>
    <row r="8" spans="1:18" ht="13.5" customHeight="1">
      <c r="H8" s="3">
        <v>34</v>
      </c>
      <c r="I8" s="160" t="s">
        <v>1</v>
      </c>
      <c r="J8" s="13">
        <v>49524</v>
      </c>
      <c r="K8" s="195">
        <v>6</v>
      </c>
      <c r="L8" s="3">
        <f t="shared" si="0"/>
        <v>34</v>
      </c>
      <c r="M8" s="160" t="s">
        <v>1</v>
      </c>
      <c r="N8" s="13">
        <f t="shared" si="1"/>
        <v>49524</v>
      </c>
      <c r="O8" s="3">
        <f t="shared" si="2"/>
        <v>34</v>
      </c>
      <c r="P8" s="160" t="s">
        <v>1</v>
      </c>
      <c r="Q8" s="86">
        <v>42644</v>
      </c>
    </row>
    <row r="9" spans="1:18" ht="13.5" customHeight="1">
      <c r="H9" s="77">
        <v>40</v>
      </c>
      <c r="I9" s="162" t="s">
        <v>2</v>
      </c>
      <c r="J9" s="13">
        <v>41396</v>
      </c>
      <c r="K9" s="195">
        <v>7</v>
      </c>
      <c r="L9" s="3">
        <f t="shared" si="0"/>
        <v>40</v>
      </c>
      <c r="M9" s="162" t="s">
        <v>2</v>
      </c>
      <c r="N9" s="13">
        <f t="shared" si="1"/>
        <v>41396</v>
      </c>
      <c r="O9" s="3">
        <f t="shared" si="2"/>
        <v>40</v>
      </c>
      <c r="P9" s="162" t="s">
        <v>2</v>
      </c>
      <c r="Q9" s="86">
        <v>35755</v>
      </c>
    </row>
    <row r="10" spans="1:18" ht="13.5" customHeight="1">
      <c r="H10" s="3">
        <v>25</v>
      </c>
      <c r="I10" s="160" t="s">
        <v>29</v>
      </c>
      <c r="J10" s="13">
        <v>35153</v>
      </c>
      <c r="K10" s="195">
        <v>8</v>
      </c>
      <c r="L10" s="3">
        <f t="shared" si="0"/>
        <v>25</v>
      </c>
      <c r="M10" s="160" t="s">
        <v>29</v>
      </c>
      <c r="N10" s="13">
        <f t="shared" si="1"/>
        <v>35153</v>
      </c>
      <c r="O10" s="3">
        <f t="shared" si="2"/>
        <v>25</v>
      </c>
      <c r="P10" s="160" t="s">
        <v>29</v>
      </c>
      <c r="Q10" s="86">
        <v>32428</v>
      </c>
    </row>
    <row r="11" spans="1:18" ht="13.5" customHeight="1">
      <c r="H11" s="14">
        <v>13</v>
      </c>
      <c r="I11" s="162" t="s">
        <v>7</v>
      </c>
      <c r="J11" s="13">
        <v>30418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30418</v>
      </c>
      <c r="O11" s="3">
        <f t="shared" si="2"/>
        <v>13</v>
      </c>
      <c r="P11" s="162" t="s">
        <v>7</v>
      </c>
      <c r="Q11" s="86">
        <v>36922</v>
      </c>
    </row>
    <row r="12" spans="1:18" ht="13.5" customHeight="1" thickBot="1">
      <c r="H12" s="271">
        <v>24</v>
      </c>
      <c r="I12" s="376" t="s">
        <v>28</v>
      </c>
      <c r="J12" s="413">
        <v>30245</v>
      </c>
      <c r="K12" s="194">
        <v>10</v>
      </c>
      <c r="L12" s="3">
        <f t="shared" si="0"/>
        <v>24</v>
      </c>
      <c r="M12" s="376" t="s">
        <v>28</v>
      </c>
      <c r="N12" s="13">
        <f t="shared" si="1"/>
        <v>30245</v>
      </c>
      <c r="O12" s="14">
        <f t="shared" si="2"/>
        <v>24</v>
      </c>
      <c r="P12" s="376" t="s">
        <v>28</v>
      </c>
      <c r="Q12" s="197">
        <v>30285</v>
      </c>
    </row>
    <row r="13" spans="1:18" ht="13.5" customHeight="1" thickTop="1" thickBot="1">
      <c r="H13" s="121">
        <v>38</v>
      </c>
      <c r="I13" s="174" t="s">
        <v>38</v>
      </c>
      <c r="J13" s="415">
        <v>27262</v>
      </c>
      <c r="K13" s="103"/>
      <c r="L13" s="78"/>
      <c r="M13" s="163"/>
      <c r="N13" s="336">
        <v>916458</v>
      </c>
      <c r="O13" s="3"/>
      <c r="P13" s="270" t="s">
        <v>150</v>
      </c>
      <c r="Q13" s="198">
        <v>1188737</v>
      </c>
    </row>
    <row r="14" spans="1:18" ht="13.5" customHeight="1">
      <c r="B14" s="19"/>
      <c r="H14" s="3">
        <v>3</v>
      </c>
      <c r="I14" s="160" t="s">
        <v>10</v>
      </c>
      <c r="J14" s="13">
        <v>24216</v>
      </c>
      <c r="K14" s="103"/>
      <c r="L14" s="26"/>
      <c r="N14" t="s">
        <v>58</v>
      </c>
      <c r="O14"/>
    </row>
    <row r="15" spans="1:18" ht="13.5" customHeight="1">
      <c r="G15" s="17"/>
      <c r="H15" s="3">
        <v>31</v>
      </c>
      <c r="I15" s="160" t="s">
        <v>102</v>
      </c>
      <c r="J15" s="217">
        <v>17555</v>
      </c>
      <c r="K15" s="103"/>
      <c r="L15" s="26"/>
      <c r="M15" t="s">
        <v>192</v>
      </c>
      <c r="N15" s="15"/>
      <c r="O15"/>
      <c r="P15" t="s">
        <v>193</v>
      </c>
      <c r="Q15" s="85" t="s">
        <v>62</v>
      </c>
    </row>
    <row r="16" spans="1:18" ht="13.5" customHeight="1">
      <c r="C16" s="15"/>
      <c r="E16" s="17"/>
      <c r="H16" s="3">
        <v>2</v>
      </c>
      <c r="I16" s="160" t="s">
        <v>6</v>
      </c>
      <c r="J16" s="13">
        <v>17467</v>
      </c>
      <c r="K16" s="103"/>
      <c r="L16" s="3">
        <f>SUM(L3)</f>
        <v>17</v>
      </c>
      <c r="M16" s="13">
        <f>SUM(N3)</f>
        <v>342307</v>
      </c>
      <c r="N16" s="160" t="s">
        <v>21</v>
      </c>
      <c r="O16" s="3">
        <f>SUM(O3)</f>
        <v>17</v>
      </c>
      <c r="P16" s="13">
        <f>SUM(M16)</f>
        <v>342307</v>
      </c>
      <c r="Q16" s="275">
        <v>318468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217">
        <v>15909</v>
      </c>
      <c r="K17" s="103"/>
      <c r="L17" s="3">
        <f t="shared" ref="L17:L25" si="3">SUM(L4)</f>
        <v>26</v>
      </c>
      <c r="M17" s="13">
        <f t="shared" ref="M17:M25" si="4">SUM(N4)</f>
        <v>113741</v>
      </c>
      <c r="N17" s="160" t="s">
        <v>30</v>
      </c>
      <c r="O17" s="3">
        <f t="shared" ref="O17:O25" si="5">SUM(O4)</f>
        <v>26</v>
      </c>
      <c r="P17" s="13">
        <f t="shared" ref="P17:P25" si="6">SUM(M17)</f>
        <v>113741</v>
      </c>
      <c r="Q17" s="276">
        <v>102865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12980</v>
      </c>
      <c r="K18" s="103"/>
      <c r="L18" s="3">
        <f t="shared" si="3"/>
        <v>33</v>
      </c>
      <c r="M18" s="13">
        <f t="shared" si="4"/>
        <v>107536</v>
      </c>
      <c r="N18" s="160" t="s">
        <v>0</v>
      </c>
      <c r="O18" s="3">
        <f t="shared" si="5"/>
        <v>33</v>
      </c>
      <c r="P18" s="13">
        <f t="shared" si="6"/>
        <v>107536</v>
      </c>
      <c r="Q18" s="276">
        <v>107064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160</v>
      </c>
      <c r="J19" s="13">
        <v>12291</v>
      </c>
      <c r="L19" s="3">
        <f t="shared" si="3"/>
        <v>36</v>
      </c>
      <c r="M19" s="13">
        <f t="shared" si="4"/>
        <v>76046</v>
      </c>
      <c r="N19" s="160" t="s">
        <v>5</v>
      </c>
      <c r="O19" s="3">
        <f t="shared" si="5"/>
        <v>36</v>
      </c>
      <c r="P19" s="13">
        <f t="shared" si="6"/>
        <v>76046</v>
      </c>
      <c r="Q19" s="276">
        <v>53837</v>
      </c>
      <c r="R19" s="79"/>
      <c r="S19" s="124"/>
    </row>
    <row r="20" spans="2:20" ht="13.5" customHeight="1">
      <c r="B20" s="18"/>
      <c r="C20" s="15"/>
      <c r="E20" s="17"/>
      <c r="H20" s="3">
        <v>1</v>
      </c>
      <c r="I20" s="160" t="s">
        <v>4</v>
      </c>
      <c r="J20" s="13">
        <v>7154</v>
      </c>
      <c r="L20" s="3">
        <f t="shared" si="3"/>
        <v>16</v>
      </c>
      <c r="M20" s="13">
        <f t="shared" si="4"/>
        <v>56887</v>
      </c>
      <c r="N20" s="160" t="s">
        <v>3</v>
      </c>
      <c r="O20" s="3">
        <f t="shared" si="5"/>
        <v>16</v>
      </c>
      <c r="P20" s="13">
        <f t="shared" si="6"/>
        <v>56887</v>
      </c>
      <c r="Q20" s="276">
        <v>49302</v>
      </c>
      <c r="R20" s="79"/>
      <c r="S20" s="124"/>
    </row>
    <row r="21" spans="2:20" ht="13.5" customHeight="1">
      <c r="B21" s="18"/>
      <c r="C21" s="15"/>
      <c r="E21" s="17"/>
      <c r="H21" s="3">
        <v>15</v>
      </c>
      <c r="I21" s="160" t="s">
        <v>20</v>
      </c>
      <c r="J21" s="13">
        <v>6417</v>
      </c>
      <c r="L21" s="3">
        <f t="shared" si="3"/>
        <v>34</v>
      </c>
      <c r="M21" s="13">
        <f t="shared" si="4"/>
        <v>49524</v>
      </c>
      <c r="N21" s="160" t="s">
        <v>1</v>
      </c>
      <c r="O21" s="3">
        <f t="shared" si="5"/>
        <v>34</v>
      </c>
      <c r="P21" s="13">
        <f t="shared" si="6"/>
        <v>49524</v>
      </c>
      <c r="Q21" s="276">
        <v>49361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6169</v>
      </c>
      <c r="K22" s="15"/>
      <c r="L22" s="3">
        <f t="shared" si="3"/>
        <v>40</v>
      </c>
      <c r="M22" s="13">
        <f t="shared" si="4"/>
        <v>41396</v>
      </c>
      <c r="N22" s="162" t="s">
        <v>2</v>
      </c>
      <c r="O22" s="3">
        <f t="shared" si="5"/>
        <v>40</v>
      </c>
      <c r="P22" s="13">
        <f t="shared" si="6"/>
        <v>41396</v>
      </c>
      <c r="Q22" s="276">
        <v>35715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156</v>
      </c>
      <c r="J23" s="217">
        <v>5978</v>
      </c>
      <c r="K23" s="15"/>
      <c r="L23" s="3">
        <f t="shared" si="3"/>
        <v>25</v>
      </c>
      <c r="M23" s="13">
        <f t="shared" si="4"/>
        <v>35153</v>
      </c>
      <c r="N23" s="160" t="s">
        <v>29</v>
      </c>
      <c r="O23" s="3">
        <f t="shared" si="5"/>
        <v>25</v>
      </c>
      <c r="P23" s="13">
        <f t="shared" si="6"/>
        <v>35153</v>
      </c>
      <c r="Q23" s="276">
        <v>38196</v>
      </c>
      <c r="R23" s="79"/>
      <c r="S23" s="42"/>
    </row>
    <row r="24" spans="2:20" ht="13.5" customHeight="1">
      <c r="C24" s="15"/>
      <c r="E24" s="17"/>
      <c r="H24" s="3">
        <v>22</v>
      </c>
      <c r="I24" s="160" t="s">
        <v>26</v>
      </c>
      <c r="J24" s="13">
        <v>3738</v>
      </c>
      <c r="K24" s="15"/>
      <c r="L24" s="3">
        <f t="shared" si="3"/>
        <v>13</v>
      </c>
      <c r="M24" s="13">
        <f t="shared" si="4"/>
        <v>30418</v>
      </c>
      <c r="N24" s="162" t="s">
        <v>7</v>
      </c>
      <c r="O24" s="3">
        <f t="shared" si="5"/>
        <v>13</v>
      </c>
      <c r="P24" s="13">
        <f t="shared" si="6"/>
        <v>30418</v>
      </c>
      <c r="Q24" s="276">
        <v>30531</v>
      </c>
      <c r="R24" s="79"/>
      <c r="S24" s="111"/>
    </row>
    <row r="25" spans="2:20" ht="13.5" customHeight="1" thickBot="1">
      <c r="C25" s="15"/>
      <c r="E25" s="17"/>
      <c r="H25" s="3">
        <v>12</v>
      </c>
      <c r="I25" s="160" t="s">
        <v>18</v>
      </c>
      <c r="J25" s="13">
        <v>2685</v>
      </c>
      <c r="K25" s="15"/>
      <c r="L25" s="14">
        <f t="shared" si="3"/>
        <v>24</v>
      </c>
      <c r="M25" s="113">
        <f t="shared" si="4"/>
        <v>30245</v>
      </c>
      <c r="N25" s="376" t="s">
        <v>28</v>
      </c>
      <c r="O25" s="14">
        <f t="shared" si="5"/>
        <v>24</v>
      </c>
      <c r="P25" s="113">
        <f t="shared" si="6"/>
        <v>30245</v>
      </c>
      <c r="Q25" s="277">
        <v>27957</v>
      </c>
      <c r="R25" s="126" t="s">
        <v>70</v>
      </c>
      <c r="S25" s="28"/>
      <c r="T25" s="28"/>
    </row>
    <row r="26" spans="2:20" ht="13.5" customHeight="1" thickTop="1">
      <c r="H26" s="3">
        <v>39</v>
      </c>
      <c r="I26" s="160" t="s">
        <v>39</v>
      </c>
      <c r="J26" s="13">
        <v>2283</v>
      </c>
      <c r="K26" s="15"/>
      <c r="L26" s="114"/>
      <c r="M26" s="161">
        <f>SUM(J43-(M16+M17+M18+M19+M20+M21+M22+M23+M24+M25))</f>
        <v>175107</v>
      </c>
      <c r="N26" s="218" t="s">
        <v>45</v>
      </c>
      <c r="O26" s="115"/>
      <c r="P26" s="161">
        <f>SUM(M26)</f>
        <v>175107</v>
      </c>
      <c r="Q26" s="161"/>
      <c r="R26" s="175">
        <v>948260</v>
      </c>
      <c r="T26" s="28"/>
    </row>
    <row r="27" spans="2:20" ht="13.5" customHeight="1">
      <c r="H27" s="3">
        <v>20</v>
      </c>
      <c r="I27" s="160" t="s">
        <v>24</v>
      </c>
      <c r="J27" s="13">
        <v>2243</v>
      </c>
      <c r="K27" s="15"/>
      <c r="M27" t="s">
        <v>182</v>
      </c>
      <c r="O27" s="110"/>
      <c r="P27" s="28" t="s">
        <v>183</v>
      </c>
    </row>
    <row r="28" spans="2:20" ht="13.5" customHeight="1">
      <c r="H28" s="3">
        <v>30</v>
      </c>
      <c r="I28" s="160" t="s">
        <v>33</v>
      </c>
      <c r="J28" s="13">
        <v>2154</v>
      </c>
      <c r="K28" s="15"/>
      <c r="M28" s="86">
        <f t="shared" ref="M28:M37" si="7">SUM(Q3)</f>
        <v>449870</v>
      </c>
      <c r="N28" s="160" t="s">
        <v>21</v>
      </c>
      <c r="O28" s="3">
        <f>SUM(L3)</f>
        <v>17</v>
      </c>
      <c r="P28" s="86">
        <f t="shared" ref="P28:P37" si="8">SUM(Q3)</f>
        <v>449870</v>
      </c>
    </row>
    <row r="29" spans="2:20" ht="13.5" customHeight="1">
      <c r="H29" s="3">
        <v>27</v>
      </c>
      <c r="I29" s="160" t="s">
        <v>31</v>
      </c>
      <c r="J29" s="136">
        <v>2096</v>
      </c>
      <c r="K29" s="15"/>
      <c r="M29" s="86">
        <f t="shared" si="7"/>
        <v>101908</v>
      </c>
      <c r="N29" s="160" t="s">
        <v>30</v>
      </c>
      <c r="O29" s="3">
        <f t="shared" ref="O29:O37" si="9">SUM(L4)</f>
        <v>26</v>
      </c>
      <c r="P29" s="86">
        <f t="shared" si="8"/>
        <v>101908</v>
      </c>
    </row>
    <row r="30" spans="2:20" ht="13.5" customHeight="1">
      <c r="H30" s="3">
        <v>35</v>
      </c>
      <c r="I30" s="160" t="s">
        <v>36</v>
      </c>
      <c r="J30" s="217">
        <v>1634</v>
      </c>
      <c r="K30" s="15"/>
      <c r="M30" s="86">
        <f t="shared" si="7"/>
        <v>114725</v>
      </c>
      <c r="N30" s="160" t="s">
        <v>0</v>
      </c>
      <c r="O30" s="3">
        <f t="shared" si="9"/>
        <v>33</v>
      </c>
      <c r="P30" s="86">
        <f t="shared" si="8"/>
        <v>114725</v>
      </c>
    </row>
    <row r="31" spans="2:20" ht="13.5" customHeight="1">
      <c r="H31" s="3">
        <v>29</v>
      </c>
      <c r="I31" s="160" t="s">
        <v>92</v>
      </c>
      <c r="J31" s="87">
        <v>991</v>
      </c>
      <c r="K31" s="15"/>
      <c r="M31" s="86">
        <f t="shared" si="7"/>
        <v>121259</v>
      </c>
      <c r="N31" s="160" t="s">
        <v>5</v>
      </c>
      <c r="O31" s="3">
        <f t="shared" si="9"/>
        <v>36</v>
      </c>
      <c r="P31" s="86">
        <f t="shared" si="8"/>
        <v>121259</v>
      </c>
    </row>
    <row r="32" spans="2:20" ht="13.5" customHeight="1">
      <c r="H32" s="3">
        <v>6</v>
      </c>
      <c r="I32" s="160" t="s">
        <v>13</v>
      </c>
      <c r="J32" s="217">
        <v>773</v>
      </c>
      <c r="K32" s="15"/>
      <c r="M32" s="86">
        <f t="shared" si="7"/>
        <v>55234</v>
      </c>
      <c r="N32" s="160" t="s">
        <v>3</v>
      </c>
      <c r="O32" s="3">
        <f t="shared" si="9"/>
        <v>16</v>
      </c>
      <c r="P32" s="86">
        <f t="shared" si="8"/>
        <v>55234</v>
      </c>
      <c r="S32" s="10"/>
    </row>
    <row r="33" spans="8:21" ht="13.5" customHeight="1">
      <c r="H33" s="3">
        <v>23</v>
      </c>
      <c r="I33" s="160" t="s">
        <v>27</v>
      </c>
      <c r="J33" s="136">
        <v>742</v>
      </c>
      <c r="K33" s="15"/>
      <c r="M33" s="86">
        <f t="shared" si="7"/>
        <v>42644</v>
      </c>
      <c r="N33" s="160" t="s">
        <v>1</v>
      </c>
      <c r="O33" s="3">
        <f t="shared" si="9"/>
        <v>34</v>
      </c>
      <c r="P33" s="86">
        <f t="shared" si="8"/>
        <v>42644</v>
      </c>
      <c r="S33" s="28"/>
      <c r="T33" s="28"/>
    </row>
    <row r="34" spans="8:21" ht="13.5" customHeight="1">
      <c r="H34" s="3">
        <v>32</v>
      </c>
      <c r="I34" s="160" t="s">
        <v>35</v>
      </c>
      <c r="J34" s="136">
        <v>712</v>
      </c>
      <c r="K34" s="15"/>
      <c r="M34" s="86">
        <f t="shared" si="7"/>
        <v>35755</v>
      </c>
      <c r="N34" s="162" t="s">
        <v>2</v>
      </c>
      <c r="O34" s="3">
        <f t="shared" si="9"/>
        <v>40</v>
      </c>
      <c r="P34" s="86">
        <f t="shared" si="8"/>
        <v>35755</v>
      </c>
      <c r="S34" s="28"/>
      <c r="T34" s="28"/>
    </row>
    <row r="35" spans="8:21" ht="13.5" customHeight="1">
      <c r="H35" s="3">
        <v>18</v>
      </c>
      <c r="I35" s="160" t="s">
        <v>22</v>
      </c>
      <c r="J35" s="13">
        <v>583</v>
      </c>
      <c r="K35" s="15"/>
      <c r="M35" s="86">
        <f t="shared" si="7"/>
        <v>32428</v>
      </c>
      <c r="N35" s="160" t="s">
        <v>29</v>
      </c>
      <c r="O35" s="3">
        <f t="shared" si="9"/>
        <v>25</v>
      </c>
      <c r="P35" s="86">
        <f t="shared" si="8"/>
        <v>32428</v>
      </c>
      <c r="S35" s="28"/>
    </row>
    <row r="36" spans="8:21" ht="13.5" customHeight="1">
      <c r="H36" s="3">
        <v>4</v>
      </c>
      <c r="I36" s="160" t="s">
        <v>11</v>
      </c>
      <c r="J36" s="13">
        <v>307</v>
      </c>
      <c r="K36" s="15"/>
      <c r="M36" s="86">
        <f t="shared" si="7"/>
        <v>36922</v>
      </c>
      <c r="N36" s="162" t="s">
        <v>7</v>
      </c>
      <c r="O36" s="3">
        <f t="shared" si="9"/>
        <v>13</v>
      </c>
      <c r="P36" s="86">
        <f t="shared" si="8"/>
        <v>36922</v>
      </c>
      <c r="S36" s="28"/>
    </row>
    <row r="37" spans="8:21" ht="13.5" customHeight="1" thickBot="1">
      <c r="H37" s="3">
        <v>7</v>
      </c>
      <c r="I37" s="160" t="s">
        <v>14</v>
      </c>
      <c r="J37" s="13">
        <v>251</v>
      </c>
      <c r="K37" s="15"/>
      <c r="M37" s="112">
        <f t="shared" si="7"/>
        <v>30285</v>
      </c>
      <c r="N37" s="376" t="s">
        <v>28</v>
      </c>
      <c r="O37" s="14">
        <f t="shared" si="9"/>
        <v>24</v>
      </c>
      <c r="P37" s="112">
        <f t="shared" si="8"/>
        <v>30285</v>
      </c>
      <c r="S37" s="28"/>
    </row>
    <row r="38" spans="8:21" ht="13.5" customHeight="1" thickTop="1" thickBot="1">
      <c r="H38" s="3">
        <v>10</v>
      </c>
      <c r="I38" s="160" t="s">
        <v>16</v>
      </c>
      <c r="J38" s="409">
        <v>250</v>
      </c>
      <c r="K38" s="15"/>
      <c r="M38" s="342">
        <f>SUM(Q13-(Q3+Q4+Q5+Q6+Q7+Q8+Q9+Q10+Q11+Q12))</f>
        <v>167707</v>
      </c>
      <c r="N38" s="270" t="s">
        <v>177</v>
      </c>
      <c r="O38" s="343"/>
      <c r="P38" s="344">
        <f>SUM(M38)</f>
        <v>167707</v>
      </c>
      <c r="U38" s="28"/>
    </row>
    <row r="39" spans="8:21" ht="13.5" customHeight="1">
      <c r="H39" s="3">
        <v>5</v>
      </c>
      <c r="I39" s="160" t="s">
        <v>12</v>
      </c>
      <c r="J39" s="409">
        <v>126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112</v>
      </c>
      <c r="K40" s="15"/>
    </row>
    <row r="41" spans="8:21" ht="13.5" customHeight="1">
      <c r="H41" s="3">
        <v>28</v>
      </c>
      <c r="I41" s="160" t="s">
        <v>32</v>
      </c>
      <c r="J41" s="13">
        <v>29</v>
      </c>
      <c r="K41" s="15"/>
    </row>
    <row r="42" spans="8:21" ht="13.5" customHeight="1" thickBot="1">
      <c r="H42" s="14">
        <v>8</v>
      </c>
      <c r="I42" s="162" t="s">
        <v>15</v>
      </c>
      <c r="J42" s="424">
        <v>0</v>
      </c>
      <c r="K42" s="15"/>
    </row>
    <row r="43" spans="8:21" ht="13.5" customHeight="1" thickTop="1">
      <c r="H43" s="114"/>
      <c r="I43" s="291" t="s">
        <v>90</v>
      </c>
      <c r="J43" s="292">
        <f>SUM(J3:J42)</f>
        <v>1058360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190</v>
      </c>
      <c r="D52" s="8" t="s">
        <v>191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342307</v>
      </c>
      <c r="D53" s="87">
        <f t="shared" ref="D53:D63" si="11">SUM(Q3)</f>
        <v>449870</v>
      </c>
      <c r="E53" s="80">
        <f t="shared" ref="E53:E62" si="12">SUM(P16/Q16*100)</f>
        <v>107.48552444829622</v>
      </c>
      <c r="F53" s="20">
        <f t="shared" ref="F53:F63" si="13">SUM(C53/D53*100)</f>
        <v>76.090203836663932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113741</v>
      </c>
      <c r="D54" s="87">
        <f t="shared" si="11"/>
        <v>101908</v>
      </c>
      <c r="E54" s="80">
        <f t="shared" si="12"/>
        <v>110.57308122296214</v>
      </c>
      <c r="F54" s="20">
        <f t="shared" si="13"/>
        <v>111.61145346783374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107536</v>
      </c>
      <c r="D55" s="87">
        <f t="shared" si="11"/>
        <v>114725</v>
      </c>
      <c r="E55" s="80">
        <f t="shared" si="12"/>
        <v>100.44085780467758</v>
      </c>
      <c r="F55" s="20">
        <f t="shared" si="13"/>
        <v>93.733711048158639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76046</v>
      </c>
      <c r="D56" s="87">
        <f t="shared" si="11"/>
        <v>121259</v>
      </c>
      <c r="E56" s="80">
        <f t="shared" si="12"/>
        <v>141.25229860504857</v>
      </c>
      <c r="F56" s="20">
        <f t="shared" si="13"/>
        <v>62.713695478273777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56887</v>
      </c>
      <c r="D57" s="87">
        <f t="shared" si="11"/>
        <v>55234</v>
      </c>
      <c r="E57" s="80">
        <f t="shared" si="12"/>
        <v>115.38477140886781</v>
      </c>
      <c r="F57" s="20">
        <f t="shared" si="13"/>
        <v>102.99272187420792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49524</v>
      </c>
      <c r="D58" s="87">
        <f t="shared" si="11"/>
        <v>42644</v>
      </c>
      <c r="E58" s="80">
        <f t="shared" si="12"/>
        <v>100.33022021433926</v>
      </c>
      <c r="F58" s="20">
        <f t="shared" si="13"/>
        <v>116.13357095957227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41396</v>
      </c>
      <c r="D59" s="87">
        <f t="shared" si="11"/>
        <v>35755</v>
      </c>
      <c r="E59" s="80">
        <f t="shared" si="12"/>
        <v>115.90648187036258</v>
      </c>
      <c r="F59" s="20">
        <f t="shared" si="13"/>
        <v>115.77681443154803</v>
      </c>
      <c r="G59" s="21"/>
    </row>
    <row r="60" spans="1:16" ht="13.5" customHeight="1">
      <c r="A60" s="9">
        <v>8</v>
      </c>
      <c r="B60" s="160" t="s">
        <v>29</v>
      </c>
      <c r="C60" s="13">
        <f t="shared" si="10"/>
        <v>35153</v>
      </c>
      <c r="D60" s="87">
        <f t="shared" si="11"/>
        <v>32428</v>
      </c>
      <c r="E60" s="80">
        <f t="shared" si="12"/>
        <v>92.033197193423405</v>
      </c>
      <c r="F60" s="20">
        <f t="shared" si="13"/>
        <v>108.40323177500926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30418</v>
      </c>
      <c r="D61" s="87">
        <f t="shared" si="11"/>
        <v>36922</v>
      </c>
      <c r="E61" s="80">
        <f t="shared" si="12"/>
        <v>99.62988437981069</v>
      </c>
      <c r="F61" s="20">
        <f t="shared" si="13"/>
        <v>82.384486214181251</v>
      </c>
      <c r="G61" s="21"/>
    </row>
    <row r="62" spans="1:16" ht="13.5" customHeight="1" thickBot="1">
      <c r="A62" s="127">
        <v>10</v>
      </c>
      <c r="B62" s="376" t="s">
        <v>28</v>
      </c>
      <c r="C62" s="113">
        <f t="shared" si="10"/>
        <v>30245</v>
      </c>
      <c r="D62" s="128">
        <f t="shared" si="11"/>
        <v>30285</v>
      </c>
      <c r="E62" s="129">
        <f t="shared" si="12"/>
        <v>108.18399685230891</v>
      </c>
      <c r="F62" s="130">
        <f t="shared" si="13"/>
        <v>99.867921413240879</v>
      </c>
      <c r="G62" s="131"/>
    </row>
    <row r="63" spans="1:16" ht="13.5" customHeight="1" thickTop="1">
      <c r="A63" s="114"/>
      <c r="B63" s="132" t="s">
        <v>71</v>
      </c>
      <c r="C63" s="133">
        <f>SUM(J43)</f>
        <v>1058360</v>
      </c>
      <c r="D63" s="133">
        <f t="shared" si="11"/>
        <v>1188737</v>
      </c>
      <c r="E63" s="134">
        <f>SUM(C63/R26*100)</f>
        <v>111.61073967055448</v>
      </c>
      <c r="F63" s="135">
        <f t="shared" si="13"/>
        <v>89.032309080982586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O7" sqref="O7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190</v>
      </c>
      <c r="I2" s="3"/>
      <c r="J2" s="184" t="s">
        <v>99</v>
      </c>
      <c r="K2" s="3"/>
      <c r="L2" s="293" t="s">
        <v>185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96</v>
      </c>
      <c r="I3" s="3"/>
      <c r="J3" s="144" t="s">
        <v>97</v>
      </c>
      <c r="K3" s="3"/>
      <c r="L3" s="293" t="s">
        <v>96</v>
      </c>
      <c r="N3" s="420"/>
      <c r="S3" s="26"/>
      <c r="T3" s="26"/>
      <c r="U3" s="26"/>
    </row>
    <row r="4" spans="8:30" ht="13.5" customHeight="1">
      <c r="H4" s="97">
        <v>17948</v>
      </c>
      <c r="I4" s="3">
        <v>33</v>
      </c>
      <c r="J4" s="160" t="s">
        <v>0</v>
      </c>
      <c r="K4" s="116">
        <f>SUM(I4)</f>
        <v>33</v>
      </c>
      <c r="L4" s="309">
        <v>18614</v>
      </c>
      <c r="M4" s="45"/>
      <c r="N4" s="420"/>
      <c r="O4" s="90"/>
      <c r="S4" s="26"/>
      <c r="T4" s="26"/>
      <c r="U4" s="26"/>
    </row>
    <row r="5" spans="8:30" ht="13.5" customHeight="1">
      <c r="H5" s="193">
        <v>12564</v>
      </c>
      <c r="I5" s="3">
        <v>26</v>
      </c>
      <c r="J5" s="160" t="s">
        <v>30</v>
      </c>
      <c r="K5" s="116">
        <f t="shared" ref="K5:K13" si="0">SUM(I5)</f>
        <v>26</v>
      </c>
      <c r="L5" s="310">
        <v>17340</v>
      </c>
      <c r="M5" s="45"/>
      <c r="N5" s="420"/>
      <c r="O5" s="90"/>
      <c r="S5" s="26"/>
      <c r="T5" s="26"/>
      <c r="U5" s="26"/>
    </row>
    <row r="6" spans="8:30" ht="13.5" customHeight="1">
      <c r="H6" s="44">
        <v>8668</v>
      </c>
      <c r="I6" s="3">
        <v>14</v>
      </c>
      <c r="J6" s="160" t="s">
        <v>19</v>
      </c>
      <c r="K6" s="116">
        <f t="shared" si="0"/>
        <v>14</v>
      </c>
      <c r="L6" s="310">
        <v>5351</v>
      </c>
      <c r="M6" s="45"/>
      <c r="N6" s="420"/>
      <c r="O6" s="90"/>
      <c r="S6" s="26"/>
      <c r="T6" s="26"/>
      <c r="U6" s="26"/>
    </row>
    <row r="7" spans="8:30" ht="13.5" customHeight="1">
      <c r="H7" s="44">
        <v>4040</v>
      </c>
      <c r="I7" s="3">
        <v>38</v>
      </c>
      <c r="J7" s="160" t="s">
        <v>38</v>
      </c>
      <c r="K7" s="116">
        <f t="shared" si="0"/>
        <v>38</v>
      </c>
      <c r="L7" s="310">
        <v>4462</v>
      </c>
      <c r="M7" s="45"/>
      <c r="N7" s="420"/>
      <c r="O7" s="90"/>
      <c r="S7" s="26"/>
      <c r="T7" s="26"/>
      <c r="U7" s="26"/>
    </row>
    <row r="8" spans="8:30">
      <c r="H8" s="88">
        <v>3148</v>
      </c>
      <c r="I8" s="3">
        <v>15</v>
      </c>
      <c r="J8" s="160" t="s">
        <v>20</v>
      </c>
      <c r="K8" s="116">
        <f t="shared" si="0"/>
        <v>15</v>
      </c>
      <c r="L8" s="310">
        <v>3852</v>
      </c>
      <c r="M8" s="45"/>
      <c r="N8" s="90"/>
      <c r="O8" s="90"/>
      <c r="S8" s="26"/>
      <c r="T8" s="26"/>
      <c r="U8" s="26"/>
    </row>
    <row r="9" spans="8:30">
      <c r="H9" s="88">
        <v>2449</v>
      </c>
      <c r="I9" s="3">
        <v>37</v>
      </c>
      <c r="J9" s="160" t="s">
        <v>37</v>
      </c>
      <c r="K9" s="116">
        <f t="shared" si="0"/>
        <v>37</v>
      </c>
      <c r="L9" s="310">
        <v>2516</v>
      </c>
      <c r="M9" s="45"/>
      <c r="N9" s="90"/>
      <c r="O9" s="90"/>
      <c r="S9" s="26"/>
      <c r="T9" s="26"/>
      <c r="U9" s="26"/>
    </row>
    <row r="10" spans="8:30">
      <c r="H10" s="193">
        <v>1844</v>
      </c>
      <c r="I10" s="14">
        <v>24</v>
      </c>
      <c r="J10" s="162" t="s">
        <v>28</v>
      </c>
      <c r="K10" s="116">
        <f t="shared" si="0"/>
        <v>24</v>
      </c>
      <c r="L10" s="310">
        <v>4490</v>
      </c>
      <c r="S10" s="26"/>
      <c r="T10" s="26"/>
      <c r="U10" s="26"/>
    </row>
    <row r="11" spans="8:30">
      <c r="H11" s="416">
        <v>1747</v>
      </c>
      <c r="I11" s="3">
        <v>34</v>
      </c>
      <c r="J11" s="160" t="s">
        <v>1</v>
      </c>
      <c r="K11" s="116">
        <f t="shared" si="0"/>
        <v>34</v>
      </c>
      <c r="L11" s="310">
        <v>2916</v>
      </c>
      <c r="M11" s="45"/>
      <c r="N11" s="90"/>
      <c r="O11" s="90"/>
      <c r="S11" s="26"/>
      <c r="T11" s="26"/>
      <c r="U11" s="26"/>
    </row>
    <row r="12" spans="8:30">
      <c r="H12" s="137">
        <v>1708</v>
      </c>
      <c r="I12" s="14">
        <v>27</v>
      </c>
      <c r="J12" s="162" t="s">
        <v>31</v>
      </c>
      <c r="K12" s="116">
        <f t="shared" si="0"/>
        <v>27</v>
      </c>
      <c r="L12" s="310">
        <v>1203</v>
      </c>
      <c r="M12" s="45"/>
      <c r="N12" s="90"/>
      <c r="O12" s="90"/>
      <c r="S12" s="26"/>
      <c r="T12" s="26"/>
      <c r="U12" s="26"/>
    </row>
    <row r="13" spans="8:30" ht="14.25" thickBot="1">
      <c r="H13" s="436">
        <v>1256</v>
      </c>
      <c r="I13" s="379">
        <v>1</v>
      </c>
      <c r="J13" s="380" t="s">
        <v>4</v>
      </c>
      <c r="K13" s="116">
        <f t="shared" si="0"/>
        <v>1</v>
      </c>
      <c r="L13" s="310">
        <v>824</v>
      </c>
      <c r="M13" s="45"/>
      <c r="N13" s="90"/>
      <c r="O13" s="90"/>
      <c r="S13" s="26"/>
      <c r="T13" s="26"/>
      <c r="U13" s="26"/>
    </row>
    <row r="14" spans="8:30" ht="14.25" thickTop="1">
      <c r="H14" s="44">
        <v>1005</v>
      </c>
      <c r="I14" s="121">
        <v>36</v>
      </c>
      <c r="J14" s="174" t="s">
        <v>5</v>
      </c>
      <c r="K14" s="107" t="s">
        <v>8</v>
      </c>
      <c r="L14" s="311">
        <v>68730</v>
      </c>
      <c r="S14" s="26"/>
      <c r="T14" s="26"/>
      <c r="U14" s="26"/>
    </row>
    <row r="15" spans="8:30">
      <c r="H15" s="88">
        <v>949</v>
      </c>
      <c r="I15" s="3">
        <v>17</v>
      </c>
      <c r="J15" s="160" t="s">
        <v>21</v>
      </c>
      <c r="K15" s="50"/>
      <c r="M15" s="42" t="s">
        <v>91</v>
      </c>
      <c r="N15" s="42" t="s">
        <v>72</v>
      </c>
      <c r="S15" s="26"/>
      <c r="T15" s="26"/>
      <c r="U15" s="26"/>
    </row>
    <row r="16" spans="8:30">
      <c r="H16" s="88">
        <v>795</v>
      </c>
      <c r="I16" s="33">
        <v>40</v>
      </c>
      <c r="J16" s="160" t="s">
        <v>2</v>
      </c>
      <c r="K16" s="116">
        <f>SUM(I4)</f>
        <v>33</v>
      </c>
      <c r="L16" s="160" t="s">
        <v>0</v>
      </c>
      <c r="M16" s="312">
        <v>18946</v>
      </c>
      <c r="N16" s="89">
        <f>SUM(H4)</f>
        <v>17948</v>
      </c>
      <c r="O16" s="45"/>
      <c r="P16" s="17"/>
      <c r="S16" s="26"/>
      <c r="T16" s="26"/>
      <c r="U16" s="26"/>
    </row>
    <row r="17" spans="1:21">
      <c r="H17" s="289">
        <v>728</v>
      </c>
      <c r="I17" s="3">
        <v>25</v>
      </c>
      <c r="J17" s="160" t="s">
        <v>29</v>
      </c>
      <c r="K17" s="116">
        <f t="shared" ref="K17:K25" si="1">SUM(I5)</f>
        <v>26</v>
      </c>
      <c r="L17" s="160" t="s">
        <v>30</v>
      </c>
      <c r="M17" s="313">
        <v>12250</v>
      </c>
      <c r="N17" s="89">
        <f t="shared" ref="N17:N25" si="2">SUM(H5)</f>
        <v>12564</v>
      </c>
      <c r="O17" s="45"/>
      <c r="P17" s="17"/>
      <c r="S17" s="26"/>
      <c r="T17" s="26"/>
      <c r="U17" s="26"/>
    </row>
    <row r="18" spans="1:21">
      <c r="H18" s="122">
        <v>630</v>
      </c>
      <c r="I18" s="3">
        <v>16</v>
      </c>
      <c r="J18" s="160" t="s">
        <v>3</v>
      </c>
      <c r="K18" s="116">
        <f t="shared" si="1"/>
        <v>14</v>
      </c>
      <c r="L18" s="160" t="s">
        <v>19</v>
      </c>
      <c r="M18" s="313">
        <v>5746</v>
      </c>
      <c r="N18" s="89">
        <f t="shared" si="2"/>
        <v>8668</v>
      </c>
      <c r="O18" s="45"/>
      <c r="P18" s="17"/>
      <c r="S18" s="26"/>
      <c r="T18" s="26"/>
      <c r="U18" s="26"/>
    </row>
    <row r="19" spans="1:21">
      <c r="H19" s="43">
        <v>277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3836</v>
      </c>
      <c r="N19" s="89">
        <f t="shared" si="2"/>
        <v>4040</v>
      </c>
      <c r="O19" s="45"/>
      <c r="P19" s="17"/>
      <c r="S19" s="26"/>
      <c r="T19" s="26"/>
      <c r="U19" s="26"/>
    </row>
    <row r="20" spans="1:21" ht="14.25" thickBot="1">
      <c r="H20" s="44">
        <v>195</v>
      </c>
      <c r="I20" s="3">
        <v>32</v>
      </c>
      <c r="J20" s="160" t="s">
        <v>35</v>
      </c>
      <c r="K20" s="116">
        <f t="shared" si="1"/>
        <v>15</v>
      </c>
      <c r="L20" s="160" t="s">
        <v>20</v>
      </c>
      <c r="M20" s="313">
        <v>3275</v>
      </c>
      <c r="N20" s="89">
        <f t="shared" si="2"/>
        <v>3148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52</v>
      </c>
      <c r="C21" s="59" t="s">
        <v>190</v>
      </c>
      <c r="D21" s="59" t="s">
        <v>181</v>
      </c>
      <c r="E21" s="59" t="s">
        <v>50</v>
      </c>
      <c r="F21" s="59" t="s">
        <v>49</v>
      </c>
      <c r="G21" s="59" t="s">
        <v>51</v>
      </c>
      <c r="H21" s="44">
        <v>133</v>
      </c>
      <c r="I21" s="3">
        <v>21</v>
      </c>
      <c r="J21" s="160" t="s">
        <v>25</v>
      </c>
      <c r="K21" s="116">
        <f t="shared" si="1"/>
        <v>37</v>
      </c>
      <c r="L21" s="160" t="s">
        <v>37</v>
      </c>
      <c r="M21" s="313">
        <v>2117</v>
      </c>
      <c r="N21" s="89">
        <f t="shared" si="2"/>
        <v>2449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17948</v>
      </c>
      <c r="D22" s="89">
        <f>SUM(L4)</f>
        <v>18614</v>
      </c>
      <c r="E22" s="52">
        <f t="shared" ref="E22:E32" si="4">SUM(N16/M16*100)</f>
        <v>94.732397339807875</v>
      </c>
      <c r="F22" s="55">
        <f>SUM(C22/D22*100)</f>
        <v>96.422047920919738</v>
      </c>
      <c r="G22" s="3"/>
      <c r="H22" s="91">
        <v>77</v>
      </c>
      <c r="I22" s="3">
        <v>9</v>
      </c>
      <c r="J22" s="3" t="s">
        <v>161</v>
      </c>
      <c r="K22" s="116">
        <f t="shared" si="1"/>
        <v>24</v>
      </c>
      <c r="L22" s="162" t="s">
        <v>28</v>
      </c>
      <c r="M22" s="313">
        <v>1534</v>
      </c>
      <c r="N22" s="89">
        <f t="shared" si="2"/>
        <v>1844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12564</v>
      </c>
      <c r="D23" s="89">
        <f>SUM(L5)</f>
        <v>17340</v>
      </c>
      <c r="E23" s="52">
        <f t="shared" si="4"/>
        <v>102.56326530612245</v>
      </c>
      <c r="F23" s="55">
        <f t="shared" ref="F23:F32" si="5">SUM(C23/D23*100)</f>
        <v>72.456747404844293</v>
      </c>
      <c r="G23" s="3"/>
      <c r="H23" s="373">
        <v>21</v>
      </c>
      <c r="I23" s="3">
        <v>6</v>
      </c>
      <c r="J23" s="160" t="s">
        <v>13</v>
      </c>
      <c r="K23" s="116">
        <f t="shared" si="1"/>
        <v>34</v>
      </c>
      <c r="L23" s="160" t="s">
        <v>1</v>
      </c>
      <c r="M23" s="313">
        <v>2199</v>
      </c>
      <c r="N23" s="89">
        <f t="shared" si="2"/>
        <v>1747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8668</v>
      </c>
      <c r="D24" s="89">
        <f t="shared" ref="D24:D31" si="6">SUM(L6)</f>
        <v>5351</v>
      </c>
      <c r="E24" s="52">
        <f t="shared" si="4"/>
        <v>150.85276714235991</v>
      </c>
      <c r="F24" s="55">
        <f t="shared" si="5"/>
        <v>161.98841338067652</v>
      </c>
      <c r="G24" s="3"/>
      <c r="H24" s="125">
        <v>19</v>
      </c>
      <c r="I24" s="3">
        <v>4</v>
      </c>
      <c r="J24" s="160" t="s">
        <v>11</v>
      </c>
      <c r="K24" s="116">
        <f t="shared" si="1"/>
        <v>27</v>
      </c>
      <c r="L24" s="162" t="s">
        <v>31</v>
      </c>
      <c r="M24" s="313">
        <v>1597</v>
      </c>
      <c r="N24" s="89">
        <f t="shared" si="2"/>
        <v>1708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4040</v>
      </c>
      <c r="D25" s="89">
        <f t="shared" si="6"/>
        <v>4462</v>
      </c>
      <c r="E25" s="52">
        <f t="shared" si="4"/>
        <v>105.31803962460897</v>
      </c>
      <c r="F25" s="55">
        <f t="shared" si="5"/>
        <v>90.542357687135805</v>
      </c>
      <c r="G25" s="3"/>
      <c r="H25" s="125">
        <v>5</v>
      </c>
      <c r="I25" s="3">
        <v>19</v>
      </c>
      <c r="J25" s="160" t="s">
        <v>23</v>
      </c>
      <c r="K25" s="180">
        <f t="shared" si="1"/>
        <v>1</v>
      </c>
      <c r="L25" s="380" t="s">
        <v>4</v>
      </c>
      <c r="M25" s="314">
        <v>640</v>
      </c>
      <c r="N25" s="166">
        <f t="shared" si="2"/>
        <v>1256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3148</v>
      </c>
      <c r="D26" s="89">
        <f t="shared" si="6"/>
        <v>3852</v>
      </c>
      <c r="E26" s="52">
        <f t="shared" si="4"/>
        <v>96.122137404580158</v>
      </c>
      <c r="F26" s="55">
        <f t="shared" si="5"/>
        <v>81.723779854620986</v>
      </c>
      <c r="G26" s="12"/>
      <c r="H26" s="125">
        <v>4</v>
      </c>
      <c r="I26" s="3">
        <v>22</v>
      </c>
      <c r="J26" s="160" t="s">
        <v>26</v>
      </c>
      <c r="K26" s="3"/>
      <c r="L26" s="362" t="s">
        <v>155</v>
      </c>
      <c r="M26" s="315">
        <v>57652</v>
      </c>
      <c r="N26" s="191">
        <f>SUM(H44)</f>
        <v>60211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2449</v>
      </c>
      <c r="D27" s="89">
        <f t="shared" si="6"/>
        <v>2516</v>
      </c>
      <c r="E27" s="52">
        <f t="shared" si="4"/>
        <v>115.68256967406707</v>
      </c>
      <c r="F27" s="55">
        <f t="shared" si="5"/>
        <v>97.337042925278212</v>
      </c>
      <c r="G27" s="3"/>
      <c r="H27" s="91">
        <v>1</v>
      </c>
      <c r="I27" s="3">
        <v>12</v>
      </c>
      <c r="J27" s="160" t="s">
        <v>18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28</v>
      </c>
      <c r="C28" s="43">
        <f t="shared" si="3"/>
        <v>1844</v>
      </c>
      <c r="D28" s="89">
        <f t="shared" si="6"/>
        <v>4490</v>
      </c>
      <c r="E28" s="52">
        <f t="shared" si="4"/>
        <v>120.20860495436767</v>
      </c>
      <c r="F28" s="55">
        <f t="shared" si="5"/>
        <v>41.069042316258354</v>
      </c>
      <c r="G28" s="3"/>
      <c r="H28" s="373">
        <v>0</v>
      </c>
      <c r="I28" s="3">
        <v>2</v>
      </c>
      <c r="J28" s="160" t="s">
        <v>6</v>
      </c>
      <c r="L28" s="29"/>
      <c r="S28" s="26"/>
      <c r="T28" s="26"/>
      <c r="U28" s="26"/>
    </row>
    <row r="29" spans="1:21">
      <c r="A29" s="61">
        <v>8</v>
      </c>
      <c r="B29" s="160" t="s">
        <v>1</v>
      </c>
      <c r="C29" s="43">
        <f t="shared" si="3"/>
        <v>1747</v>
      </c>
      <c r="D29" s="89">
        <f t="shared" si="6"/>
        <v>2916</v>
      </c>
      <c r="E29" s="52">
        <f t="shared" si="4"/>
        <v>79.445202364711236</v>
      </c>
      <c r="F29" s="55">
        <f t="shared" si="5"/>
        <v>59.910836762688611</v>
      </c>
      <c r="G29" s="11"/>
      <c r="H29" s="91">
        <v>0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1708</v>
      </c>
      <c r="D30" s="89">
        <f t="shared" si="6"/>
        <v>1203</v>
      </c>
      <c r="E30" s="52">
        <f t="shared" si="4"/>
        <v>106.95053224796493</v>
      </c>
      <c r="F30" s="55">
        <f t="shared" si="5"/>
        <v>141.97838736492102</v>
      </c>
      <c r="G30" s="12"/>
      <c r="H30" s="125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0" t="s">
        <v>4</v>
      </c>
      <c r="C31" s="43">
        <f t="shared" si="3"/>
        <v>1256</v>
      </c>
      <c r="D31" s="89">
        <f t="shared" si="6"/>
        <v>824</v>
      </c>
      <c r="E31" s="52">
        <f t="shared" si="4"/>
        <v>196.25</v>
      </c>
      <c r="F31" s="55">
        <f t="shared" si="5"/>
        <v>152.42718446601941</v>
      </c>
      <c r="G31" s="92"/>
      <c r="H31" s="434">
        <v>0</v>
      </c>
      <c r="I31" s="3">
        <v>7</v>
      </c>
      <c r="J31" s="160" t="s">
        <v>14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55</v>
      </c>
      <c r="C32" s="67">
        <f>SUM(H44)</f>
        <v>60211</v>
      </c>
      <c r="D32" s="67">
        <f>SUM(L14)</f>
        <v>68730</v>
      </c>
      <c r="E32" s="70">
        <f t="shared" si="4"/>
        <v>104.43870117255256</v>
      </c>
      <c r="F32" s="68">
        <f t="shared" si="5"/>
        <v>87.605121489887978</v>
      </c>
      <c r="G32" s="69"/>
      <c r="H32" s="435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89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89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346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29</v>
      </c>
      <c r="J39" s="160" t="s">
        <v>92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44">
        <v>0</v>
      </c>
      <c r="I41" s="3">
        <v>31</v>
      </c>
      <c r="J41" s="160" t="s">
        <v>102</v>
      </c>
      <c r="L41" s="48"/>
      <c r="M41" s="26"/>
      <c r="S41" s="26"/>
      <c r="T41" s="26"/>
      <c r="U41" s="26"/>
    </row>
    <row r="42" spans="2:30">
      <c r="H42" s="44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33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60211</v>
      </c>
      <c r="I44" s="3"/>
      <c r="J44" s="165" t="s">
        <v>94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190</v>
      </c>
      <c r="I47" s="3"/>
      <c r="J47" s="178" t="s">
        <v>68</v>
      </c>
      <c r="K47" s="3"/>
      <c r="L47" s="298" t="s">
        <v>181</v>
      </c>
      <c r="S47" s="26"/>
      <c r="T47" s="26"/>
      <c r="U47" s="26"/>
      <c r="V47" s="26"/>
    </row>
    <row r="48" spans="2:30">
      <c r="H48" s="177" t="s">
        <v>96</v>
      </c>
      <c r="I48" s="121"/>
      <c r="J48" s="177" t="s">
        <v>52</v>
      </c>
      <c r="K48" s="121"/>
      <c r="L48" s="302" t="s">
        <v>96</v>
      </c>
      <c r="S48" s="26"/>
      <c r="T48" s="26"/>
      <c r="U48" s="26"/>
      <c r="V48" s="26"/>
    </row>
    <row r="49" spans="1:22">
      <c r="H49" s="89">
        <v>57940</v>
      </c>
      <c r="I49" s="3">
        <v>26</v>
      </c>
      <c r="J49" s="160" t="s">
        <v>30</v>
      </c>
      <c r="K49" s="3">
        <f>SUM(I49)</f>
        <v>26</v>
      </c>
      <c r="L49" s="303">
        <v>51210</v>
      </c>
      <c r="S49" s="26"/>
      <c r="T49" s="26"/>
      <c r="U49" s="26"/>
      <c r="V49" s="26"/>
    </row>
    <row r="50" spans="1:22">
      <c r="H50" s="416">
        <v>12703</v>
      </c>
      <c r="I50" s="3">
        <v>33</v>
      </c>
      <c r="J50" s="160" t="s">
        <v>0</v>
      </c>
      <c r="K50" s="3">
        <f t="shared" ref="K50:K58" si="7">SUM(I50)</f>
        <v>33</v>
      </c>
      <c r="L50" s="303">
        <v>10568</v>
      </c>
      <c r="M50" s="26"/>
      <c r="N50" s="90"/>
      <c r="O50" s="90"/>
      <c r="S50" s="26"/>
      <c r="T50" s="26"/>
      <c r="U50" s="26"/>
      <c r="V50" s="26"/>
    </row>
    <row r="51" spans="1:22">
      <c r="H51" s="44">
        <v>12452</v>
      </c>
      <c r="I51" s="3">
        <v>25</v>
      </c>
      <c r="J51" s="160" t="s">
        <v>29</v>
      </c>
      <c r="K51" s="3">
        <f t="shared" si="7"/>
        <v>25</v>
      </c>
      <c r="L51" s="303">
        <v>4418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10741</v>
      </c>
      <c r="I52" s="3">
        <v>13</v>
      </c>
      <c r="J52" s="160" t="s">
        <v>7</v>
      </c>
      <c r="K52" s="3">
        <f t="shared" si="7"/>
        <v>13</v>
      </c>
      <c r="L52" s="303">
        <v>16169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52</v>
      </c>
      <c r="C53" s="59" t="s">
        <v>190</v>
      </c>
      <c r="D53" s="59" t="s">
        <v>181</v>
      </c>
      <c r="E53" s="59" t="s">
        <v>50</v>
      </c>
      <c r="F53" s="59" t="s">
        <v>49</v>
      </c>
      <c r="G53" s="59" t="s">
        <v>51</v>
      </c>
      <c r="H53" s="44">
        <v>6984</v>
      </c>
      <c r="I53" s="3">
        <v>40</v>
      </c>
      <c r="J53" s="160" t="s">
        <v>2</v>
      </c>
      <c r="K53" s="3">
        <f t="shared" si="7"/>
        <v>40</v>
      </c>
      <c r="L53" s="303">
        <v>7808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57940</v>
      </c>
      <c r="D54" s="97">
        <f>SUM(L49)</f>
        <v>51210</v>
      </c>
      <c r="E54" s="52">
        <f t="shared" ref="E54:E64" si="9">SUM(N63/M63*100)</f>
        <v>106.5191013714748</v>
      </c>
      <c r="F54" s="52">
        <f>SUM(C54/D54*100)</f>
        <v>113.14196446006639</v>
      </c>
      <c r="G54" s="3"/>
      <c r="H54" s="44">
        <v>5309</v>
      </c>
      <c r="I54" s="3">
        <v>34</v>
      </c>
      <c r="J54" s="160" t="s">
        <v>1</v>
      </c>
      <c r="K54" s="3">
        <f t="shared" si="7"/>
        <v>34</v>
      </c>
      <c r="L54" s="303">
        <v>4225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12703</v>
      </c>
      <c r="D55" s="97">
        <f t="shared" ref="D55:D64" si="10">SUM(L50)</f>
        <v>10568</v>
      </c>
      <c r="E55" s="52">
        <f t="shared" si="9"/>
        <v>94.040568551969201</v>
      </c>
      <c r="F55" s="52">
        <f t="shared" ref="F55:F64" si="11">SUM(C55/D55*100)</f>
        <v>120.20249810749432</v>
      </c>
      <c r="G55" s="3"/>
      <c r="H55" s="44">
        <v>3626</v>
      </c>
      <c r="I55" s="3">
        <v>24</v>
      </c>
      <c r="J55" s="160" t="s">
        <v>28</v>
      </c>
      <c r="K55" s="3">
        <f t="shared" si="7"/>
        <v>24</v>
      </c>
      <c r="L55" s="303">
        <v>2375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12452</v>
      </c>
      <c r="D56" s="97">
        <f t="shared" si="10"/>
        <v>4418</v>
      </c>
      <c r="E56" s="52">
        <f t="shared" si="9"/>
        <v>104.25318151373075</v>
      </c>
      <c r="F56" s="52">
        <f t="shared" si="11"/>
        <v>281.84698958804887</v>
      </c>
      <c r="G56" s="3"/>
      <c r="H56" s="88">
        <v>3456</v>
      </c>
      <c r="I56" s="3">
        <v>22</v>
      </c>
      <c r="J56" s="160" t="s">
        <v>26</v>
      </c>
      <c r="K56" s="3">
        <f t="shared" si="7"/>
        <v>22</v>
      </c>
      <c r="L56" s="303">
        <v>754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10741</v>
      </c>
      <c r="D57" s="97">
        <f t="shared" si="10"/>
        <v>16169</v>
      </c>
      <c r="E57" s="52">
        <f t="shared" si="9"/>
        <v>175.88013754707711</v>
      </c>
      <c r="F57" s="52">
        <f t="shared" si="11"/>
        <v>66.429587482219063</v>
      </c>
      <c r="G57" s="3"/>
      <c r="H57" s="91">
        <v>2802</v>
      </c>
      <c r="I57" s="3">
        <v>36</v>
      </c>
      <c r="J57" s="160" t="s">
        <v>5</v>
      </c>
      <c r="K57" s="3">
        <f t="shared" si="7"/>
        <v>36</v>
      </c>
      <c r="L57" s="303">
        <v>2455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6984</v>
      </c>
      <c r="D58" s="97">
        <f t="shared" si="10"/>
        <v>7808</v>
      </c>
      <c r="E58" s="52">
        <f t="shared" si="9"/>
        <v>90.197597830298335</v>
      </c>
      <c r="F58" s="52">
        <f t="shared" si="11"/>
        <v>89.446721311475414</v>
      </c>
      <c r="G58" s="12"/>
      <c r="H58" s="437">
        <v>2058</v>
      </c>
      <c r="I58" s="14">
        <v>16</v>
      </c>
      <c r="J58" s="162" t="s">
        <v>3</v>
      </c>
      <c r="K58" s="14">
        <f t="shared" si="7"/>
        <v>16</v>
      </c>
      <c r="L58" s="304">
        <v>2242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5309</v>
      </c>
      <c r="D59" s="97">
        <f t="shared" si="10"/>
        <v>4225</v>
      </c>
      <c r="E59" s="52">
        <f t="shared" si="9"/>
        <v>75.070701357466064</v>
      </c>
      <c r="F59" s="52">
        <f t="shared" si="11"/>
        <v>125.6568047337278</v>
      </c>
      <c r="G59" s="3"/>
      <c r="H59" s="430">
        <v>967</v>
      </c>
      <c r="I59" s="335">
        <v>38</v>
      </c>
      <c r="J59" s="220" t="s">
        <v>38</v>
      </c>
      <c r="K59" s="8" t="s">
        <v>64</v>
      </c>
      <c r="L59" s="305">
        <v>105795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3626</v>
      </c>
      <c r="D60" s="97">
        <f t="shared" si="10"/>
        <v>2375</v>
      </c>
      <c r="E60" s="52">
        <f t="shared" si="9"/>
        <v>90.333831589436969</v>
      </c>
      <c r="F60" s="52">
        <f t="shared" si="11"/>
        <v>152.67368421052632</v>
      </c>
      <c r="G60" s="3"/>
      <c r="H60" s="419">
        <v>669</v>
      </c>
      <c r="I60" s="139">
        <v>21</v>
      </c>
      <c r="J60" s="3" t="s">
        <v>153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26</v>
      </c>
      <c r="C61" s="43">
        <f t="shared" si="8"/>
        <v>3456</v>
      </c>
      <c r="D61" s="97">
        <f t="shared" si="10"/>
        <v>754</v>
      </c>
      <c r="E61" s="52">
        <f t="shared" si="9"/>
        <v>216.40576080150282</v>
      </c>
      <c r="F61" s="52">
        <f t="shared" si="11"/>
        <v>458.35543766578252</v>
      </c>
      <c r="G61" s="11"/>
      <c r="H61" s="91">
        <v>628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2802</v>
      </c>
      <c r="D62" s="97">
        <f t="shared" si="10"/>
        <v>2455</v>
      </c>
      <c r="E62" s="52">
        <f t="shared" si="9"/>
        <v>112.34963913392141</v>
      </c>
      <c r="F62" s="52">
        <f t="shared" si="11"/>
        <v>114.13441955193481</v>
      </c>
      <c r="G62" s="12"/>
      <c r="H62" s="125">
        <v>428</v>
      </c>
      <c r="I62" s="173">
        <v>23</v>
      </c>
      <c r="J62" s="160" t="s">
        <v>27</v>
      </c>
      <c r="K62" s="50"/>
      <c r="M62" s="445" t="s">
        <v>62</v>
      </c>
      <c r="N62" s="42" t="s">
        <v>72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</v>
      </c>
      <c r="C63" s="330">
        <f t="shared" si="8"/>
        <v>2058</v>
      </c>
      <c r="D63" s="137">
        <f t="shared" si="10"/>
        <v>2242</v>
      </c>
      <c r="E63" s="57">
        <f t="shared" si="9"/>
        <v>101.32939438700149</v>
      </c>
      <c r="F63" s="57">
        <f t="shared" si="11"/>
        <v>91.793041926851032</v>
      </c>
      <c r="G63" s="92"/>
      <c r="H63" s="125">
        <v>234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54394</v>
      </c>
      <c r="N63" s="89">
        <f>SUM(H49)</f>
        <v>57940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121330</v>
      </c>
      <c r="D64" s="138">
        <f t="shared" si="10"/>
        <v>105795</v>
      </c>
      <c r="E64" s="70">
        <f t="shared" si="9"/>
        <v>106.58409100891642</v>
      </c>
      <c r="F64" s="70">
        <f t="shared" si="11"/>
        <v>114.68405879294863</v>
      </c>
      <c r="G64" s="69"/>
      <c r="H64" s="125">
        <v>140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13508</v>
      </c>
      <c r="N64" s="89">
        <f t="shared" ref="N64:N72" si="13">SUM(H50)</f>
        <v>12703</v>
      </c>
      <c r="O64" s="45"/>
      <c r="S64" s="26"/>
      <c r="T64" s="26"/>
      <c r="U64" s="26"/>
      <c r="V64" s="26"/>
    </row>
    <row r="65" spans="2:22">
      <c r="H65" s="416">
        <v>58</v>
      </c>
      <c r="I65" s="3">
        <v>9</v>
      </c>
      <c r="J65" s="3" t="s">
        <v>159</v>
      </c>
      <c r="K65" s="3">
        <f t="shared" si="12"/>
        <v>25</v>
      </c>
      <c r="L65" s="160" t="s">
        <v>29</v>
      </c>
      <c r="M65" s="169">
        <v>11944</v>
      </c>
      <c r="N65" s="89">
        <f t="shared" si="13"/>
        <v>12452</v>
      </c>
      <c r="O65" s="45"/>
      <c r="S65" s="26"/>
      <c r="T65" s="26"/>
      <c r="U65" s="26"/>
      <c r="V65" s="26"/>
    </row>
    <row r="66" spans="2:22">
      <c r="H66" s="43">
        <v>40</v>
      </c>
      <c r="I66" s="3">
        <v>4</v>
      </c>
      <c r="J66" s="160" t="s">
        <v>11</v>
      </c>
      <c r="K66" s="3">
        <f t="shared" si="12"/>
        <v>13</v>
      </c>
      <c r="L66" s="160" t="s">
        <v>7</v>
      </c>
      <c r="M66" s="169">
        <v>6107</v>
      </c>
      <c r="N66" s="89">
        <f t="shared" si="13"/>
        <v>10741</v>
      </c>
      <c r="O66" s="45"/>
      <c r="S66" s="26"/>
      <c r="T66" s="26"/>
      <c r="U66" s="26"/>
      <c r="V66" s="26"/>
    </row>
    <row r="67" spans="2:22">
      <c r="H67" s="89">
        <v>37</v>
      </c>
      <c r="I67" s="3">
        <v>1</v>
      </c>
      <c r="J67" s="160" t="s">
        <v>4</v>
      </c>
      <c r="K67" s="3">
        <f t="shared" si="12"/>
        <v>40</v>
      </c>
      <c r="L67" s="160" t="s">
        <v>2</v>
      </c>
      <c r="M67" s="169">
        <v>7743</v>
      </c>
      <c r="N67" s="89">
        <f t="shared" si="13"/>
        <v>6984</v>
      </c>
      <c r="O67" s="45"/>
      <c r="S67" s="26"/>
      <c r="T67" s="26"/>
      <c r="U67" s="26"/>
      <c r="V67" s="26"/>
    </row>
    <row r="68" spans="2:22">
      <c r="B68" s="51"/>
      <c r="C68" s="26"/>
      <c r="H68" s="44">
        <v>28</v>
      </c>
      <c r="I68" s="3">
        <v>15</v>
      </c>
      <c r="J68" s="160" t="s">
        <v>20</v>
      </c>
      <c r="K68" s="3">
        <f t="shared" si="12"/>
        <v>34</v>
      </c>
      <c r="L68" s="160" t="s">
        <v>1</v>
      </c>
      <c r="M68" s="169">
        <v>7072</v>
      </c>
      <c r="N68" s="89">
        <f t="shared" si="13"/>
        <v>5309</v>
      </c>
      <c r="O68" s="45"/>
      <c r="S68" s="26"/>
      <c r="T68" s="26"/>
      <c r="U68" s="26"/>
      <c r="V68" s="26"/>
    </row>
    <row r="69" spans="2:22">
      <c r="B69" s="51"/>
      <c r="C69" s="26"/>
      <c r="H69" s="44">
        <v>28</v>
      </c>
      <c r="I69" s="3">
        <v>29</v>
      </c>
      <c r="J69" s="160" t="s">
        <v>92</v>
      </c>
      <c r="K69" s="3">
        <f t="shared" si="12"/>
        <v>24</v>
      </c>
      <c r="L69" s="160" t="s">
        <v>28</v>
      </c>
      <c r="M69" s="169">
        <v>4014</v>
      </c>
      <c r="N69" s="89">
        <f t="shared" si="13"/>
        <v>3626</v>
      </c>
      <c r="O69" s="45"/>
      <c r="S69" s="26"/>
      <c r="T69" s="26"/>
      <c r="U69" s="26"/>
      <c r="V69" s="26"/>
    </row>
    <row r="70" spans="2:22">
      <c r="B70" s="50"/>
      <c r="H70" s="88">
        <v>1</v>
      </c>
      <c r="I70" s="3">
        <v>27</v>
      </c>
      <c r="J70" s="160" t="s">
        <v>31</v>
      </c>
      <c r="K70" s="3">
        <f t="shared" si="12"/>
        <v>22</v>
      </c>
      <c r="L70" s="160" t="s">
        <v>26</v>
      </c>
      <c r="M70" s="169">
        <v>1597</v>
      </c>
      <c r="N70" s="89">
        <f t="shared" si="13"/>
        <v>3456</v>
      </c>
      <c r="O70" s="45"/>
      <c r="S70" s="26"/>
      <c r="T70" s="26"/>
      <c r="U70" s="26"/>
      <c r="V70" s="26"/>
    </row>
    <row r="71" spans="2:22">
      <c r="B71" s="50"/>
      <c r="H71" s="88">
        <v>1</v>
      </c>
      <c r="I71" s="3">
        <v>35</v>
      </c>
      <c r="J71" s="160" t="s">
        <v>36</v>
      </c>
      <c r="K71" s="3">
        <f t="shared" si="12"/>
        <v>36</v>
      </c>
      <c r="L71" s="160" t="s">
        <v>5</v>
      </c>
      <c r="M71" s="169">
        <v>2494</v>
      </c>
      <c r="N71" s="89">
        <f t="shared" si="13"/>
        <v>2802</v>
      </c>
      <c r="O71" s="45"/>
      <c r="S71" s="26"/>
      <c r="T71" s="26"/>
      <c r="U71" s="26"/>
      <c r="V71" s="26"/>
    </row>
    <row r="72" spans="2:22" ht="14.25" thickBot="1">
      <c r="B72" s="50"/>
      <c r="H72" s="289">
        <v>0</v>
      </c>
      <c r="I72" s="3">
        <v>2</v>
      </c>
      <c r="J72" s="160" t="s">
        <v>6</v>
      </c>
      <c r="K72" s="3">
        <f t="shared" si="12"/>
        <v>16</v>
      </c>
      <c r="L72" s="162" t="s">
        <v>3</v>
      </c>
      <c r="M72" s="170">
        <v>2031</v>
      </c>
      <c r="N72" s="89">
        <f t="shared" si="13"/>
        <v>2058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3" t="s">
        <v>171</v>
      </c>
      <c r="M73" s="168">
        <v>113835</v>
      </c>
      <c r="N73" s="167">
        <f>SUM(H89)</f>
        <v>121330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333">
        <v>0</v>
      </c>
      <c r="I85" s="3">
        <v>31</v>
      </c>
      <c r="J85" s="160" t="s">
        <v>93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121330</v>
      </c>
      <c r="I89" s="3"/>
      <c r="J89" s="3" t="s">
        <v>90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H1" sqref="H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/>
      <c r="J1" s="101"/>
      <c r="Q1" s="26"/>
      <c r="R1" s="108"/>
    </row>
    <row r="2" spans="5:30">
      <c r="H2" s="280" t="s">
        <v>195</v>
      </c>
      <c r="I2" s="3"/>
      <c r="J2" s="185" t="s">
        <v>100</v>
      </c>
      <c r="K2" s="3"/>
      <c r="L2" s="179" t="s">
        <v>184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96</v>
      </c>
      <c r="I3" s="3"/>
      <c r="J3" s="144" t="s">
        <v>97</v>
      </c>
      <c r="K3" s="3"/>
      <c r="L3" s="42" t="s">
        <v>96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24216</v>
      </c>
      <c r="I4" s="3">
        <v>3</v>
      </c>
      <c r="J4" s="33" t="s">
        <v>10</v>
      </c>
      <c r="K4" s="200">
        <f>SUM(I4)</f>
        <v>3</v>
      </c>
      <c r="L4" s="272">
        <v>35065</v>
      </c>
      <c r="M4" s="45"/>
      <c r="N4" s="420"/>
      <c r="R4" s="48"/>
      <c r="S4" s="26"/>
      <c r="T4" s="26"/>
      <c r="U4" s="26"/>
      <c r="V4" s="26"/>
    </row>
    <row r="5" spans="5:30" ht="13.5" customHeight="1">
      <c r="H5" s="88">
        <v>20113</v>
      </c>
      <c r="I5" s="3">
        <v>17</v>
      </c>
      <c r="J5" s="33" t="s">
        <v>21</v>
      </c>
      <c r="K5" s="200">
        <f t="shared" ref="K5:K13" si="0">SUM(I5)</f>
        <v>17</v>
      </c>
      <c r="L5" s="272">
        <v>20386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17940</v>
      </c>
      <c r="I6" s="3">
        <v>34</v>
      </c>
      <c r="J6" s="33" t="s">
        <v>1</v>
      </c>
      <c r="K6" s="200">
        <f t="shared" si="0"/>
        <v>34</v>
      </c>
      <c r="L6" s="272">
        <v>16475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17692</v>
      </c>
      <c r="I7" s="3">
        <v>33</v>
      </c>
      <c r="J7" s="33" t="s">
        <v>0</v>
      </c>
      <c r="K7" s="200">
        <f t="shared" si="0"/>
        <v>33</v>
      </c>
      <c r="L7" s="272">
        <v>23737</v>
      </c>
      <c r="M7" s="45"/>
      <c r="N7" s="420"/>
      <c r="R7" s="48"/>
      <c r="S7" s="26"/>
      <c r="T7" s="26"/>
      <c r="U7" s="26"/>
      <c r="V7" s="26"/>
    </row>
    <row r="8" spans="5:30">
      <c r="H8" s="88">
        <v>17443</v>
      </c>
      <c r="I8" s="3">
        <v>2</v>
      </c>
      <c r="J8" s="33" t="s">
        <v>6</v>
      </c>
      <c r="K8" s="200">
        <f t="shared" si="0"/>
        <v>2</v>
      </c>
      <c r="L8" s="272">
        <v>12303</v>
      </c>
      <c r="M8" s="45"/>
      <c r="R8" s="48"/>
      <c r="S8" s="26"/>
      <c r="T8" s="26"/>
      <c r="U8" s="26"/>
      <c r="V8" s="26"/>
    </row>
    <row r="9" spans="5:30">
      <c r="H9" s="44">
        <v>16183</v>
      </c>
      <c r="I9" s="3">
        <v>31</v>
      </c>
      <c r="J9" s="33" t="s">
        <v>63</v>
      </c>
      <c r="K9" s="200">
        <f t="shared" si="0"/>
        <v>31</v>
      </c>
      <c r="L9" s="272">
        <v>14461</v>
      </c>
      <c r="M9" s="45"/>
      <c r="R9" s="48"/>
      <c r="S9" s="26"/>
      <c r="T9" s="26"/>
      <c r="U9" s="26"/>
      <c r="V9" s="26"/>
    </row>
    <row r="10" spans="5:30">
      <c r="H10" s="88">
        <v>13477</v>
      </c>
      <c r="I10" s="3">
        <v>40</v>
      </c>
      <c r="J10" s="33" t="s">
        <v>2</v>
      </c>
      <c r="K10" s="200">
        <f t="shared" si="0"/>
        <v>40</v>
      </c>
      <c r="L10" s="272">
        <v>10335</v>
      </c>
      <c r="M10" s="45"/>
      <c r="R10" s="48"/>
      <c r="S10" s="26"/>
      <c r="T10" s="26"/>
      <c r="U10" s="26"/>
      <c r="V10" s="26"/>
    </row>
    <row r="11" spans="5:30">
      <c r="H11" s="88">
        <v>9774</v>
      </c>
      <c r="I11" s="3">
        <v>13</v>
      </c>
      <c r="J11" s="33" t="s">
        <v>7</v>
      </c>
      <c r="K11" s="200">
        <f t="shared" si="0"/>
        <v>13</v>
      </c>
      <c r="L11" s="273">
        <v>10387</v>
      </c>
      <c r="M11" s="45"/>
      <c r="N11" s="29"/>
      <c r="R11" s="48"/>
      <c r="S11" s="26"/>
      <c r="T11" s="26"/>
      <c r="U11" s="26"/>
      <c r="V11" s="26"/>
    </row>
    <row r="12" spans="5:30">
      <c r="H12" s="438">
        <v>7316</v>
      </c>
      <c r="I12" s="3">
        <v>25</v>
      </c>
      <c r="J12" s="33" t="s">
        <v>29</v>
      </c>
      <c r="K12" s="200">
        <f t="shared" si="0"/>
        <v>25</v>
      </c>
      <c r="L12" s="273">
        <v>10919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3">
        <v>6785</v>
      </c>
      <c r="I13" s="14">
        <v>26</v>
      </c>
      <c r="J13" s="77" t="s">
        <v>30</v>
      </c>
      <c r="K13" s="200">
        <f t="shared" si="0"/>
        <v>26</v>
      </c>
      <c r="L13" s="273">
        <v>6233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5867</v>
      </c>
      <c r="I14" s="219">
        <v>16</v>
      </c>
      <c r="J14" s="378" t="s">
        <v>3</v>
      </c>
      <c r="K14" s="107" t="s">
        <v>8</v>
      </c>
      <c r="L14" s="274">
        <v>190171</v>
      </c>
      <c r="N14" s="32"/>
      <c r="R14" s="48"/>
      <c r="S14" s="26"/>
      <c r="T14" s="26"/>
      <c r="U14" s="26"/>
      <c r="V14" s="26"/>
    </row>
    <row r="15" spans="5:30">
      <c r="H15" s="88">
        <v>5806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4770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>
      <c r="H17" s="88">
        <v>3674</v>
      </c>
      <c r="I17" s="3">
        <v>21</v>
      </c>
      <c r="J17" s="3" t="s">
        <v>156</v>
      </c>
      <c r="L17" s="32"/>
      <c r="R17" s="48"/>
      <c r="S17" s="26"/>
      <c r="T17" s="26"/>
      <c r="U17" s="26"/>
      <c r="V17" s="26"/>
    </row>
    <row r="18" spans="1:22">
      <c r="H18" s="418">
        <v>2120</v>
      </c>
      <c r="I18" s="3">
        <v>14</v>
      </c>
      <c r="J18" s="33" t="s">
        <v>19</v>
      </c>
      <c r="L18" s="186" t="s">
        <v>100</v>
      </c>
      <c r="M18" t="s">
        <v>62</v>
      </c>
      <c r="N18" s="42" t="s">
        <v>72</v>
      </c>
      <c r="R18" s="48"/>
      <c r="S18" s="26"/>
      <c r="T18" s="26"/>
      <c r="U18" s="26"/>
      <c r="V18" s="26"/>
    </row>
    <row r="19" spans="1:22" ht="14.25" thickBot="1">
      <c r="H19" s="89">
        <v>1751</v>
      </c>
      <c r="I19" s="3">
        <v>36</v>
      </c>
      <c r="J19" s="33" t="s">
        <v>5</v>
      </c>
      <c r="K19" s="116">
        <f>SUM(I4)</f>
        <v>3</v>
      </c>
      <c r="L19" s="33" t="s">
        <v>10</v>
      </c>
      <c r="M19" s="366">
        <v>14841</v>
      </c>
      <c r="N19" s="89">
        <f>SUM(H4)</f>
        <v>24216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52</v>
      </c>
      <c r="C20" s="59" t="s">
        <v>194</v>
      </c>
      <c r="D20" s="59" t="s">
        <v>185</v>
      </c>
      <c r="E20" s="59" t="s">
        <v>50</v>
      </c>
      <c r="F20" s="59" t="s">
        <v>49</v>
      </c>
      <c r="G20" s="60" t="s">
        <v>51</v>
      </c>
      <c r="H20" s="88">
        <v>1362</v>
      </c>
      <c r="I20" s="3">
        <v>24</v>
      </c>
      <c r="J20" s="33" t="s">
        <v>28</v>
      </c>
      <c r="K20" s="116">
        <f t="shared" ref="K20:K28" si="1">SUM(I5)</f>
        <v>17</v>
      </c>
      <c r="L20" s="33" t="s">
        <v>21</v>
      </c>
      <c r="M20" s="367">
        <v>19314</v>
      </c>
      <c r="N20" s="89">
        <f t="shared" ref="N20:N28" si="2">SUM(H5)</f>
        <v>20113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24216</v>
      </c>
      <c r="D21" s="89">
        <f>SUM(L4)</f>
        <v>35065</v>
      </c>
      <c r="E21" s="52">
        <f t="shared" ref="E21:E30" si="3">SUM(N19/M19*100)</f>
        <v>163.16959773600161</v>
      </c>
      <c r="F21" s="52">
        <f t="shared" ref="F21:F31" si="4">SUM(C21/D21*100)</f>
        <v>69.060316554969347</v>
      </c>
      <c r="G21" s="62"/>
      <c r="H21" s="88">
        <v>1092</v>
      </c>
      <c r="I21" s="3">
        <v>1</v>
      </c>
      <c r="J21" s="33" t="s">
        <v>4</v>
      </c>
      <c r="K21" s="116">
        <f t="shared" si="1"/>
        <v>34</v>
      </c>
      <c r="L21" s="33" t="s">
        <v>1</v>
      </c>
      <c r="M21" s="367">
        <v>18525</v>
      </c>
      <c r="N21" s="89">
        <f t="shared" si="2"/>
        <v>17940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21</v>
      </c>
      <c r="C22" s="199">
        <f t="shared" ref="C22:C30" si="5">SUM(H5)</f>
        <v>20113</v>
      </c>
      <c r="D22" s="89">
        <f t="shared" ref="D22:D29" si="6">SUM(L5)</f>
        <v>20386</v>
      </c>
      <c r="E22" s="52">
        <f t="shared" si="3"/>
        <v>104.13689551620587</v>
      </c>
      <c r="F22" s="52">
        <f t="shared" si="4"/>
        <v>98.660845678406744</v>
      </c>
      <c r="G22" s="62"/>
      <c r="H22" s="88">
        <v>833</v>
      </c>
      <c r="I22" s="3">
        <v>9</v>
      </c>
      <c r="J22" s="3" t="s">
        <v>160</v>
      </c>
      <c r="K22" s="116">
        <f t="shared" si="1"/>
        <v>33</v>
      </c>
      <c r="L22" s="33" t="s">
        <v>0</v>
      </c>
      <c r="M22" s="367">
        <v>16388</v>
      </c>
      <c r="N22" s="89">
        <f t="shared" si="2"/>
        <v>17692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</v>
      </c>
      <c r="C23" s="199">
        <f t="shared" si="5"/>
        <v>17940</v>
      </c>
      <c r="D23" s="89">
        <f t="shared" si="6"/>
        <v>16475</v>
      </c>
      <c r="E23" s="52">
        <f t="shared" si="3"/>
        <v>96.84210526315789</v>
      </c>
      <c r="F23" s="52">
        <f t="shared" si="4"/>
        <v>108.89226100151745</v>
      </c>
      <c r="G23" s="62"/>
      <c r="H23" s="88">
        <v>517</v>
      </c>
      <c r="I23" s="3">
        <v>32</v>
      </c>
      <c r="J23" s="33" t="s">
        <v>35</v>
      </c>
      <c r="K23" s="116">
        <f t="shared" si="1"/>
        <v>2</v>
      </c>
      <c r="L23" s="33" t="s">
        <v>6</v>
      </c>
      <c r="M23" s="367">
        <v>4406</v>
      </c>
      <c r="N23" s="89">
        <f t="shared" si="2"/>
        <v>17443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0</v>
      </c>
      <c r="C24" s="199">
        <f t="shared" si="5"/>
        <v>17692</v>
      </c>
      <c r="D24" s="89">
        <f t="shared" si="6"/>
        <v>23737</v>
      </c>
      <c r="E24" s="52">
        <f t="shared" si="3"/>
        <v>107.95704173785697</v>
      </c>
      <c r="F24" s="52">
        <f t="shared" si="4"/>
        <v>74.533428824198509</v>
      </c>
      <c r="G24" s="62"/>
      <c r="H24" s="44">
        <v>329</v>
      </c>
      <c r="I24" s="3">
        <v>27</v>
      </c>
      <c r="J24" s="33" t="s">
        <v>31</v>
      </c>
      <c r="K24" s="116">
        <f t="shared" si="1"/>
        <v>31</v>
      </c>
      <c r="L24" s="33" t="s">
        <v>63</v>
      </c>
      <c r="M24" s="367">
        <v>14195</v>
      </c>
      <c r="N24" s="89">
        <f t="shared" si="2"/>
        <v>16183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</v>
      </c>
      <c r="C25" s="199">
        <f t="shared" si="5"/>
        <v>17443</v>
      </c>
      <c r="D25" s="89">
        <f t="shared" si="6"/>
        <v>12303</v>
      </c>
      <c r="E25" s="52">
        <f t="shared" si="3"/>
        <v>395.89196550158874</v>
      </c>
      <c r="F25" s="52">
        <f t="shared" si="4"/>
        <v>141.77842802568478</v>
      </c>
      <c r="G25" s="72"/>
      <c r="H25" s="88">
        <v>293</v>
      </c>
      <c r="I25" s="3">
        <v>37</v>
      </c>
      <c r="J25" s="33" t="s">
        <v>37</v>
      </c>
      <c r="K25" s="116">
        <f t="shared" si="1"/>
        <v>40</v>
      </c>
      <c r="L25" s="33" t="s">
        <v>2</v>
      </c>
      <c r="M25" s="367">
        <v>10534</v>
      </c>
      <c r="N25" s="89">
        <f t="shared" si="2"/>
        <v>13477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63</v>
      </c>
      <c r="C26" s="199">
        <f t="shared" si="5"/>
        <v>16183</v>
      </c>
      <c r="D26" s="89">
        <f t="shared" si="6"/>
        <v>14461</v>
      </c>
      <c r="E26" s="52">
        <f t="shared" si="3"/>
        <v>114.0049313138429</v>
      </c>
      <c r="F26" s="52">
        <f t="shared" si="4"/>
        <v>111.9078901874006</v>
      </c>
      <c r="G26" s="62"/>
      <c r="H26" s="88">
        <v>251</v>
      </c>
      <c r="I26" s="3">
        <v>7</v>
      </c>
      <c r="J26" s="33" t="s">
        <v>14</v>
      </c>
      <c r="K26" s="116">
        <f t="shared" si="1"/>
        <v>13</v>
      </c>
      <c r="L26" s="33" t="s">
        <v>7</v>
      </c>
      <c r="M26" s="368">
        <v>11684</v>
      </c>
      <c r="N26" s="89">
        <f t="shared" si="2"/>
        <v>9774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13477</v>
      </c>
      <c r="D27" s="89">
        <f t="shared" si="6"/>
        <v>10335</v>
      </c>
      <c r="E27" s="52">
        <f t="shared" si="3"/>
        <v>127.93810518321624</v>
      </c>
      <c r="F27" s="52">
        <f t="shared" si="4"/>
        <v>130.40154813739719</v>
      </c>
      <c r="G27" s="62"/>
      <c r="H27" s="88">
        <v>250</v>
      </c>
      <c r="I27" s="3">
        <v>10</v>
      </c>
      <c r="J27" s="33" t="s">
        <v>16</v>
      </c>
      <c r="K27" s="116">
        <f t="shared" si="1"/>
        <v>25</v>
      </c>
      <c r="L27" s="33" t="s">
        <v>29</v>
      </c>
      <c r="M27" s="369">
        <v>6667</v>
      </c>
      <c r="N27" s="89">
        <f t="shared" si="2"/>
        <v>7316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9774</v>
      </c>
      <c r="D28" s="89">
        <f t="shared" si="6"/>
        <v>10387</v>
      </c>
      <c r="E28" s="52">
        <f t="shared" si="3"/>
        <v>83.652858610065053</v>
      </c>
      <c r="F28" s="52">
        <f t="shared" si="4"/>
        <v>94.098392221045529</v>
      </c>
      <c r="G28" s="73"/>
      <c r="H28" s="88">
        <v>221</v>
      </c>
      <c r="I28" s="3">
        <v>4</v>
      </c>
      <c r="J28" s="33" t="s">
        <v>11</v>
      </c>
      <c r="K28" s="180">
        <f t="shared" si="1"/>
        <v>26</v>
      </c>
      <c r="L28" s="77" t="s">
        <v>30</v>
      </c>
      <c r="M28" s="369">
        <v>5586</v>
      </c>
      <c r="N28" s="166">
        <f t="shared" si="2"/>
        <v>6785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29</v>
      </c>
      <c r="C29" s="199">
        <f t="shared" si="5"/>
        <v>7316</v>
      </c>
      <c r="D29" s="89">
        <f t="shared" si="6"/>
        <v>10919</v>
      </c>
      <c r="E29" s="52">
        <f t="shared" si="3"/>
        <v>109.73451327433628</v>
      </c>
      <c r="F29" s="52">
        <f t="shared" si="4"/>
        <v>67.0024727539152</v>
      </c>
      <c r="G29" s="72"/>
      <c r="H29" s="88">
        <v>195</v>
      </c>
      <c r="I29" s="3">
        <v>39</v>
      </c>
      <c r="J29" s="33" t="s">
        <v>39</v>
      </c>
      <c r="K29" s="114"/>
      <c r="L29" s="114" t="s">
        <v>164</v>
      </c>
      <c r="M29" s="370">
        <v>147674</v>
      </c>
      <c r="N29" s="171">
        <f>SUM(H44)</f>
        <v>180645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6785</v>
      </c>
      <c r="D30" s="89">
        <f>SUM(L13)</f>
        <v>6233</v>
      </c>
      <c r="E30" s="57">
        <f t="shared" si="3"/>
        <v>121.46437522377371</v>
      </c>
      <c r="F30" s="63">
        <f t="shared" si="4"/>
        <v>108.8560885608856</v>
      </c>
      <c r="G30" s="75"/>
      <c r="H30" s="88">
        <v>143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56</v>
      </c>
      <c r="C31" s="67">
        <f>SUM(H44)</f>
        <v>180645</v>
      </c>
      <c r="D31" s="67">
        <f>SUM(L14)</f>
        <v>190171</v>
      </c>
      <c r="E31" s="70">
        <f>SUM(N29/M29*100)</f>
        <v>122.3268821864377</v>
      </c>
      <c r="F31" s="63">
        <f t="shared" si="4"/>
        <v>94.990824047830642</v>
      </c>
      <c r="G31" s="71"/>
      <c r="H31" s="333">
        <v>61</v>
      </c>
      <c r="I31" s="3">
        <v>12</v>
      </c>
      <c r="J31" s="33" t="s">
        <v>18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60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44">
        <v>57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23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21</v>
      </c>
      <c r="I35" s="3">
        <v>29</v>
      </c>
      <c r="J35" s="33" t="s">
        <v>53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10</v>
      </c>
      <c r="I36" s="3">
        <v>23</v>
      </c>
      <c r="J36" s="33" t="s">
        <v>27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289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180645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195</v>
      </c>
      <c r="I48" s="3"/>
      <c r="J48" s="188" t="s">
        <v>88</v>
      </c>
      <c r="K48" s="3"/>
      <c r="L48" s="326" t="s">
        <v>184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96</v>
      </c>
      <c r="I49" s="3"/>
      <c r="J49" s="144" t="s">
        <v>9</v>
      </c>
      <c r="K49" s="3"/>
      <c r="L49" s="326" t="s">
        <v>168</v>
      </c>
      <c r="M49" s="82"/>
      <c r="R49" s="48"/>
      <c r="S49" s="26"/>
      <c r="T49" s="26"/>
      <c r="U49" s="26"/>
      <c r="V49" s="26"/>
    </row>
    <row r="50" spans="1:22">
      <c r="H50" s="43">
        <v>26111</v>
      </c>
      <c r="I50" s="3">
        <v>16</v>
      </c>
      <c r="J50" s="33" t="s">
        <v>3</v>
      </c>
      <c r="K50" s="324">
        <f>SUM(I50)</f>
        <v>16</v>
      </c>
      <c r="L50" s="327">
        <v>22892</v>
      </c>
      <c r="M50" s="45"/>
      <c r="R50" s="48"/>
      <c r="S50" s="26"/>
      <c r="T50" s="26"/>
      <c r="U50" s="26"/>
      <c r="V50" s="26"/>
    </row>
    <row r="51" spans="1:22">
      <c r="H51" s="88">
        <v>16040</v>
      </c>
      <c r="I51" s="3">
        <v>26</v>
      </c>
      <c r="J51" s="33" t="s">
        <v>30</v>
      </c>
      <c r="K51" s="324">
        <f t="shared" ref="K51:K59" si="7">SUM(I51)</f>
        <v>26</v>
      </c>
      <c r="L51" s="328">
        <v>7837</v>
      </c>
      <c r="M51" s="45"/>
      <c r="R51" s="48"/>
      <c r="S51" s="26"/>
      <c r="T51" s="26"/>
      <c r="U51" s="26"/>
      <c r="V51" s="26"/>
    </row>
    <row r="52" spans="1:22" ht="14.25" thickBot="1">
      <c r="H52" s="44">
        <v>7398</v>
      </c>
      <c r="I52" s="3">
        <v>38</v>
      </c>
      <c r="J52" s="33" t="s">
        <v>38</v>
      </c>
      <c r="K52" s="324">
        <f t="shared" si="7"/>
        <v>38</v>
      </c>
      <c r="L52" s="328">
        <v>7441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52</v>
      </c>
      <c r="C53" s="59" t="s">
        <v>194</v>
      </c>
      <c r="D53" s="59" t="s">
        <v>185</v>
      </c>
      <c r="E53" s="59" t="s">
        <v>50</v>
      </c>
      <c r="F53" s="59" t="s">
        <v>49</v>
      </c>
      <c r="G53" s="60" t="s">
        <v>51</v>
      </c>
      <c r="H53" s="44">
        <v>7352</v>
      </c>
      <c r="I53" s="3">
        <v>33</v>
      </c>
      <c r="J53" s="33" t="s">
        <v>0</v>
      </c>
      <c r="K53" s="324">
        <f t="shared" si="7"/>
        <v>33</v>
      </c>
      <c r="L53" s="328">
        <v>6440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26111</v>
      </c>
      <c r="D54" s="97">
        <f>SUM(L50)</f>
        <v>22892</v>
      </c>
      <c r="E54" s="52">
        <f t="shared" ref="E54:E63" si="8">SUM(N67/M67*100)</f>
        <v>117.3580835093712</v>
      </c>
      <c r="F54" s="52">
        <f t="shared" ref="F54:F62" si="9">SUM(C54/D54*100)</f>
        <v>114.06168093657172</v>
      </c>
      <c r="G54" s="62"/>
      <c r="H54" s="44">
        <v>6596</v>
      </c>
      <c r="I54" s="3">
        <v>34</v>
      </c>
      <c r="J54" s="33" t="s">
        <v>1</v>
      </c>
      <c r="K54" s="324">
        <f t="shared" si="7"/>
        <v>34</v>
      </c>
      <c r="L54" s="328">
        <v>3585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16040</v>
      </c>
      <c r="D55" s="97">
        <f t="shared" ref="D55:D63" si="11">SUM(L51)</f>
        <v>7837</v>
      </c>
      <c r="E55" s="52">
        <f t="shared" si="8"/>
        <v>127.14013950538998</v>
      </c>
      <c r="F55" s="52">
        <f t="shared" si="9"/>
        <v>204.67015439581471</v>
      </c>
      <c r="G55" s="62"/>
      <c r="H55" s="44">
        <v>3721</v>
      </c>
      <c r="I55" s="3">
        <v>40</v>
      </c>
      <c r="J55" s="33" t="s">
        <v>2</v>
      </c>
      <c r="K55" s="324">
        <f t="shared" si="7"/>
        <v>40</v>
      </c>
      <c r="L55" s="328">
        <v>1009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38</v>
      </c>
      <c r="C56" s="43">
        <f t="shared" si="10"/>
        <v>7398</v>
      </c>
      <c r="D56" s="97">
        <f t="shared" si="11"/>
        <v>7441</v>
      </c>
      <c r="E56" s="52">
        <f t="shared" si="8"/>
        <v>121.85801350683579</v>
      </c>
      <c r="F56" s="52">
        <f t="shared" si="9"/>
        <v>99.422120682703934</v>
      </c>
      <c r="G56" s="62"/>
      <c r="H56" s="44">
        <v>2271</v>
      </c>
      <c r="I56" s="3">
        <v>24</v>
      </c>
      <c r="J56" s="33" t="s">
        <v>28</v>
      </c>
      <c r="K56" s="324">
        <f t="shared" si="7"/>
        <v>24</v>
      </c>
      <c r="L56" s="328">
        <v>599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7352</v>
      </c>
      <c r="D57" s="97">
        <f t="shared" si="11"/>
        <v>6440</v>
      </c>
      <c r="E57" s="52">
        <f t="shared" si="8"/>
        <v>76.091906437590566</v>
      </c>
      <c r="F57" s="52">
        <f t="shared" si="9"/>
        <v>114.1614906832298</v>
      </c>
      <c r="G57" s="62"/>
      <c r="H57" s="88">
        <v>2063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6596</v>
      </c>
      <c r="D58" s="97">
        <f t="shared" si="11"/>
        <v>3585</v>
      </c>
      <c r="E58" s="52">
        <f t="shared" si="8"/>
        <v>112.32970027247957</v>
      </c>
      <c r="F58" s="52">
        <f t="shared" si="9"/>
        <v>183.98884239888423</v>
      </c>
      <c r="G58" s="72"/>
      <c r="H58" s="44">
        <v>1261</v>
      </c>
      <c r="I58" s="3">
        <v>17</v>
      </c>
      <c r="J58" s="33" t="s">
        <v>21</v>
      </c>
      <c r="K58" s="324">
        <f t="shared" si="7"/>
        <v>17</v>
      </c>
      <c r="L58" s="328">
        <v>116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3721</v>
      </c>
      <c r="D59" s="97">
        <f t="shared" si="11"/>
        <v>1009</v>
      </c>
      <c r="E59" s="52">
        <f t="shared" si="8"/>
        <v>221.09328579916814</v>
      </c>
      <c r="F59" s="52">
        <f t="shared" si="9"/>
        <v>368.78097125867197</v>
      </c>
      <c r="G59" s="62"/>
      <c r="H59" s="439">
        <v>1003</v>
      </c>
      <c r="I59" s="14">
        <v>31</v>
      </c>
      <c r="J59" s="77" t="s">
        <v>103</v>
      </c>
      <c r="K59" s="325">
        <f t="shared" si="7"/>
        <v>31</v>
      </c>
      <c r="L59" s="329">
        <v>945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2271</v>
      </c>
      <c r="D60" s="97">
        <f t="shared" si="11"/>
        <v>599</v>
      </c>
      <c r="E60" s="52">
        <f t="shared" si="8"/>
        <v>125.26199669056813</v>
      </c>
      <c r="F60" s="52">
        <f t="shared" si="9"/>
        <v>379.13188647746244</v>
      </c>
      <c r="G60" s="62"/>
      <c r="H60" s="426">
        <v>891</v>
      </c>
      <c r="I60" s="219">
        <v>25</v>
      </c>
      <c r="J60" s="378" t="s">
        <v>29</v>
      </c>
      <c r="K60" s="363" t="s">
        <v>8</v>
      </c>
      <c r="L60" s="372">
        <v>57190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2063</v>
      </c>
      <c r="D61" s="97">
        <f t="shared" si="11"/>
        <v>0</v>
      </c>
      <c r="E61" s="52">
        <f t="shared" si="8"/>
        <v>111.27292340884574</v>
      </c>
      <c r="F61" s="422" t="s">
        <v>209</v>
      </c>
      <c r="G61" s="73"/>
      <c r="H61" s="44">
        <v>697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1261</v>
      </c>
      <c r="D62" s="97">
        <f t="shared" si="11"/>
        <v>116</v>
      </c>
      <c r="E62" s="52">
        <f t="shared" si="8"/>
        <v>136.0302049622438</v>
      </c>
      <c r="F62" s="52">
        <f t="shared" si="9"/>
        <v>1087.0689655172414</v>
      </c>
      <c r="G62" s="72"/>
      <c r="H62" s="44">
        <v>403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63</v>
      </c>
      <c r="C63" s="43">
        <f t="shared" si="10"/>
        <v>1003</v>
      </c>
      <c r="D63" s="97">
        <f t="shared" si="11"/>
        <v>945</v>
      </c>
      <c r="E63" s="57">
        <f t="shared" si="8"/>
        <v>165.51155115511551</v>
      </c>
      <c r="F63" s="52">
        <f>SUM(C63/D63*100)</f>
        <v>106.13756613756613</v>
      </c>
      <c r="G63" s="75"/>
      <c r="H63" s="88">
        <v>320</v>
      </c>
      <c r="I63" s="3">
        <v>36</v>
      </c>
      <c r="J63" s="33" t="s">
        <v>5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76803</v>
      </c>
      <c r="D64" s="67">
        <f>SUM(L60)</f>
        <v>57190</v>
      </c>
      <c r="E64" s="70">
        <f>SUM(N77/M77*100)</f>
        <v>110.05187138189947</v>
      </c>
      <c r="F64" s="70">
        <f>SUM(C64/D64*100)</f>
        <v>134.29445707291484</v>
      </c>
      <c r="G64" s="71"/>
      <c r="H64" s="346">
        <v>184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125</v>
      </c>
      <c r="I65" s="3">
        <v>37</v>
      </c>
      <c r="J65" s="33" t="s">
        <v>37</v>
      </c>
      <c r="M65" s="48"/>
      <c r="N65" s="26"/>
      <c r="R65" s="48"/>
      <c r="S65" s="26"/>
      <c r="T65" s="26"/>
      <c r="U65" s="26"/>
      <c r="V65" s="26"/>
    </row>
    <row r="66" spans="3:22">
      <c r="H66" s="44">
        <v>115</v>
      </c>
      <c r="I66" s="3">
        <v>15</v>
      </c>
      <c r="J66" s="33" t="s">
        <v>20</v>
      </c>
      <c r="L66" s="189" t="s">
        <v>88</v>
      </c>
      <c r="M66" s="340" t="s">
        <v>66</v>
      </c>
      <c r="N66" s="42" t="s">
        <v>72</v>
      </c>
      <c r="R66" s="48"/>
      <c r="S66" s="26"/>
      <c r="T66" s="26"/>
      <c r="U66" s="26"/>
      <c r="V66" s="26"/>
    </row>
    <row r="67" spans="3:22">
      <c r="C67" s="26"/>
      <c r="H67" s="88">
        <v>107</v>
      </c>
      <c r="I67" s="3">
        <v>19</v>
      </c>
      <c r="J67" s="33" t="s">
        <v>23</v>
      </c>
      <c r="K67" s="3">
        <f>SUM(I50)</f>
        <v>16</v>
      </c>
      <c r="L67" s="33" t="s">
        <v>3</v>
      </c>
      <c r="M67" s="389">
        <v>22249</v>
      </c>
      <c r="N67" s="89">
        <f>SUM(H50)</f>
        <v>26111</v>
      </c>
      <c r="R67" s="48"/>
      <c r="S67" s="26"/>
      <c r="T67" s="26"/>
      <c r="U67" s="26"/>
      <c r="V67" s="26"/>
    </row>
    <row r="68" spans="3:22">
      <c r="C68" s="26"/>
      <c r="H68" s="44">
        <v>90</v>
      </c>
      <c r="I68" s="3">
        <v>9</v>
      </c>
      <c r="J68" s="3" t="s">
        <v>160</v>
      </c>
      <c r="K68" s="3">
        <f t="shared" ref="K68:K76" si="12">SUM(I51)</f>
        <v>26</v>
      </c>
      <c r="L68" s="33" t="s">
        <v>30</v>
      </c>
      <c r="M68" s="390">
        <v>12616</v>
      </c>
      <c r="N68" s="89">
        <f t="shared" ref="N68:N76" si="13">SUM(H51)</f>
        <v>16040</v>
      </c>
      <c r="R68" s="48"/>
      <c r="S68" s="26"/>
      <c r="T68" s="26"/>
      <c r="U68" s="26"/>
      <c r="V68" s="26"/>
    </row>
    <row r="69" spans="3:22">
      <c r="H69" s="44">
        <v>52</v>
      </c>
      <c r="I69" s="3">
        <v>13</v>
      </c>
      <c r="J69" s="33" t="s">
        <v>7</v>
      </c>
      <c r="K69" s="3">
        <f t="shared" si="12"/>
        <v>38</v>
      </c>
      <c r="L69" s="33" t="s">
        <v>38</v>
      </c>
      <c r="M69" s="390">
        <v>6071</v>
      </c>
      <c r="N69" s="89">
        <f t="shared" si="13"/>
        <v>7398</v>
      </c>
      <c r="R69" s="48"/>
      <c r="S69" s="26"/>
      <c r="T69" s="26"/>
      <c r="U69" s="26"/>
      <c r="V69" s="26"/>
    </row>
    <row r="70" spans="3:22">
      <c r="H70" s="88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0">
        <v>9662</v>
      </c>
      <c r="N70" s="89">
        <f t="shared" si="13"/>
        <v>7352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34</v>
      </c>
      <c r="L71" s="33" t="s">
        <v>1</v>
      </c>
      <c r="M71" s="390">
        <v>5872</v>
      </c>
      <c r="N71" s="89">
        <f t="shared" si="13"/>
        <v>6596</v>
      </c>
      <c r="R71" s="48"/>
      <c r="S71" s="26"/>
      <c r="T71" s="26"/>
      <c r="U71" s="26"/>
      <c r="V71" s="26"/>
    </row>
    <row r="72" spans="3:22">
      <c r="H72" s="88">
        <v>0</v>
      </c>
      <c r="I72" s="3">
        <v>3</v>
      </c>
      <c r="J72" s="33" t="s">
        <v>10</v>
      </c>
      <c r="K72" s="3">
        <f t="shared" si="12"/>
        <v>40</v>
      </c>
      <c r="L72" s="33" t="s">
        <v>2</v>
      </c>
      <c r="M72" s="390">
        <v>1683</v>
      </c>
      <c r="N72" s="89">
        <f t="shared" si="13"/>
        <v>3721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90">
        <v>1813</v>
      </c>
      <c r="N73" s="89">
        <f t="shared" si="13"/>
        <v>2271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39</v>
      </c>
      <c r="L74" s="33" t="s">
        <v>39</v>
      </c>
      <c r="M74" s="390">
        <v>1854</v>
      </c>
      <c r="N74" s="89">
        <f t="shared" si="13"/>
        <v>2063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17</v>
      </c>
      <c r="L75" s="33" t="s">
        <v>21</v>
      </c>
      <c r="M75" s="390">
        <v>927</v>
      </c>
      <c r="N75" s="89">
        <f t="shared" si="13"/>
        <v>1261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31</v>
      </c>
      <c r="L76" s="77" t="s">
        <v>63</v>
      </c>
      <c r="M76" s="391">
        <v>606</v>
      </c>
      <c r="N76" s="166">
        <f t="shared" si="13"/>
        <v>1003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61</v>
      </c>
      <c r="M77" s="294">
        <v>69788</v>
      </c>
      <c r="N77" s="171">
        <f>SUM(H90)</f>
        <v>76803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289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418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69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53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76803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I47" sqref="I4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67</v>
      </c>
      <c r="J1" s="46"/>
      <c r="L1" s="47"/>
      <c r="N1" s="47"/>
      <c r="O1" s="48"/>
      <c r="R1" s="108"/>
    </row>
    <row r="2" spans="8:30" ht="13.5" customHeight="1">
      <c r="H2" s="290" t="s">
        <v>196</v>
      </c>
      <c r="I2" s="3"/>
      <c r="J2" s="182" t="s">
        <v>67</v>
      </c>
      <c r="K2" s="81"/>
      <c r="L2" s="316" t="s">
        <v>186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96</v>
      </c>
      <c r="I3" s="3"/>
      <c r="J3" s="144" t="s">
        <v>9</v>
      </c>
      <c r="K3" s="81"/>
      <c r="L3" s="317" t="s">
        <v>96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45305</v>
      </c>
      <c r="I4" s="3">
        <v>33</v>
      </c>
      <c r="J4" s="160" t="s">
        <v>0</v>
      </c>
      <c r="K4" s="120">
        <f>SUM(I4)</f>
        <v>33</v>
      </c>
      <c r="L4" s="309">
        <v>43403</v>
      </c>
      <c r="M4" s="95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11561</v>
      </c>
      <c r="I5" s="3">
        <v>34</v>
      </c>
      <c r="J5" s="160" t="s">
        <v>1</v>
      </c>
      <c r="K5" s="120">
        <f t="shared" ref="K5:K13" si="0">SUM(I5)</f>
        <v>34</v>
      </c>
      <c r="L5" s="310">
        <v>10051</v>
      </c>
      <c r="M5" s="95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11138</v>
      </c>
      <c r="I6" s="3">
        <v>9</v>
      </c>
      <c r="J6" s="3" t="s">
        <v>159</v>
      </c>
      <c r="K6" s="120">
        <f t="shared" si="0"/>
        <v>9</v>
      </c>
      <c r="L6" s="310">
        <v>10471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9579</v>
      </c>
      <c r="I7" s="3">
        <v>13</v>
      </c>
      <c r="J7" s="160" t="s">
        <v>7</v>
      </c>
      <c r="K7" s="120">
        <f t="shared" si="0"/>
        <v>13</v>
      </c>
      <c r="L7" s="310">
        <v>10101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5496</v>
      </c>
      <c r="I8" s="3">
        <v>24</v>
      </c>
      <c r="J8" s="160" t="s">
        <v>28</v>
      </c>
      <c r="K8" s="120">
        <f t="shared" si="0"/>
        <v>24</v>
      </c>
      <c r="L8" s="310">
        <v>6053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4203</v>
      </c>
      <c r="I9" s="3">
        <v>25</v>
      </c>
      <c r="J9" s="160" t="s">
        <v>29</v>
      </c>
      <c r="K9" s="120">
        <f t="shared" si="0"/>
        <v>25</v>
      </c>
      <c r="L9" s="310">
        <v>4519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2389</v>
      </c>
      <c r="I10" s="3">
        <v>12</v>
      </c>
      <c r="J10" s="160" t="s">
        <v>18</v>
      </c>
      <c r="K10" s="120">
        <f t="shared" si="0"/>
        <v>12</v>
      </c>
      <c r="L10" s="310">
        <v>2844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2100</v>
      </c>
      <c r="I11" s="3">
        <v>20</v>
      </c>
      <c r="J11" s="160" t="s">
        <v>24</v>
      </c>
      <c r="K11" s="120">
        <f t="shared" si="0"/>
        <v>20</v>
      </c>
      <c r="L11" s="310">
        <v>2414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1823</v>
      </c>
      <c r="I12" s="3">
        <v>1</v>
      </c>
      <c r="J12" s="160" t="s">
        <v>4</v>
      </c>
      <c r="K12" s="120">
        <f t="shared" si="0"/>
        <v>1</v>
      </c>
      <c r="L12" s="310">
        <v>1646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1103</v>
      </c>
      <c r="I13" s="14">
        <v>36</v>
      </c>
      <c r="J13" s="162" t="s">
        <v>5</v>
      </c>
      <c r="K13" s="181">
        <f t="shared" si="0"/>
        <v>36</v>
      </c>
      <c r="L13" s="318">
        <v>1098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1057</v>
      </c>
      <c r="I14" s="219">
        <v>17</v>
      </c>
      <c r="J14" s="220" t="s">
        <v>21</v>
      </c>
      <c r="K14" s="81" t="s">
        <v>8</v>
      </c>
      <c r="L14" s="319">
        <v>100223</v>
      </c>
      <c r="N14" s="48"/>
      <c r="R14" s="48"/>
      <c r="S14" s="26"/>
      <c r="T14" s="26"/>
      <c r="U14" s="26"/>
      <c r="V14" s="26"/>
    </row>
    <row r="15" spans="8:30" ht="13.5" customHeight="1">
      <c r="H15" s="289">
        <v>990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914</v>
      </c>
      <c r="I16" s="3">
        <v>40</v>
      </c>
      <c r="J16" s="160" t="s">
        <v>2</v>
      </c>
      <c r="K16" s="50"/>
      <c r="R16" s="48"/>
      <c r="S16" s="26"/>
      <c r="T16" s="26"/>
      <c r="U16" s="26"/>
      <c r="V16" s="26"/>
    </row>
    <row r="17" spans="1:22" ht="13.5" customHeight="1">
      <c r="H17" s="88">
        <v>752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681</v>
      </c>
      <c r="I18" s="3">
        <v>26</v>
      </c>
      <c r="J18" s="160" t="s">
        <v>30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7">
        <v>554</v>
      </c>
      <c r="I19" s="3">
        <v>18</v>
      </c>
      <c r="J19" s="160" t="s">
        <v>22</v>
      </c>
      <c r="L19" s="32" t="s">
        <v>67</v>
      </c>
      <c r="M19" s="445" t="s">
        <v>62</v>
      </c>
      <c r="N19" s="42" t="s">
        <v>72</v>
      </c>
      <c r="R19" s="48"/>
      <c r="S19" s="26"/>
      <c r="T19" s="26"/>
      <c r="U19" s="26"/>
      <c r="V19" s="26"/>
    </row>
    <row r="20" spans="1:22" ht="13.5" customHeight="1" thickBot="1">
      <c r="H20" s="88">
        <v>553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0">
        <v>41619</v>
      </c>
      <c r="N20" s="89">
        <f>SUM(H4)</f>
        <v>45305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190</v>
      </c>
      <c r="D21" s="59" t="s">
        <v>181</v>
      </c>
      <c r="E21" s="59" t="s">
        <v>41</v>
      </c>
      <c r="F21" s="59" t="s">
        <v>49</v>
      </c>
      <c r="G21" s="60" t="s">
        <v>51</v>
      </c>
      <c r="H21" s="289">
        <v>383</v>
      </c>
      <c r="I21" s="3">
        <v>38</v>
      </c>
      <c r="J21" s="160" t="s">
        <v>38</v>
      </c>
      <c r="K21" s="120">
        <f t="shared" ref="K21:K29" si="1">SUM(I5)</f>
        <v>34</v>
      </c>
      <c r="L21" s="160" t="s">
        <v>1</v>
      </c>
      <c r="M21" s="321">
        <v>9992</v>
      </c>
      <c r="N21" s="89">
        <f t="shared" ref="N21:N29" si="2">SUM(H5)</f>
        <v>11561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45305</v>
      </c>
      <c r="D22" s="97">
        <f>SUM(L4)</f>
        <v>43403</v>
      </c>
      <c r="E22" s="55">
        <f t="shared" ref="E22:E31" si="3">SUM(N20/M20*100)</f>
        <v>108.85653187246209</v>
      </c>
      <c r="F22" s="52">
        <f t="shared" ref="F22:F32" si="4">SUM(C22/D22*100)</f>
        <v>104.3821855632099</v>
      </c>
      <c r="G22" s="62"/>
      <c r="H22" s="88">
        <v>369</v>
      </c>
      <c r="I22" s="3">
        <v>31</v>
      </c>
      <c r="J22" s="3" t="s">
        <v>63</v>
      </c>
      <c r="K22" s="120">
        <f t="shared" si="1"/>
        <v>9</v>
      </c>
      <c r="L22" s="3" t="s">
        <v>159</v>
      </c>
      <c r="M22" s="321">
        <v>10997</v>
      </c>
      <c r="N22" s="89">
        <f t="shared" si="2"/>
        <v>11138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1</v>
      </c>
      <c r="C23" s="43">
        <f t="shared" ref="C23:C31" si="5">SUM(H5)</f>
        <v>11561</v>
      </c>
      <c r="D23" s="97">
        <f t="shared" ref="D23:D31" si="6">SUM(L5)</f>
        <v>10051</v>
      </c>
      <c r="E23" s="55">
        <f t="shared" si="3"/>
        <v>115.70256204963971</v>
      </c>
      <c r="F23" s="52">
        <f t="shared" si="4"/>
        <v>115.02338075813353</v>
      </c>
      <c r="G23" s="62"/>
      <c r="H23" s="88">
        <v>257</v>
      </c>
      <c r="I23" s="3">
        <v>22</v>
      </c>
      <c r="J23" s="160" t="s">
        <v>26</v>
      </c>
      <c r="K23" s="120">
        <f t="shared" si="1"/>
        <v>13</v>
      </c>
      <c r="L23" s="160" t="s">
        <v>7</v>
      </c>
      <c r="M23" s="321">
        <v>12458</v>
      </c>
      <c r="N23" s="89">
        <f t="shared" si="2"/>
        <v>9579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159</v>
      </c>
      <c r="C24" s="43">
        <f t="shared" si="5"/>
        <v>11138</v>
      </c>
      <c r="D24" s="97">
        <f t="shared" si="6"/>
        <v>10471</v>
      </c>
      <c r="E24" s="55">
        <f t="shared" si="3"/>
        <v>101.2821678639629</v>
      </c>
      <c r="F24" s="52">
        <f t="shared" si="4"/>
        <v>106.36997421449719</v>
      </c>
      <c r="G24" s="62"/>
      <c r="H24" s="88">
        <v>204</v>
      </c>
      <c r="I24" s="3">
        <v>14</v>
      </c>
      <c r="J24" s="160" t="s">
        <v>19</v>
      </c>
      <c r="K24" s="120">
        <f t="shared" si="1"/>
        <v>24</v>
      </c>
      <c r="L24" s="160" t="s">
        <v>28</v>
      </c>
      <c r="M24" s="321">
        <v>6326</v>
      </c>
      <c r="N24" s="89">
        <f t="shared" si="2"/>
        <v>5496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9579</v>
      </c>
      <c r="D25" s="97">
        <f t="shared" si="6"/>
        <v>10101</v>
      </c>
      <c r="E25" s="55">
        <f t="shared" si="3"/>
        <v>76.890351581313212</v>
      </c>
      <c r="F25" s="52">
        <f t="shared" si="4"/>
        <v>94.83219483219483</v>
      </c>
      <c r="G25" s="62"/>
      <c r="H25" s="88">
        <v>69</v>
      </c>
      <c r="I25" s="3">
        <v>5</v>
      </c>
      <c r="J25" s="160" t="s">
        <v>12</v>
      </c>
      <c r="K25" s="120">
        <f t="shared" si="1"/>
        <v>25</v>
      </c>
      <c r="L25" s="160" t="s">
        <v>29</v>
      </c>
      <c r="M25" s="321">
        <v>4884</v>
      </c>
      <c r="N25" s="89">
        <f t="shared" si="2"/>
        <v>4203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5496</v>
      </c>
      <c r="D26" s="97">
        <f t="shared" si="6"/>
        <v>6053</v>
      </c>
      <c r="E26" s="55">
        <f t="shared" si="3"/>
        <v>86.879544736010118</v>
      </c>
      <c r="F26" s="52">
        <f t="shared" si="4"/>
        <v>90.797951429043451</v>
      </c>
      <c r="G26" s="72"/>
      <c r="H26" s="88">
        <v>17</v>
      </c>
      <c r="I26" s="3">
        <v>11</v>
      </c>
      <c r="J26" s="160" t="s">
        <v>17</v>
      </c>
      <c r="K26" s="120">
        <f t="shared" si="1"/>
        <v>12</v>
      </c>
      <c r="L26" s="160" t="s">
        <v>18</v>
      </c>
      <c r="M26" s="321">
        <v>1405</v>
      </c>
      <c r="N26" s="89">
        <f t="shared" si="2"/>
        <v>2389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4203</v>
      </c>
      <c r="D27" s="97">
        <f t="shared" si="6"/>
        <v>4519</v>
      </c>
      <c r="E27" s="55">
        <f t="shared" si="3"/>
        <v>86.056511056511056</v>
      </c>
      <c r="F27" s="52">
        <f t="shared" si="4"/>
        <v>93.007302500553223</v>
      </c>
      <c r="G27" s="76"/>
      <c r="H27" s="88">
        <v>17</v>
      </c>
      <c r="I27" s="3">
        <v>27</v>
      </c>
      <c r="J27" s="160" t="s">
        <v>31</v>
      </c>
      <c r="K27" s="120">
        <f t="shared" si="1"/>
        <v>20</v>
      </c>
      <c r="L27" s="160" t="s">
        <v>24</v>
      </c>
      <c r="M27" s="321">
        <v>1739</v>
      </c>
      <c r="N27" s="89">
        <f t="shared" si="2"/>
        <v>2100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2389</v>
      </c>
      <c r="D28" s="97">
        <f t="shared" si="6"/>
        <v>2844</v>
      </c>
      <c r="E28" s="55">
        <f t="shared" si="3"/>
        <v>170.03558718861208</v>
      </c>
      <c r="F28" s="52">
        <f t="shared" si="4"/>
        <v>84.001406469760894</v>
      </c>
      <c r="G28" s="62"/>
      <c r="H28" s="88">
        <v>16</v>
      </c>
      <c r="I28" s="3">
        <v>2</v>
      </c>
      <c r="J28" s="160" t="s">
        <v>6</v>
      </c>
      <c r="K28" s="120">
        <f t="shared" si="1"/>
        <v>1</v>
      </c>
      <c r="L28" s="160" t="s">
        <v>4</v>
      </c>
      <c r="M28" s="321">
        <v>1811</v>
      </c>
      <c r="N28" s="89">
        <f t="shared" si="2"/>
        <v>1823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2100</v>
      </c>
      <c r="D29" s="97">
        <f t="shared" si="6"/>
        <v>2414</v>
      </c>
      <c r="E29" s="55">
        <f t="shared" si="3"/>
        <v>120.75905692926969</v>
      </c>
      <c r="F29" s="52">
        <f t="shared" si="4"/>
        <v>86.99254349627175</v>
      </c>
      <c r="G29" s="73"/>
      <c r="H29" s="88">
        <v>4</v>
      </c>
      <c r="I29" s="3">
        <v>4</v>
      </c>
      <c r="J29" s="160" t="s">
        <v>11</v>
      </c>
      <c r="K29" s="181">
        <f t="shared" si="1"/>
        <v>36</v>
      </c>
      <c r="L29" s="162" t="s">
        <v>5</v>
      </c>
      <c r="M29" s="322">
        <v>2010</v>
      </c>
      <c r="N29" s="89">
        <f t="shared" si="2"/>
        <v>1103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1823</v>
      </c>
      <c r="D30" s="97">
        <f t="shared" si="6"/>
        <v>1646</v>
      </c>
      <c r="E30" s="55">
        <f t="shared" si="3"/>
        <v>100.66261733848702</v>
      </c>
      <c r="F30" s="52">
        <f t="shared" si="4"/>
        <v>110.75334143377886</v>
      </c>
      <c r="G30" s="72"/>
      <c r="H30" s="88">
        <v>0</v>
      </c>
      <c r="I30" s="3">
        <v>3</v>
      </c>
      <c r="J30" s="160" t="s">
        <v>10</v>
      </c>
      <c r="K30" s="114"/>
      <c r="L30" s="332" t="s">
        <v>104</v>
      </c>
      <c r="M30" s="323">
        <v>101101</v>
      </c>
      <c r="N30" s="89">
        <f>SUM(H44)</f>
        <v>101534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1103</v>
      </c>
      <c r="D31" s="97">
        <f t="shared" si="6"/>
        <v>1098</v>
      </c>
      <c r="E31" s="55">
        <f t="shared" si="3"/>
        <v>54.875621890547265</v>
      </c>
      <c r="F31" s="63">
        <f t="shared" si="4"/>
        <v>100.45537340619308</v>
      </c>
      <c r="G31" s="75"/>
      <c r="H31" s="88">
        <v>0</v>
      </c>
      <c r="I31" s="3">
        <v>7</v>
      </c>
      <c r="J31" s="160" t="s">
        <v>14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56</v>
      </c>
      <c r="C32" s="67">
        <f>SUM(H44)</f>
        <v>101534</v>
      </c>
      <c r="D32" s="67">
        <f>SUM(L14)</f>
        <v>100223</v>
      </c>
      <c r="E32" s="68">
        <f>SUM(N30/M30*100)</f>
        <v>100.42828458670043</v>
      </c>
      <c r="F32" s="63">
        <f t="shared" si="4"/>
        <v>101.30808297496583</v>
      </c>
      <c r="G32" s="71"/>
      <c r="H32" s="89">
        <v>0</v>
      </c>
      <c r="I32" s="3">
        <v>8</v>
      </c>
      <c r="J32" s="160" t="s">
        <v>15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10</v>
      </c>
      <c r="J33" s="160" t="s">
        <v>16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15</v>
      </c>
      <c r="J34" s="160" t="s">
        <v>20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27">
        <v>0</v>
      </c>
      <c r="I35" s="3">
        <v>19</v>
      </c>
      <c r="J35" s="160" t="s">
        <v>23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23</v>
      </c>
      <c r="J36" s="160" t="s">
        <v>27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28</v>
      </c>
      <c r="J37" s="160" t="s">
        <v>32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29</v>
      </c>
      <c r="J38" s="160" t="s">
        <v>53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289">
        <v>0</v>
      </c>
      <c r="I39" s="3">
        <v>30</v>
      </c>
      <c r="J39" s="160" t="s">
        <v>33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32</v>
      </c>
      <c r="J40" s="160" t="s">
        <v>35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289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101534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195</v>
      </c>
      <c r="I48" s="3"/>
      <c r="J48" s="178" t="s">
        <v>101</v>
      </c>
      <c r="K48" s="81"/>
      <c r="L48" s="296" t="s">
        <v>186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96</v>
      </c>
      <c r="I49" s="3"/>
      <c r="J49" s="144" t="s">
        <v>9</v>
      </c>
      <c r="K49" s="98"/>
      <c r="L49" s="94" t="s">
        <v>96</v>
      </c>
      <c r="N49" s="48"/>
      <c r="R49" s="48"/>
      <c r="S49" s="26"/>
      <c r="T49" s="26"/>
      <c r="U49" s="26"/>
      <c r="V49" s="26"/>
    </row>
    <row r="50" spans="1:22" ht="13.5" customHeight="1">
      <c r="H50" s="427">
        <v>318299</v>
      </c>
      <c r="I50" s="160">
        <v>17</v>
      </c>
      <c r="J50" s="160" t="s">
        <v>21</v>
      </c>
      <c r="K50" s="123">
        <f>SUM(I50)</f>
        <v>17</v>
      </c>
      <c r="L50" s="297">
        <v>425877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69065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112381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21231</v>
      </c>
      <c r="I52" s="160">
        <v>16</v>
      </c>
      <c r="J52" s="160" t="s">
        <v>3</v>
      </c>
      <c r="K52" s="123">
        <f t="shared" si="7"/>
        <v>16</v>
      </c>
      <c r="L52" s="297">
        <v>20906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193">
        <v>19731</v>
      </c>
      <c r="I53" s="160">
        <v>26</v>
      </c>
      <c r="J53" s="160" t="s">
        <v>30</v>
      </c>
      <c r="K53" s="123">
        <f t="shared" si="7"/>
        <v>26</v>
      </c>
      <c r="L53" s="297">
        <v>18308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190</v>
      </c>
      <c r="D54" s="59" t="s">
        <v>181</v>
      </c>
      <c r="E54" s="59" t="s">
        <v>41</v>
      </c>
      <c r="F54" s="59" t="s">
        <v>49</v>
      </c>
      <c r="G54" s="60" t="s">
        <v>51</v>
      </c>
      <c r="H54" s="289">
        <v>15646</v>
      </c>
      <c r="I54" s="160">
        <v>24</v>
      </c>
      <c r="J54" s="160" t="s">
        <v>28</v>
      </c>
      <c r="K54" s="123">
        <f t="shared" si="7"/>
        <v>24</v>
      </c>
      <c r="L54" s="297">
        <v>15396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318299</v>
      </c>
      <c r="D55" s="5">
        <f t="shared" ref="D55:D64" si="8">SUM(L50)</f>
        <v>425877</v>
      </c>
      <c r="E55" s="52">
        <f>SUM(N66/M66*100)</f>
        <v>107.55779179746767</v>
      </c>
      <c r="F55" s="52">
        <f t="shared" ref="F55:F65" si="9">SUM(C55/D55*100)</f>
        <v>74.739654876877594</v>
      </c>
      <c r="G55" s="62"/>
      <c r="H55" s="88">
        <v>15505</v>
      </c>
      <c r="I55" s="160">
        <v>40</v>
      </c>
      <c r="J55" s="160" t="s">
        <v>2</v>
      </c>
      <c r="K55" s="123">
        <f t="shared" si="7"/>
        <v>40</v>
      </c>
      <c r="L55" s="297">
        <v>14513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69065</v>
      </c>
      <c r="D56" s="5">
        <f t="shared" si="8"/>
        <v>112381</v>
      </c>
      <c r="E56" s="52">
        <f t="shared" ref="E56:E65" si="11">SUM(N67/M67*100)</f>
        <v>147.69470937941063</v>
      </c>
      <c r="F56" s="52">
        <f t="shared" si="9"/>
        <v>61.456118027068626</v>
      </c>
      <c r="G56" s="62"/>
      <c r="H56" s="88">
        <v>13042</v>
      </c>
      <c r="I56" s="160">
        <v>37</v>
      </c>
      <c r="J56" s="160" t="s">
        <v>37</v>
      </c>
      <c r="K56" s="123">
        <f t="shared" si="7"/>
        <v>37</v>
      </c>
      <c r="L56" s="297">
        <v>9793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21231</v>
      </c>
      <c r="D57" s="5">
        <f t="shared" si="8"/>
        <v>20906</v>
      </c>
      <c r="E57" s="52">
        <f t="shared" si="11"/>
        <v>111.69507575757575</v>
      </c>
      <c r="F57" s="52">
        <f t="shared" si="9"/>
        <v>101.55457763321533</v>
      </c>
      <c r="G57" s="62"/>
      <c r="H57" s="88">
        <v>9704</v>
      </c>
      <c r="I57" s="160">
        <v>38</v>
      </c>
      <c r="J57" s="160" t="s">
        <v>38</v>
      </c>
      <c r="K57" s="123">
        <f t="shared" si="7"/>
        <v>38</v>
      </c>
      <c r="L57" s="297">
        <v>9201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19731</v>
      </c>
      <c r="D58" s="5">
        <f t="shared" si="8"/>
        <v>18308</v>
      </c>
      <c r="E58" s="52">
        <f t="shared" si="11"/>
        <v>116.98683742440411</v>
      </c>
      <c r="F58" s="52">
        <f t="shared" si="9"/>
        <v>107.77255844439588</v>
      </c>
      <c r="G58" s="62"/>
      <c r="H58" s="429">
        <v>9563</v>
      </c>
      <c r="I58" s="162">
        <v>25</v>
      </c>
      <c r="J58" s="162" t="s">
        <v>29</v>
      </c>
      <c r="K58" s="123">
        <f t="shared" si="7"/>
        <v>25</v>
      </c>
      <c r="L58" s="295">
        <v>8628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28</v>
      </c>
      <c r="C59" s="43">
        <f t="shared" si="10"/>
        <v>15646</v>
      </c>
      <c r="D59" s="5">
        <f t="shared" si="8"/>
        <v>15396</v>
      </c>
      <c r="E59" s="52">
        <f t="shared" si="11"/>
        <v>119.80091883614088</v>
      </c>
      <c r="F59" s="52">
        <f t="shared" si="9"/>
        <v>101.623798389192</v>
      </c>
      <c r="G59" s="72"/>
      <c r="H59" s="375">
        <v>6536</v>
      </c>
      <c r="I59" s="162">
        <v>33</v>
      </c>
      <c r="J59" s="162" t="s">
        <v>0</v>
      </c>
      <c r="K59" s="123">
        <f t="shared" si="7"/>
        <v>33</v>
      </c>
      <c r="L59" s="295">
        <v>11963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</v>
      </c>
      <c r="C60" s="43">
        <f t="shared" si="10"/>
        <v>15505</v>
      </c>
      <c r="D60" s="5">
        <f t="shared" si="8"/>
        <v>14513</v>
      </c>
      <c r="E60" s="52">
        <f t="shared" si="11"/>
        <v>112.501813960238</v>
      </c>
      <c r="F60" s="52">
        <f t="shared" si="9"/>
        <v>106.83525115413768</v>
      </c>
      <c r="G60" s="62"/>
      <c r="H60" s="423">
        <v>6371</v>
      </c>
      <c r="I60" s="220">
        <v>34</v>
      </c>
      <c r="J60" s="220" t="s">
        <v>1</v>
      </c>
      <c r="K60" s="81" t="s">
        <v>8</v>
      </c>
      <c r="L60" s="407">
        <v>666628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13042</v>
      </c>
      <c r="D61" s="5">
        <f t="shared" si="8"/>
        <v>9793</v>
      </c>
      <c r="E61" s="52">
        <f t="shared" si="11"/>
        <v>114.90748898678413</v>
      </c>
      <c r="F61" s="52">
        <f t="shared" si="9"/>
        <v>133.1767589094251</v>
      </c>
      <c r="G61" s="62"/>
      <c r="H61" s="88">
        <v>3066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38</v>
      </c>
      <c r="C62" s="43">
        <f t="shared" si="10"/>
        <v>9704</v>
      </c>
      <c r="D62" s="5">
        <f t="shared" si="8"/>
        <v>9201</v>
      </c>
      <c r="E62" s="52">
        <f t="shared" si="11"/>
        <v>131.59750474640632</v>
      </c>
      <c r="F62" s="52">
        <f t="shared" si="9"/>
        <v>105.46679708727311</v>
      </c>
      <c r="G62" s="73"/>
      <c r="H62" s="88">
        <v>2543</v>
      </c>
      <c r="I62" s="160">
        <v>1</v>
      </c>
      <c r="J62" s="160" t="s">
        <v>4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9563</v>
      </c>
      <c r="D63" s="5">
        <f t="shared" si="8"/>
        <v>8628</v>
      </c>
      <c r="E63" s="52">
        <f t="shared" si="11"/>
        <v>99.542000624544599</v>
      </c>
      <c r="F63" s="52">
        <f t="shared" si="9"/>
        <v>110.83681038479369</v>
      </c>
      <c r="G63" s="72"/>
      <c r="H63" s="88">
        <v>2154</v>
      </c>
      <c r="I63" s="160">
        <v>30</v>
      </c>
      <c r="J63" s="160" t="s">
        <v>95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6536</v>
      </c>
      <c r="D64" s="5">
        <f t="shared" si="8"/>
        <v>11963</v>
      </c>
      <c r="E64" s="57">
        <f t="shared" si="11"/>
        <v>94.165105892522689</v>
      </c>
      <c r="F64" s="52">
        <f t="shared" si="9"/>
        <v>54.635124968653351</v>
      </c>
      <c r="G64" s="75"/>
      <c r="H64" s="122">
        <v>1633</v>
      </c>
      <c r="I64" s="160">
        <v>35</v>
      </c>
      <c r="J64" s="160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56</v>
      </c>
      <c r="C65" s="67">
        <f>SUM(H90)</f>
        <v>517837</v>
      </c>
      <c r="D65" s="67">
        <f>SUM(L60)</f>
        <v>666628</v>
      </c>
      <c r="E65" s="70">
        <f t="shared" si="11"/>
        <v>113.01302896052027</v>
      </c>
      <c r="F65" s="70">
        <f t="shared" si="9"/>
        <v>77.680055443215707</v>
      </c>
      <c r="G65" s="71"/>
      <c r="H65" s="89">
        <v>1291</v>
      </c>
      <c r="I65" s="160">
        <v>14</v>
      </c>
      <c r="J65" s="160" t="s">
        <v>19</v>
      </c>
      <c r="L65" s="190" t="s">
        <v>101</v>
      </c>
      <c r="M65" s="141" t="s">
        <v>62</v>
      </c>
      <c r="N65" t="s">
        <v>72</v>
      </c>
      <c r="R65" s="48"/>
      <c r="S65" s="26"/>
      <c r="T65" s="26"/>
      <c r="U65" s="26"/>
      <c r="V65" s="26"/>
    </row>
    <row r="66" spans="1:22" ht="13.5" customHeight="1">
      <c r="H66" s="289">
        <v>949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295933</v>
      </c>
      <c r="N66" s="89">
        <f>SUM(H50)</f>
        <v>318299</v>
      </c>
      <c r="R66" s="48"/>
      <c r="S66" s="26"/>
      <c r="T66" s="26"/>
      <c r="U66" s="26"/>
      <c r="V66" s="26"/>
    </row>
    <row r="67" spans="1:22" ht="13.5" customHeight="1">
      <c r="H67" s="88">
        <v>942</v>
      </c>
      <c r="I67" s="160">
        <v>29</v>
      </c>
      <c r="J67" s="160" t="s">
        <v>53</v>
      </c>
      <c r="K67" s="116">
        <f t="shared" ref="K67:K75" si="12">SUM(I51)</f>
        <v>36</v>
      </c>
      <c r="L67" s="160" t="s">
        <v>5</v>
      </c>
      <c r="M67" s="306">
        <v>46762</v>
      </c>
      <c r="N67" s="89">
        <f t="shared" ref="N67:N75" si="13">SUM(H51)</f>
        <v>69065</v>
      </c>
      <c r="R67" s="48"/>
      <c r="S67" s="26"/>
      <c r="T67" s="26"/>
      <c r="U67" s="26"/>
      <c r="V67" s="26"/>
    </row>
    <row r="68" spans="1:22" ht="13.5" customHeight="1">
      <c r="C68" s="26"/>
      <c r="H68" s="88">
        <v>272</v>
      </c>
      <c r="I68" s="160">
        <v>13</v>
      </c>
      <c r="J68" s="160" t="s">
        <v>7</v>
      </c>
      <c r="K68" s="116">
        <f t="shared" si="12"/>
        <v>16</v>
      </c>
      <c r="L68" s="160" t="s">
        <v>3</v>
      </c>
      <c r="M68" s="306">
        <v>19008</v>
      </c>
      <c r="N68" s="89">
        <f t="shared" si="13"/>
        <v>21231</v>
      </c>
      <c r="R68" s="48"/>
      <c r="S68" s="26"/>
      <c r="T68" s="26"/>
      <c r="U68" s="26"/>
      <c r="V68" s="26"/>
    </row>
    <row r="69" spans="1:22" ht="13.5" customHeight="1">
      <c r="H69" s="289">
        <v>95</v>
      </c>
      <c r="I69" s="160">
        <v>9</v>
      </c>
      <c r="J69" s="3" t="s">
        <v>159</v>
      </c>
      <c r="K69" s="116">
        <f t="shared" si="12"/>
        <v>26</v>
      </c>
      <c r="L69" s="160" t="s">
        <v>30</v>
      </c>
      <c r="M69" s="306">
        <v>16866</v>
      </c>
      <c r="N69" s="89">
        <f t="shared" si="13"/>
        <v>19731</v>
      </c>
      <c r="R69" s="48"/>
      <c r="S69" s="26"/>
      <c r="T69" s="26"/>
      <c r="U69" s="26"/>
      <c r="V69" s="26"/>
    </row>
    <row r="70" spans="1:22" ht="13.5" customHeight="1">
      <c r="H70" s="88">
        <v>41</v>
      </c>
      <c r="I70" s="160">
        <v>27</v>
      </c>
      <c r="J70" s="160" t="s">
        <v>31</v>
      </c>
      <c r="K70" s="116">
        <f t="shared" si="12"/>
        <v>24</v>
      </c>
      <c r="L70" s="160" t="s">
        <v>28</v>
      </c>
      <c r="M70" s="306">
        <v>13060</v>
      </c>
      <c r="N70" s="89">
        <f t="shared" si="13"/>
        <v>15646</v>
      </c>
      <c r="R70" s="48"/>
      <c r="S70" s="26"/>
      <c r="T70" s="26"/>
      <c r="U70" s="26"/>
      <c r="V70" s="26"/>
    </row>
    <row r="71" spans="1:22" ht="13.5" customHeight="1">
      <c r="H71" s="88">
        <v>29</v>
      </c>
      <c r="I71" s="160">
        <v>28</v>
      </c>
      <c r="J71" s="160" t="s">
        <v>32</v>
      </c>
      <c r="K71" s="116">
        <f t="shared" si="12"/>
        <v>40</v>
      </c>
      <c r="L71" s="160" t="s">
        <v>2</v>
      </c>
      <c r="M71" s="306">
        <v>13782</v>
      </c>
      <c r="N71" s="89">
        <f t="shared" si="13"/>
        <v>15505</v>
      </c>
      <c r="R71" s="48"/>
      <c r="S71" s="26"/>
      <c r="T71" s="26"/>
      <c r="U71" s="26"/>
      <c r="V71" s="26"/>
    </row>
    <row r="72" spans="1:22" ht="13.5" customHeight="1">
      <c r="H72" s="88">
        <v>25</v>
      </c>
      <c r="I72" s="160">
        <v>39</v>
      </c>
      <c r="J72" s="160" t="s">
        <v>39</v>
      </c>
      <c r="K72" s="116">
        <f t="shared" si="12"/>
        <v>37</v>
      </c>
      <c r="L72" s="160" t="s">
        <v>37</v>
      </c>
      <c r="M72" s="306">
        <v>11350</v>
      </c>
      <c r="N72" s="89">
        <f t="shared" si="13"/>
        <v>13042</v>
      </c>
      <c r="R72" s="48"/>
      <c r="S72" s="26"/>
      <c r="T72" s="26"/>
      <c r="U72" s="26"/>
      <c r="V72" s="26"/>
    </row>
    <row r="73" spans="1:22" ht="13.5" customHeight="1">
      <c r="H73" s="88">
        <v>24</v>
      </c>
      <c r="I73" s="160">
        <v>23</v>
      </c>
      <c r="J73" s="160" t="s">
        <v>27</v>
      </c>
      <c r="K73" s="116">
        <f t="shared" si="12"/>
        <v>38</v>
      </c>
      <c r="L73" s="160" t="s">
        <v>38</v>
      </c>
      <c r="M73" s="306">
        <v>7374</v>
      </c>
      <c r="N73" s="89">
        <f t="shared" si="13"/>
        <v>9704</v>
      </c>
      <c r="R73" s="48"/>
      <c r="S73" s="26"/>
      <c r="T73" s="26"/>
      <c r="U73" s="26"/>
      <c r="V73" s="26"/>
    </row>
    <row r="74" spans="1:22" ht="13.5" customHeight="1">
      <c r="H74" s="88">
        <v>23</v>
      </c>
      <c r="I74" s="160">
        <v>4</v>
      </c>
      <c r="J74" s="160" t="s">
        <v>11</v>
      </c>
      <c r="K74" s="116">
        <f t="shared" si="12"/>
        <v>25</v>
      </c>
      <c r="L74" s="162" t="s">
        <v>29</v>
      </c>
      <c r="M74" s="307">
        <v>9607</v>
      </c>
      <c r="N74" s="89">
        <f t="shared" si="13"/>
        <v>9563</v>
      </c>
      <c r="R74" s="48"/>
      <c r="S74" s="26"/>
      <c r="T74" s="26"/>
      <c r="U74" s="26"/>
      <c r="V74" s="26"/>
    </row>
    <row r="75" spans="1:22" ht="13.5" customHeight="1" thickBot="1">
      <c r="H75" s="88">
        <v>22</v>
      </c>
      <c r="I75" s="160">
        <v>11</v>
      </c>
      <c r="J75" s="160" t="s">
        <v>17</v>
      </c>
      <c r="K75" s="116">
        <f t="shared" si="12"/>
        <v>33</v>
      </c>
      <c r="L75" s="162" t="s">
        <v>0</v>
      </c>
      <c r="M75" s="307">
        <v>6941</v>
      </c>
      <c r="N75" s="166">
        <f t="shared" si="13"/>
        <v>6536</v>
      </c>
      <c r="R75" s="48"/>
      <c r="S75" s="26"/>
      <c r="T75" s="26"/>
      <c r="U75" s="26"/>
      <c r="V75" s="26"/>
    </row>
    <row r="76" spans="1:22" ht="13.5" customHeight="1" thickTop="1">
      <c r="H76" s="88">
        <v>21</v>
      </c>
      <c r="I76" s="160">
        <v>22</v>
      </c>
      <c r="J76" s="160" t="s">
        <v>26</v>
      </c>
      <c r="K76" s="3"/>
      <c r="L76" s="332" t="s">
        <v>104</v>
      </c>
      <c r="M76" s="337">
        <v>458210</v>
      </c>
      <c r="N76" s="171">
        <f>SUM(H90)</f>
        <v>517837</v>
      </c>
      <c r="R76" s="48"/>
      <c r="S76" s="26"/>
      <c r="T76" s="26"/>
      <c r="U76" s="26"/>
      <c r="V76" s="26"/>
    </row>
    <row r="77" spans="1:22" ht="13.5" customHeight="1">
      <c r="H77" s="88">
        <v>8</v>
      </c>
      <c r="I77" s="160">
        <v>2</v>
      </c>
      <c r="J77" s="160" t="s">
        <v>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6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289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517837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I50" sqref="I50:J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7" t="s">
        <v>210</v>
      </c>
      <c r="B1" s="468"/>
      <c r="C1" s="468"/>
      <c r="D1" s="468"/>
      <c r="E1" s="468"/>
      <c r="F1" s="468"/>
      <c r="G1" s="468"/>
      <c r="I1" s="382"/>
      <c r="J1" s="393"/>
      <c r="M1" s="16"/>
      <c r="N1" t="s">
        <v>190</v>
      </c>
      <c r="O1" s="400"/>
      <c r="Q1" s="279" t="s">
        <v>181</v>
      </c>
    </row>
    <row r="2" spans="1:19" ht="13.5" customHeight="1">
      <c r="H2" s="3"/>
      <c r="I2" s="144" t="s">
        <v>9</v>
      </c>
      <c r="J2" s="8" t="s">
        <v>65</v>
      </c>
      <c r="K2" s="3" t="s">
        <v>44</v>
      </c>
      <c r="L2" s="3"/>
      <c r="M2" s="8" t="s">
        <v>9</v>
      </c>
      <c r="N2" s="401"/>
      <c r="O2" s="89"/>
      <c r="P2" s="3"/>
      <c r="Q2" s="401"/>
      <c r="R2" s="398"/>
      <c r="S2" s="399"/>
    </row>
    <row r="3" spans="1:19" ht="13.5" customHeight="1">
      <c r="H3" s="3">
        <v>17</v>
      </c>
      <c r="I3" s="160" t="s">
        <v>21</v>
      </c>
      <c r="J3" s="217">
        <v>436418</v>
      </c>
      <c r="K3" s="195">
        <v>1</v>
      </c>
      <c r="L3" s="3">
        <f>SUM(H3)</f>
        <v>17</v>
      </c>
      <c r="M3" s="160" t="s">
        <v>21</v>
      </c>
      <c r="N3" s="13">
        <f>SUM(J3)</f>
        <v>436418</v>
      </c>
      <c r="O3" s="3">
        <f>SUM(H3)</f>
        <v>17</v>
      </c>
      <c r="P3" s="160" t="s">
        <v>21</v>
      </c>
      <c r="Q3" s="196">
        <v>470782</v>
      </c>
      <c r="R3" s="398"/>
      <c r="S3" s="399"/>
    </row>
    <row r="4" spans="1:19" ht="13.5" customHeight="1">
      <c r="H4" s="3">
        <v>26</v>
      </c>
      <c r="I4" s="160" t="s">
        <v>30</v>
      </c>
      <c r="J4" s="13">
        <v>132528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132528</v>
      </c>
      <c r="O4" s="3">
        <f t="shared" ref="O4:O12" si="2">SUM(H4)</f>
        <v>26</v>
      </c>
      <c r="P4" s="160" t="s">
        <v>30</v>
      </c>
      <c r="Q4" s="86">
        <v>141140</v>
      </c>
      <c r="R4" s="398"/>
      <c r="S4" s="399"/>
    </row>
    <row r="5" spans="1:19" ht="13.5" customHeight="1">
      <c r="H5" s="3">
        <v>36</v>
      </c>
      <c r="I5" s="160" t="s">
        <v>5</v>
      </c>
      <c r="J5" s="13">
        <v>116130</v>
      </c>
      <c r="K5" s="195">
        <v>3</v>
      </c>
      <c r="L5" s="3">
        <f t="shared" si="0"/>
        <v>36</v>
      </c>
      <c r="M5" s="160" t="s">
        <v>5</v>
      </c>
      <c r="N5" s="13">
        <f t="shared" si="1"/>
        <v>116130</v>
      </c>
      <c r="O5" s="3">
        <f t="shared" si="2"/>
        <v>36</v>
      </c>
      <c r="P5" s="160" t="s">
        <v>5</v>
      </c>
      <c r="Q5" s="86">
        <v>146783</v>
      </c>
    </row>
    <row r="6" spans="1:19" ht="13.5" customHeight="1">
      <c r="H6" s="3">
        <v>33</v>
      </c>
      <c r="I6" s="160" t="s">
        <v>0</v>
      </c>
      <c r="J6" s="217">
        <v>83561</v>
      </c>
      <c r="K6" s="195">
        <v>4</v>
      </c>
      <c r="L6" s="3">
        <f t="shared" si="0"/>
        <v>33</v>
      </c>
      <c r="M6" s="160" t="s">
        <v>0</v>
      </c>
      <c r="N6" s="13">
        <f t="shared" si="1"/>
        <v>83561</v>
      </c>
      <c r="O6" s="3">
        <f t="shared" si="2"/>
        <v>33</v>
      </c>
      <c r="P6" s="160" t="s">
        <v>0</v>
      </c>
      <c r="Q6" s="86">
        <v>79573</v>
      </c>
    </row>
    <row r="7" spans="1:19" ht="13.5" customHeight="1">
      <c r="H7" s="33">
        <v>40</v>
      </c>
      <c r="I7" s="160" t="s">
        <v>2</v>
      </c>
      <c r="J7" s="13">
        <v>74662</v>
      </c>
      <c r="K7" s="195">
        <v>5</v>
      </c>
      <c r="L7" s="3">
        <f t="shared" si="0"/>
        <v>40</v>
      </c>
      <c r="M7" s="160" t="s">
        <v>2</v>
      </c>
      <c r="N7" s="13">
        <f t="shared" si="1"/>
        <v>74662</v>
      </c>
      <c r="O7" s="3">
        <f t="shared" si="2"/>
        <v>40</v>
      </c>
      <c r="P7" s="160" t="s">
        <v>2</v>
      </c>
      <c r="Q7" s="86">
        <v>70611</v>
      </c>
    </row>
    <row r="8" spans="1:19" ht="13.5" customHeight="1">
      <c r="H8" s="3">
        <v>31</v>
      </c>
      <c r="I8" s="160" t="s">
        <v>63</v>
      </c>
      <c r="J8" s="217">
        <v>74288</v>
      </c>
      <c r="K8" s="195">
        <v>6</v>
      </c>
      <c r="L8" s="3">
        <f t="shared" si="0"/>
        <v>31</v>
      </c>
      <c r="M8" s="160" t="s">
        <v>63</v>
      </c>
      <c r="N8" s="13">
        <f t="shared" si="1"/>
        <v>74288</v>
      </c>
      <c r="O8" s="3">
        <f t="shared" si="2"/>
        <v>31</v>
      </c>
      <c r="P8" s="160" t="s">
        <v>63</v>
      </c>
      <c r="Q8" s="86">
        <v>85913</v>
      </c>
    </row>
    <row r="9" spans="1:19" ht="13.5" customHeight="1">
      <c r="H9" s="14">
        <v>34</v>
      </c>
      <c r="I9" s="162" t="s">
        <v>1</v>
      </c>
      <c r="J9" s="13">
        <v>69455</v>
      </c>
      <c r="K9" s="195">
        <v>7</v>
      </c>
      <c r="L9" s="3">
        <f t="shared" si="0"/>
        <v>34</v>
      </c>
      <c r="M9" s="162" t="s">
        <v>1</v>
      </c>
      <c r="N9" s="13">
        <f t="shared" si="1"/>
        <v>69455</v>
      </c>
      <c r="O9" s="3">
        <f t="shared" si="2"/>
        <v>34</v>
      </c>
      <c r="P9" s="162" t="s">
        <v>1</v>
      </c>
      <c r="Q9" s="86">
        <v>65166</v>
      </c>
    </row>
    <row r="10" spans="1:19" ht="13.5" customHeight="1">
      <c r="H10" s="3">
        <v>16</v>
      </c>
      <c r="I10" s="160" t="s">
        <v>3</v>
      </c>
      <c r="J10" s="13">
        <v>55946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55946</v>
      </c>
      <c r="O10" s="3">
        <f t="shared" si="2"/>
        <v>16</v>
      </c>
      <c r="P10" s="160" t="s">
        <v>3</v>
      </c>
      <c r="Q10" s="86">
        <v>61272</v>
      </c>
    </row>
    <row r="11" spans="1:19" ht="13.5" customHeight="1">
      <c r="H11" s="14">
        <v>25</v>
      </c>
      <c r="I11" s="162" t="s">
        <v>29</v>
      </c>
      <c r="J11" s="13">
        <v>53078</v>
      </c>
      <c r="K11" s="195">
        <v>9</v>
      </c>
      <c r="L11" s="3">
        <f t="shared" si="0"/>
        <v>25</v>
      </c>
      <c r="M11" s="162" t="s">
        <v>29</v>
      </c>
      <c r="N11" s="13">
        <f t="shared" si="1"/>
        <v>53078</v>
      </c>
      <c r="O11" s="3">
        <f t="shared" si="2"/>
        <v>25</v>
      </c>
      <c r="P11" s="162" t="s">
        <v>29</v>
      </c>
      <c r="Q11" s="86">
        <v>50642</v>
      </c>
    </row>
    <row r="12" spans="1:19" ht="13.5" customHeight="1" thickBot="1">
      <c r="H12" s="271">
        <v>2</v>
      </c>
      <c r="I12" s="376" t="s">
        <v>6</v>
      </c>
      <c r="J12" s="413">
        <v>51181</v>
      </c>
      <c r="K12" s="194">
        <v>10</v>
      </c>
      <c r="L12" s="3">
        <f t="shared" si="0"/>
        <v>2</v>
      </c>
      <c r="M12" s="376" t="s">
        <v>6</v>
      </c>
      <c r="N12" s="113">
        <f t="shared" si="1"/>
        <v>51181</v>
      </c>
      <c r="O12" s="14">
        <f t="shared" si="2"/>
        <v>2</v>
      </c>
      <c r="P12" s="376" t="s">
        <v>6</v>
      </c>
      <c r="Q12" s="197">
        <v>55724</v>
      </c>
    </row>
    <row r="13" spans="1:19" ht="13.5" customHeight="1" thickTop="1" thickBot="1">
      <c r="H13" s="121">
        <v>13</v>
      </c>
      <c r="I13" s="174" t="s">
        <v>7</v>
      </c>
      <c r="J13" s="415">
        <v>43668</v>
      </c>
      <c r="K13" s="103"/>
      <c r="L13" s="78"/>
      <c r="M13" s="163"/>
      <c r="N13" s="336">
        <f>SUM(J43)</f>
        <v>1484079</v>
      </c>
      <c r="O13" s="3"/>
      <c r="P13" s="270" t="s">
        <v>8</v>
      </c>
      <c r="Q13" s="198">
        <v>1579497</v>
      </c>
    </row>
    <row r="14" spans="1:19" ht="13.5" customHeight="1">
      <c r="B14" s="19"/>
      <c r="H14" s="3">
        <v>3</v>
      </c>
      <c r="I14" s="160" t="s">
        <v>10</v>
      </c>
      <c r="J14" s="13">
        <v>43592</v>
      </c>
      <c r="K14" s="103"/>
      <c r="L14" s="26"/>
      <c r="N14" t="s">
        <v>58</v>
      </c>
      <c r="O14"/>
    </row>
    <row r="15" spans="1:19" ht="13.5" customHeight="1">
      <c r="H15" s="3">
        <v>24</v>
      </c>
      <c r="I15" s="160" t="s">
        <v>28</v>
      </c>
      <c r="J15" s="13">
        <v>38368</v>
      </c>
      <c r="K15" s="103"/>
      <c r="L15" s="26"/>
      <c r="M15" t="s">
        <v>192</v>
      </c>
      <c r="N15" s="15"/>
      <c r="O15"/>
      <c r="P15" t="s">
        <v>193</v>
      </c>
      <c r="Q15" s="85" t="s">
        <v>173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35155</v>
      </c>
      <c r="K16" s="103"/>
      <c r="L16" s="3">
        <f>SUM(L3)</f>
        <v>17</v>
      </c>
      <c r="M16" s="13">
        <f>SUM(N3)</f>
        <v>436418</v>
      </c>
      <c r="N16" s="160" t="s">
        <v>21</v>
      </c>
      <c r="O16" s="3">
        <f>SUM(O3)</f>
        <v>17</v>
      </c>
      <c r="P16" s="13">
        <f>SUM(M16)</f>
        <v>436418</v>
      </c>
      <c r="Q16" s="275">
        <v>447622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31052</v>
      </c>
      <c r="K17" s="103"/>
      <c r="L17" s="3">
        <f t="shared" ref="L17:L25" si="3">SUM(L4)</f>
        <v>26</v>
      </c>
      <c r="M17" s="13">
        <f t="shared" ref="M17:M25" si="4">SUM(N4)</f>
        <v>132528</v>
      </c>
      <c r="N17" s="160" t="s">
        <v>30</v>
      </c>
      <c r="O17" s="3">
        <f t="shared" ref="O17:O25" si="5">SUM(O4)</f>
        <v>26</v>
      </c>
      <c r="P17" s="13">
        <f t="shared" ref="P17:P25" si="6">SUM(M17)</f>
        <v>132528</v>
      </c>
      <c r="Q17" s="276">
        <v>130624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19089</v>
      </c>
      <c r="K18" s="103"/>
      <c r="L18" s="3">
        <f t="shared" si="3"/>
        <v>36</v>
      </c>
      <c r="M18" s="13">
        <f t="shared" si="4"/>
        <v>116130</v>
      </c>
      <c r="N18" s="160" t="s">
        <v>5</v>
      </c>
      <c r="O18" s="3">
        <f t="shared" si="5"/>
        <v>36</v>
      </c>
      <c r="P18" s="13">
        <f t="shared" si="6"/>
        <v>116130</v>
      </c>
      <c r="Q18" s="276">
        <v>113354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159</v>
      </c>
      <c r="J19" s="136">
        <v>17512</v>
      </c>
      <c r="L19" s="3">
        <f t="shared" si="3"/>
        <v>33</v>
      </c>
      <c r="M19" s="13">
        <f t="shared" si="4"/>
        <v>83561</v>
      </c>
      <c r="N19" s="160" t="s">
        <v>0</v>
      </c>
      <c r="O19" s="3">
        <f t="shared" si="5"/>
        <v>33</v>
      </c>
      <c r="P19" s="13">
        <f t="shared" si="6"/>
        <v>83561</v>
      </c>
      <c r="Q19" s="276">
        <v>88064</v>
      </c>
      <c r="R19" s="79"/>
      <c r="S19" s="124"/>
    </row>
    <row r="20" spans="2:20" ht="13.5" customHeight="1">
      <c r="B20" s="18"/>
      <c r="C20" s="15"/>
      <c r="E20" s="17"/>
      <c r="H20" s="3">
        <v>1</v>
      </c>
      <c r="I20" s="160" t="s">
        <v>4</v>
      </c>
      <c r="J20" s="13">
        <v>15469</v>
      </c>
      <c r="L20" s="3">
        <f t="shared" si="3"/>
        <v>40</v>
      </c>
      <c r="M20" s="13">
        <f t="shared" si="4"/>
        <v>74662</v>
      </c>
      <c r="N20" s="160" t="s">
        <v>2</v>
      </c>
      <c r="O20" s="3">
        <f t="shared" si="5"/>
        <v>40</v>
      </c>
      <c r="P20" s="13">
        <f t="shared" si="6"/>
        <v>74662</v>
      </c>
      <c r="Q20" s="276">
        <v>73086</v>
      </c>
      <c r="R20" s="79"/>
      <c r="S20" s="124"/>
    </row>
    <row r="21" spans="2:20" ht="13.5" customHeight="1">
      <c r="B21" s="18"/>
      <c r="C21" s="15"/>
      <c r="E21" s="17"/>
      <c r="H21" s="3">
        <v>11</v>
      </c>
      <c r="I21" s="160" t="s">
        <v>17</v>
      </c>
      <c r="J21" s="409">
        <v>13682</v>
      </c>
      <c r="L21" s="3">
        <f t="shared" si="3"/>
        <v>31</v>
      </c>
      <c r="M21" s="13">
        <f t="shared" si="4"/>
        <v>74288</v>
      </c>
      <c r="N21" s="160" t="s">
        <v>63</v>
      </c>
      <c r="O21" s="3">
        <f t="shared" si="5"/>
        <v>31</v>
      </c>
      <c r="P21" s="13">
        <f t="shared" si="6"/>
        <v>74288</v>
      </c>
      <c r="Q21" s="276">
        <v>68802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13488</v>
      </c>
      <c r="K22" s="15"/>
      <c r="L22" s="3">
        <f t="shared" si="3"/>
        <v>34</v>
      </c>
      <c r="M22" s="13">
        <f t="shared" si="4"/>
        <v>69455</v>
      </c>
      <c r="N22" s="162" t="s">
        <v>1</v>
      </c>
      <c r="O22" s="3">
        <f t="shared" si="5"/>
        <v>34</v>
      </c>
      <c r="P22" s="13">
        <f t="shared" si="6"/>
        <v>69455</v>
      </c>
      <c r="Q22" s="276">
        <v>69643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153</v>
      </c>
      <c r="J23" s="217">
        <v>11138</v>
      </c>
      <c r="K23" s="15"/>
      <c r="L23" s="3">
        <f t="shared" si="3"/>
        <v>16</v>
      </c>
      <c r="M23" s="13">
        <f t="shared" si="4"/>
        <v>55946</v>
      </c>
      <c r="N23" s="160" t="s">
        <v>3</v>
      </c>
      <c r="O23" s="3">
        <f t="shared" si="5"/>
        <v>16</v>
      </c>
      <c r="P23" s="13">
        <f t="shared" si="6"/>
        <v>55946</v>
      </c>
      <c r="Q23" s="276">
        <v>53622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9567</v>
      </c>
      <c r="K24" s="15"/>
      <c r="L24" s="3">
        <f t="shared" si="3"/>
        <v>25</v>
      </c>
      <c r="M24" s="13">
        <f t="shared" si="4"/>
        <v>53078</v>
      </c>
      <c r="N24" s="162" t="s">
        <v>29</v>
      </c>
      <c r="O24" s="3">
        <f t="shared" si="5"/>
        <v>25</v>
      </c>
      <c r="P24" s="13">
        <f t="shared" si="6"/>
        <v>53078</v>
      </c>
      <c r="Q24" s="276">
        <v>53048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7889</v>
      </c>
      <c r="K25" s="15"/>
      <c r="L25" s="14">
        <f t="shared" si="3"/>
        <v>2</v>
      </c>
      <c r="M25" s="113">
        <f t="shared" si="4"/>
        <v>51181</v>
      </c>
      <c r="N25" s="376" t="s">
        <v>6</v>
      </c>
      <c r="O25" s="14">
        <f t="shared" si="5"/>
        <v>2</v>
      </c>
      <c r="P25" s="113">
        <f t="shared" si="6"/>
        <v>51181</v>
      </c>
      <c r="Q25" s="277">
        <v>48076</v>
      </c>
      <c r="R25" s="126" t="s">
        <v>70</v>
      </c>
      <c r="S25" s="28"/>
      <c r="T25" s="28"/>
    </row>
    <row r="26" spans="2:20" ht="13.5" customHeight="1" thickTop="1">
      <c r="H26" s="3">
        <v>35</v>
      </c>
      <c r="I26" s="160" t="s">
        <v>36</v>
      </c>
      <c r="J26" s="13">
        <v>7343</v>
      </c>
      <c r="K26" s="15"/>
      <c r="L26" s="114"/>
      <c r="M26" s="161">
        <f>SUM(J43-(M16+M17+M18+M19+M20+M21+M22+M23+M24+M25))</f>
        <v>336832</v>
      </c>
      <c r="N26" s="218" t="s">
        <v>45</v>
      </c>
      <c r="O26" s="115"/>
      <c r="P26" s="161">
        <f>SUM(M26)</f>
        <v>336832</v>
      </c>
      <c r="Q26" s="161"/>
      <c r="R26" s="175">
        <v>1477121</v>
      </c>
      <c r="T26" s="28"/>
    </row>
    <row r="27" spans="2:20" ht="13.5" customHeight="1">
      <c r="H27" s="3">
        <v>27</v>
      </c>
      <c r="I27" s="160" t="s">
        <v>31</v>
      </c>
      <c r="J27" s="136">
        <v>7213</v>
      </c>
      <c r="K27" s="15"/>
      <c r="M27" t="s">
        <v>182</v>
      </c>
      <c r="O27" s="110"/>
      <c r="P27" s="28" t="s">
        <v>183</v>
      </c>
    </row>
    <row r="28" spans="2:20" ht="13.5" customHeight="1">
      <c r="G28" s="17"/>
      <c r="H28" s="3">
        <v>12</v>
      </c>
      <c r="I28" s="160" t="s">
        <v>18</v>
      </c>
      <c r="J28" s="13">
        <v>4008</v>
      </c>
      <c r="K28" s="15"/>
      <c r="M28" s="86">
        <f t="shared" ref="M28:M37" si="7">SUM(Q3)</f>
        <v>470782</v>
      </c>
      <c r="N28" s="160" t="s">
        <v>21</v>
      </c>
      <c r="O28" s="3">
        <f>SUM(L3)</f>
        <v>17</v>
      </c>
      <c r="P28" s="86">
        <f t="shared" ref="P28:P37" si="8">SUM(Q3)</f>
        <v>470782</v>
      </c>
    </row>
    <row r="29" spans="2:20" ht="13.5" customHeight="1">
      <c r="H29" s="3">
        <v>29</v>
      </c>
      <c r="I29" s="160" t="s">
        <v>53</v>
      </c>
      <c r="J29" s="13">
        <v>3648</v>
      </c>
      <c r="K29" s="15"/>
      <c r="M29" s="86">
        <f t="shared" si="7"/>
        <v>141140</v>
      </c>
      <c r="N29" s="160" t="s">
        <v>30</v>
      </c>
      <c r="O29" s="3">
        <f t="shared" ref="O29:O37" si="9">SUM(L4)</f>
        <v>26</v>
      </c>
      <c r="P29" s="86">
        <f t="shared" si="8"/>
        <v>141140</v>
      </c>
    </row>
    <row r="30" spans="2:20" ht="13.5" customHeight="1">
      <c r="H30" s="3">
        <v>20</v>
      </c>
      <c r="I30" s="160" t="s">
        <v>24</v>
      </c>
      <c r="J30" s="13">
        <v>3052</v>
      </c>
      <c r="K30" s="15"/>
      <c r="M30" s="86">
        <f t="shared" si="7"/>
        <v>146783</v>
      </c>
      <c r="N30" s="160" t="s">
        <v>5</v>
      </c>
      <c r="O30" s="3">
        <f t="shared" si="9"/>
        <v>36</v>
      </c>
      <c r="P30" s="86">
        <f t="shared" si="8"/>
        <v>146783</v>
      </c>
    </row>
    <row r="31" spans="2:20" ht="13.5" customHeight="1">
      <c r="H31" s="3">
        <v>39</v>
      </c>
      <c r="I31" s="160" t="s">
        <v>39</v>
      </c>
      <c r="J31" s="13">
        <v>2727</v>
      </c>
      <c r="K31" s="15"/>
      <c r="M31" s="86">
        <f t="shared" si="7"/>
        <v>79573</v>
      </c>
      <c r="N31" s="160" t="s">
        <v>0</v>
      </c>
      <c r="O31" s="3">
        <f t="shared" si="9"/>
        <v>33</v>
      </c>
      <c r="P31" s="86">
        <f t="shared" si="8"/>
        <v>79573</v>
      </c>
    </row>
    <row r="32" spans="2:20" ht="13.5" customHeight="1">
      <c r="H32" s="3">
        <v>10</v>
      </c>
      <c r="I32" s="160" t="s">
        <v>16</v>
      </c>
      <c r="J32" s="13">
        <v>2500</v>
      </c>
      <c r="K32" s="15"/>
      <c r="M32" s="86">
        <f t="shared" si="7"/>
        <v>70611</v>
      </c>
      <c r="N32" s="160" t="s">
        <v>2</v>
      </c>
      <c r="O32" s="3">
        <f t="shared" si="9"/>
        <v>40</v>
      </c>
      <c r="P32" s="86">
        <f t="shared" si="8"/>
        <v>70611</v>
      </c>
      <c r="S32" s="10"/>
    </row>
    <row r="33" spans="8:21" ht="13.5" customHeight="1">
      <c r="H33" s="3">
        <v>6</v>
      </c>
      <c r="I33" s="160" t="s">
        <v>13</v>
      </c>
      <c r="J33" s="13">
        <v>1254</v>
      </c>
      <c r="K33" s="15"/>
      <c r="M33" s="86">
        <f t="shared" si="7"/>
        <v>85913</v>
      </c>
      <c r="N33" s="160" t="s">
        <v>63</v>
      </c>
      <c r="O33" s="3">
        <f t="shared" si="9"/>
        <v>31</v>
      </c>
      <c r="P33" s="86">
        <f t="shared" si="8"/>
        <v>85913</v>
      </c>
      <c r="S33" s="28"/>
      <c r="T33" s="28"/>
    </row>
    <row r="34" spans="8:21" ht="13.5" customHeight="1">
      <c r="H34" s="3">
        <v>23</v>
      </c>
      <c r="I34" s="160" t="s">
        <v>27</v>
      </c>
      <c r="J34" s="136">
        <v>1148</v>
      </c>
      <c r="K34" s="15"/>
      <c r="M34" s="86">
        <f t="shared" si="7"/>
        <v>65166</v>
      </c>
      <c r="N34" s="162" t="s">
        <v>1</v>
      </c>
      <c r="O34" s="3">
        <f t="shared" si="9"/>
        <v>34</v>
      </c>
      <c r="P34" s="86">
        <f t="shared" si="8"/>
        <v>65166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1040</v>
      </c>
      <c r="K35" s="15"/>
      <c r="M35" s="86">
        <f t="shared" si="7"/>
        <v>61272</v>
      </c>
      <c r="N35" s="160" t="s">
        <v>3</v>
      </c>
      <c r="O35" s="3">
        <f t="shared" si="9"/>
        <v>16</v>
      </c>
      <c r="P35" s="86">
        <f t="shared" si="8"/>
        <v>61272</v>
      </c>
      <c r="S35" s="28"/>
    </row>
    <row r="36" spans="8:21" ht="13.5" customHeight="1">
      <c r="H36" s="3">
        <v>32</v>
      </c>
      <c r="I36" s="160" t="s">
        <v>35</v>
      </c>
      <c r="J36" s="13">
        <v>993</v>
      </c>
      <c r="K36" s="15"/>
      <c r="M36" s="86">
        <f t="shared" si="7"/>
        <v>50642</v>
      </c>
      <c r="N36" s="162" t="s">
        <v>29</v>
      </c>
      <c r="O36" s="3">
        <f t="shared" si="9"/>
        <v>25</v>
      </c>
      <c r="P36" s="86">
        <f t="shared" si="8"/>
        <v>50642</v>
      </c>
      <c r="S36" s="28"/>
    </row>
    <row r="37" spans="8:21" ht="13.5" customHeight="1" thickBot="1">
      <c r="H37" s="3">
        <v>4</v>
      </c>
      <c r="I37" s="160" t="s">
        <v>11</v>
      </c>
      <c r="J37" s="13">
        <v>882</v>
      </c>
      <c r="K37" s="15"/>
      <c r="M37" s="112">
        <f t="shared" si="7"/>
        <v>55724</v>
      </c>
      <c r="N37" s="376" t="s">
        <v>6</v>
      </c>
      <c r="O37" s="14">
        <f t="shared" si="9"/>
        <v>2</v>
      </c>
      <c r="P37" s="112">
        <f t="shared" si="8"/>
        <v>55724</v>
      </c>
      <c r="S37" s="28"/>
    </row>
    <row r="38" spans="8:21" ht="13.5" customHeight="1" thickTop="1">
      <c r="H38" s="3">
        <v>5</v>
      </c>
      <c r="I38" s="160" t="s">
        <v>12</v>
      </c>
      <c r="J38" s="87">
        <v>410</v>
      </c>
      <c r="K38" s="15"/>
      <c r="M38" s="342">
        <f>SUM(Q13-(Q3+Q4+Q5+Q6+Q7+Q8+Q9+Q10+Q11+Q12))</f>
        <v>351891</v>
      </c>
      <c r="N38" s="408" t="s">
        <v>177</v>
      </c>
      <c r="O38" s="343"/>
      <c r="P38" s="344">
        <f>SUM(M38)</f>
        <v>351891</v>
      </c>
      <c r="U38" s="28"/>
    </row>
    <row r="39" spans="8:21" ht="13.5" customHeight="1">
      <c r="H39" s="3">
        <v>19</v>
      </c>
      <c r="I39" s="160" t="s">
        <v>23</v>
      </c>
      <c r="J39" s="13">
        <v>374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362</v>
      </c>
      <c r="K40" s="15"/>
    </row>
    <row r="41" spans="8:21" ht="13.5" customHeight="1">
      <c r="H41" s="3">
        <v>28</v>
      </c>
      <c r="I41" s="160" t="s">
        <v>32</v>
      </c>
      <c r="J41" s="217">
        <v>209</v>
      </c>
      <c r="K41" s="15"/>
    </row>
    <row r="42" spans="8:21" ht="13.5" customHeight="1" thickBot="1">
      <c r="H42" s="14">
        <v>8</v>
      </c>
      <c r="I42" s="162" t="s">
        <v>15</v>
      </c>
      <c r="J42" s="432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1484079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190</v>
      </c>
      <c r="D52" s="8" t="s">
        <v>181</v>
      </c>
      <c r="E52" s="24" t="s">
        <v>43</v>
      </c>
      <c r="F52" s="23" t="s">
        <v>42</v>
      </c>
      <c r="G52" s="8" t="s">
        <v>170</v>
      </c>
      <c r="I52" s="42"/>
      <c r="J52" s="159"/>
      <c r="N52" s="30"/>
      <c r="S52" s="384"/>
    </row>
    <row r="53" spans="1:19" ht="13.5" customHeight="1">
      <c r="A53" s="9">
        <v>1</v>
      </c>
      <c r="B53" s="160" t="s">
        <v>21</v>
      </c>
      <c r="C53" s="410">
        <f>SUM(J3)</f>
        <v>436418</v>
      </c>
      <c r="D53" s="87">
        <f t="shared" ref="D53:D63" si="10">SUM(Q3)</f>
        <v>470782</v>
      </c>
      <c r="E53" s="80">
        <f t="shared" ref="E53:E62" si="11">SUM(P16/Q16*100)</f>
        <v>97.496995232584638</v>
      </c>
      <c r="F53" s="20">
        <f t="shared" ref="F53:F63" si="12">SUM(C53/D53*100)</f>
        <v>92.700655505095781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0">
        <f t="shared" ref="C54:C62" si="13">SUM(J4)</f>
        <v>132528</v>
      </c>
      <c r="D54" s="87">
        <f t="shared" si="10"/>
        <v>141140</v>
      </c>
      <c r="E54" s="80">
        <f t="shared" si="11"/>
        <v>101.4576188143067</v>
      </c>
      <c r="F54" s="395">
        <f t="shared" si="12"/>
        <v>93.89825704973785</v>
      </c>
      <c r="G54" s="21"/>
      <c r="M54" s="383"/>
      <c r="N54" s="17"/>
    </row>
    <row r="55" spans="1:19" ht="13.5" customHeight="1">
      <c r="A55" s="9">
        <v>3</v>
      </c>
      <c r="B55" s="160" t="s">
        <v>5</v>
      </c>
      <c r="C55" s="410">
        <f t="shared" si="13"/>
        <v>116130</v>
      </c>
      <c r="D55" s="87">
        <f t="shared" si="10"/>
        <v>146783</v>
      </c>
      <c r="E55" s="80">
        <f t="shared" si="11"/>
        <v>102.44896518870088</v>
      </c>
      <c r="F55" s="20">
        <f t="shared" si="12"/>
        <v>79.11679145405121</v>
      </c>
      <c r="G55" s="21"/>
      <c r="I55" s="469"/>
      <c r="J55" s="470"/>
    </row>
    <row r="56" spans="1:19" ht="13.5" customHeight="1">
      <c r="A56" s="9">
        <v>4</v>
      </c>
      <c r="B56" s="160" t="s">
        <v>0</v>
      </c>
      <c r="C56" s="410">
        <f t="shared" si="13"/>
        <v>83561</v>
      </c>
      <c r="D56" s="87">
        <f t="shared" si="10"/>
        <v>79573</v>
      </c>
      <c r="E56" s="80">
        <f t="shared" si="11"/>
        <v>94.886673328488371</v>
      </c>
      <c r="F56" s="20">
        <f t="shared" si="12"/>
        <v>105.01175021678209</v>
      </c>
      <c r="G56" s="21"/>
      <c r="I56" s="469"/>
      <c r="J56" s="470"/>
    </row>
    <row r="57" spans="1:19" ht="13.5" customHeight="1">
      <c r="A57" s="9">
        <v>5</v>
      </c>
      <c r="B57" s="160" t="s">
        <v>2</v>
      </c>
      <c r="C57" s="410">
        <f t="shared" si="13"/>
        <v>74662</v>
      </c>
      <c r="D57" s="87">
        <f t="shared" si="10"/>
        <v>70611</v>
      </c>
      <c r="E57" s="80">
        <f t="shared" si="11"/>
        <v>102.1563637358728</v>
      </c>
      <c r="F57" s="20">
        <f t="shared" si="12"/>
        <v>105.73706646273244</v>
      </c>
      <c r="G57" s="21"/>
      <c r="I57" s="159"/>
      <c r="P57" s="28"/>
    </row>
    <row r="58" spans="1:19" ht="13.5" customHeight="1">
      <c r="A58" s="9">
        <v>6</v>
      </c>
      <c r="B58" s="160" t="s">
        <v>63</v>
      </c>
      <c r="C58" s="410">
        <f t="shared" si="13"/>
        <v>74288</v>
      </c>
      <c r="D58" s="87">
        <f t="shared" si="10"/>
        <v>85913</v>
      </c>
      <c r="E58" s="80">
        <f t="shared" si="11"/>
        <v>107.97360541844714</v>
      </c>
      <c r="F58" s="20">
        <f t="shared" si="12"/>
        <v>86.468869670480601</v>
      </c>
      <c r="G58" s="21"/>
    </row>
    <row r="59" spans="1:19" ht="13.5" customHeight="1">
      <c r="A59" s="9">
        <v>7</v>
      </c>
      <c r="B59" s="162" t="s">
        <v>1</v>
      </c>
      <c r="C59" s="410">
        <f t="shared" si="13"/>
        <v>69455</v>
      </c>
      <c r="D59" s="87">
        <f t="shared" si="10"/>
        <v>65166</v>
      </c>
      <c r="E59" s="80">
        <f t="shared" si="11"/>
        <v>99.730051835791116</v>
      </c>
      <c r="F59" s="20">
        <f t="shared" si="12"/>
        <v>106.58165300923794</v>
      </c>
      <c r="G59" s="21"/>
    </row>
    <row r="60" spans="1:19" ht="13.5" customHeight="1">
      <c r="A60" s="9">
        <v>8</v>
      </c>
      <c r="B60" s="160" t="s">
        <v>3</v>
      </c>
      <c r="C60" s="410">
        <f t="shared" si="13"/>
        <v>55946</v>
      </c>
      <c r="D60" s="87">
        <f t="shared" si="10"/>
        <v>61272</v>
      </c>
      <c r="E60" s="80">
        <f t="shared" si="11"/>
        <v>104.33404199768752</v>
      </c>
      <c r="F60" s="20">
        <f t="shared" si="12"/>
        <v>91.307611959785874</v>
      </c>
      <c r="G60" s="21"/>
    </row>
    <row r="61" spans="1:19" ht="13.5" customHeight="1">
      <c r="A61" s="9">
        <v>9</v>
      </c>
      <c r="B61" s="162" t="s">
        <v>29</v>
      </c>
      <c r="C61" s="410">
        <f t="shared" si="13"/>
        <v>53078</v>
      </c>
      <c r="D61" s="87">
        <f t="shared" si="10"/>
        <v>50642</v>
      </c>
      <c r="E61" s="80">
        <f t="shared" si="11"/>
        <v>100.05655255617553</v>
      </c>
      <c r="F61" s="20">
        <f t="shared" si="12"/>
        <v>104.81023656253703</v>
      </c>
      <c r="G61" s="21"/>
    </row>
    <row r="62" spans="1:19" ht="13.5" customHeight="1" thickBot="1">
      <c r="A62" s="127">
        <v>10</v>
      </c>
      <c r="B62" s="376" t="s">
        <v>6</v>
      </c>
      <c r="C62" s="410">
        <f t="shared" si="13"/>
        <v>51181</v>
      </c>
      <c r="D62" s="128">
        <f t="shared" si="10"/>
        <v>55724</v>
      </c>
      <c r="E62" s="129">
        <f t="shared" si="11"/>
        <v>106.45852400366087</v>
      </c>
      <c r="F62" s="130">
        <f t="shared" si="12"/>
        <v>91.847318929007244</v>
      </c>
      <c r="G62" s="131"/>
    </row>
    <row r="63" spans="1:19" ht="13.5" customHeight="1" thickTop="1">
      <c r="A63" s="114"/>
      <c r="B63" s="132" t="s">
        <v>71</v>
      </c>
      <c r="C63" s="133">
        <f>SUM(J43)</f>
        <v>1484079</v>
      </c>
      <c r="D63" s="133">
        <f t="shared" si="10"/>
        <v>1579497</v>
      </c>
      <c r="E63" s="134">
        <f>SUM(C63/R26*100)</f>
        <v>100.47105145753123</v>
      </c>
      <c r="F63" s="135">
        <f t="shared" si="12"/>
        <v>93.95896288501973</v>
      </c>
      <c r="G63" s="140">
        <v>71.2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2024-12-05T03:01:39Z</cp:lastPrinted>
  <dcterms:created xsi:type="dcterms:W3CDTF">2004-08-12T01:21:30Z</dcterms:created>
  <dcterms:modified xsi:type="dcterms:W3CDTF">2024-12-10T08:34:56Z</dcterms:modified>
</cp:coreProperties>
</file>