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632C1D53-EA2D-4E58-BB13-1A474AFAFF8A}" xr6:coauthVersionLast="36" xr6:coauthVersionMax="36" xr10:uidLastSave="{00000000-0000-0000-0000-000000000000}"/>
  <bookViews>
    <workbookView xWindow="0" yWindow="0" windowWidth="28800" windowHeight="12180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D27" i="59" l="1"/>
  <c r="D28" i="59"/>
  <c r="D29" i="59"/>
  <c r="D30" i="59"/>
  <c r="F61" i="15"/>
  <c r="H44" i="59"/>
  <c r="N29" i="59" s="1"/>
  <c r="E31" i="59" s="1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O27" i="51" s="1"/>
  <c r="N26" i="51"/>
  <c r="O26" i="51" s="1"/>
  <c r="N25" i="51"/>
  <c r="N87" i="56"/>
  <c r="O87" i="56" s="1"/>
  <c r="N86" i="56"/>
  <c r="O86" i="56" s="1"/>
  <c r="N85" i="56"/>
  <c r="O85" i="56" s="1"/>
  <c r="N84" i="56"/>
  <c r="N57" i="56"/>
  <c r="O57" i="56" s="1"/>
  <c r="N56" i="56"/>
  <c r="O56" i="56" s="1"/>
  <c r="N55" i="56"/>
  <c r="O55" i="56" s="1"/>
  <c r="N54" i="56"/>
  <c r="N28" i="56"/>
  <c r="O28" i="56" s="1"/>
  <c r="N27" i="56"/>
  <c r="O27" i="56" s="1"/>
  <c r="N26" i="56"/>
  <c r="O26" i="56" s="1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O55" i="49" s="1"/>
  <c r="N54" i="49"/>
  <c r="N28" i="49"/>
  <c r="O28" i="49" s="1"/>
  <c r="N27" i="49"/>
  <c r="O27" i="49" s="1"/>
  <c r="N26" i="49"/>
  <c r="O26" i="49" s="1"/>
  <c r="N25" i="49"/>
  <c r="O87" i="48"/>
  <c r="N87" i="48"/>
  <c r="N86" i="48"/>
  <c r="O86" i="48" s="1"/>
  <c r="N85" i="48"/>
  <c r="O85" i="48" s="1"/>
  <c r="N84" i="48"/>
  <c r="N57" i="48"/>
  <c r="N56" i="48"/>
  <c r="O56" i="48" s="1"/>
  <c r="N55" i="48"/>
  <c r="O55" i="48" s="1"/>
  <c r="N54" i="48"/>
  <c r="N28" i="48"/>
  <c r="O28" i="48" s="1"/>
  <c r="N27" i="48"/>
  <c r="O27" i="48" s="1"/>
  <c r="N26" i="48"/>
  <c r="O26" i="48" s="1"/>
  <c r="N25" i="48"/>
  <c r="N74" i="47"/>
  <c r="O74" i="47" s="1"/>
  <c r="N73" i="47"/>
  <c r="O73" i="47" s="1"/>
  <c r="N72" i="47"/>
  <c r="O72" i="47" s="1"/>
  <c r="N71" i="47"/>
  <c r="N46" i="47"/>
  <c r="N45" i="47"/>
  <c r="O45" i="47" s="1"/>
  <c r="N44" i="47"/>
  <c r="O44" i="47" s="1"/>
  <c r="N43" i="47"/>
  <c r="N22" i="47"/>
  <c r="O22" i="47" s="1"/>
  <c r="N21" i="47"/>
  <c r="O21" i="47" s="1"/>
  <c r="N20" i="47"/>
  <c r="O20" i="47" s="1"/>
  <c r="N19" i="47"/>
  <c r="O69" i="46"/>
  <c r="N69" i="46"/>
  <c r="N68" i="46"/>
  <c r="N67" i="46"/>
  <c r="O68" i="46" s="1"/>
  <c r="N66" i="46"/>
  <c r="N17" i="46"/>
  <c r="N89" i="54"/>
  <c r="O89" i="54" s="1"/>
  <c r="N88" i="54"/>
  <c r="O88" i="54" s="1"/>
  <c r="N87" i="54"/>
  <c r="O87" i="54" s="1"/>
  <c r="N86" i="54"/>
  <c r="N59" i="54"/>
  <c r="O59" i="54" s="1"/>
  <c r="N58" i="54"/>
  <c r="O58" i="54" s="1"/>
  <c r="N57" i="54"/>
  <c r="O57" i="54" s="1"/>
  <c r="N56" i="54"/>
  <c r="O29" i="54"/>
  <c r="N29" i="54"/>
  <c r="N28" i="54"/>
  <c r="N27" i="54"/>
  <c r="O28" i="54" s="1"/>
  <c r="N26" i="54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45" i="46"/>
  <c r="O45" i="46" s="1"/>
  <c r="N44" i="46"/>
  <c r="O44" i="46" s="1"/>
  <c r="N43" i="46"/>
  <c r="O43" i="46" s="1"/>
  <c r="N20" i="46"/>
  <c r="O20" i="46" s="1"/>
  <c r="N19" i="46"/>
  <c r="O19" i="46" s="1"/>
  <c r="N18" i="46"/>
  <c r="N90" i="54"/>
  <c r="O90" i="54" s="1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M40" i="60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F60" i="59" s="1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59" i="59" l="1"/>
  <c r="F62" i="59"/>
  <c r="N13" i="57"/>
  <c r="O67" i="46"/>
  <c r="O18" i="46"/>
  <c r="O27" i="54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E60" i="15" s="1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<sst xmlns="http://schemas.openxmlformats.org/spreadsheetml/2006/main" count="1675" uniqueCount="217">
  <si>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</si>
  <si>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</si>
  <si>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</si>
  <si>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</si>
  <si>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</si>
  <si>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</si>
  <si>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</si>
  <si>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</si>
  <si>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</si>
  <si>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</si>
  <si>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</si>
  <si>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</si>
  <si>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</si>
  <si>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</si>
  <si>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</si>
  <si>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</si>
  <si>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</si>
  <si>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</si>
  <si>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</si>
  <si>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</si>
  <si>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</si>
  <si>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</si>
  <si>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</si>
  <si>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</si>
  <si>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</si>
  <si>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</si>
  <si>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</si>
  <si>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</si>
  <si>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</si>
  <si>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</si>
  <si>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</si>
  <si>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</si>
  <si>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</si>
  <si>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</si>
  <si>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</si>
  <si>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</si>
  <si>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</si>
  <si>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</si>
  <si>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</si>
  <si>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</si>
  <si>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</si>
  <si>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</si>
  <si>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</si>
  <si>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</si>
  <si>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</si>
  <si>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</si>
  <si>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</si>
  <si>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</si>
  <si>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</si>
  <si>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</si>
  <si>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</si>
  <si>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</si>
  <si>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</si>
  <si>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</si>
  <si>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</si>
  <si>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</si>
  <si>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</si>
  <si>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</si>
  <si>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</si>
  <si>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</si>
  <si>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</si>
  <si>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</si>
  <si>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</si>
  <si>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</si>
  <si>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</si>
  <si>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</si>
  <si>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</si>
  <si>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</si>
  <si>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</si>
  <si>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</si>
  <si>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</si>
  <si>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</si>
  <si>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</si>
  <si>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</si>
  <si>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</si>
  <si>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</si>
  <si>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</si>
  <si>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</si>
  <si>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</si>
  <si>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</si>
  <si>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</si>
  <si>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</si>
  <si>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</si>
  <si>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</si>
  <si>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</si>
  <si>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</si>
  <si>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</si>
  <si>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</si>
  <si>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</si>
  <si>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</si>
  <si>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</si>
  <si>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</si>
  <si>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</si>
  <si>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</si>
  <si>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</si>
  <si>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</si>
  <si>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</si>
  <si>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</si>
  <si>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</si>
  <si>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</si>
  <si>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</si>
  <si>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</si>
  <si>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</si>
  <si>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</si>
  <si>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</si>
  <si>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</si>
  <si>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</si>
  <si>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</si>
  <si>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</si>
  <si>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</si>
  <si>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</si>
  <si>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</si>
  <si>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</si>
  <si>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</si>
  <si>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</si>
  <si>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</si>
  <si>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</si>
  <si>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</si>
  <si>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</si>
  <si>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</si>
  <si>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</si>
  <si>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</si>
  <si>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</si>
  <si>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</si>
  <si>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</si>
  <si>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</si>
  <si>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</si>
  <si>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</si>
  <si>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</si>
  <si>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</si>
  <si>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</si>
  <si>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</si>
  <si>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</si>
  <si>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</si>
  <si>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</si>
  <si>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</si>
  <si>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</si>
  <si>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</si>
  <si>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</si>
  <si>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</si>
  <si>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</si>
  <si>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</si>
  <si>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</si>
  <si>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</si>
  <si>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</si>
  <si>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</si>
  <si>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</si>
  <si>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</si>
  <si>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</si>
  <si>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</si>
  <si>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</si>
  <si>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</si>
  <si>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</si>
  <si>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</si>
  <si>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</si>
  <si>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</si>
  <si>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</si>
  <si>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</si>
  <si>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</si>
  <si>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</si>
  <si>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</si>
  <si>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</si>
  <si>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</si>
  <si>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</si>
  <si>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</si>
  <si>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</si>
  <si>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</si>
  <si>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</si>
  <si>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</si>
  <si>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</si>
  <si>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</si>
  <si>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</si>
  <si>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</si>
  <si>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前残</t>
    <rPh sb="0" eb="2">
      <t>ゼンザン</t>
    </rPh>
    <phoneticPr fontId="2"/>
  </si>
  <si>
    <t>入庫</t>
    <rPh sb="0" eb="2">
      <t>ニュウコ</t>
    </rPh>
    <phoneticPr fontId="2"/>
  </si>
  <si>
    <t>出庫</t>
    <rPh sb="0" eb="2">
      <t>シュッコ</t>
    </rPh>
    <phoneticPr fontId="2"/>
  </si>
  <si>
    <t>今月残</t>
    <rPh sb="0" eb="2">
      <t>コンゲツ</t>
    </rPh>
    <rPh sb="2" eb="3">
      <t>ザン</t>
    </rPh>
    <phoneticPr fontId="2"/>
  </si>
  <si>
    <t>回転率</t>
    <rPh sb="0" eb="3">
      <t>カイテンリツ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</si>
  <si>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</si>
  <si>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</si>
  <si>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</si>
  <si>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</si>
  <si>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</si>
  <si>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</si>
  <si>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</si>
  <si>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</si>
  <si>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</si>
  <si>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5年（値）</t>
    <rPh sb="1" eb="2">
      <t>ネン</t>
    </rPh>
    <rPh sb="3" eb="4">
      <t>アタイ</t>
    </rPh>
    <phoneticPr fontId="2"/>
  </si>
  <si>
    <t>5年（％）</t>
    <rPh sb="1" eb="2">
      <t>ネン</t>
    </rPh>
    <phoneticPr fontId="2"/>
  </si>
  <si>
    <t>令和５年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</si>
  <si>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</si>
  <si>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13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</si>
  <si>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</si>
  <si>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</si>
  <si>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</si>
  <si>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</si>
  <si>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</si>
  <si>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</si>
  <si>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</si>
  <si>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</si>
  <si>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13"/>
  </si>
  <si>
    <t>令和６年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</si>
  <si>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</si>
  <si>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令和６年</t>
    <rPh sb="0" eb="1">
      <t>レイ</t>
    </rPh>
    <rPh sb="1" eb="2">
      <t>ワ</t>
    </rPh>
    <rPh sb="3" eb="4">
      <t>ネン</t>
    </rPh>
    <phoneticPr fontId="13"/>
  </si>
  <si>
    <t>令和５年</t>
    <rPh sb="0" eb="1">
      <t>レイ</t>
    </rPh>
    <rPh sb="1" eb="2">
      <t>ワ</t>
    </rPh>
    <rPh sb="3" eb="4">
      <t>ネン</t>
    </rPh>
    <phoneticPr fontId="13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</si>
  <si>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</si>
  <si>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</si>
  <si>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※</t>
    <phoneticPr fontId="2"/>
  </si>
  <si>
    <t>19，200 ㎡</t>
    <phoneticPr fontId="2"/>
  </si>
  <si>
    <t>令和6年11月</t>
    <rPh sb="6" eb="7">
      <t>ガツ</t>
    </rPh>
    <phoneticPr fontId="2"/>
  </si>
  <si>
    <t xml:space="preserve">                       令和6年11月所管面（1～3類）</t>
    <rPh sb="23" eb="24">
      <t>レイ</t>
    </rPh>
    <rPh sb="24" eb="25">
      <t>ワ</t>
    </rPh>
    <rPh sb="26" eb="27">
      <t>ネン</t>
    </rPh>
    <rPh sb="29" eb="30">
      <t>ガツ</t>
    </rPh>
    <rPh sb="30" eb="32">
      <t>ショカン</t>
    </rPh>
    <rPh sb="32" eb="33">
      <t>メン</t>
    </rPh>
    <rPh sb="37" eb="38">
      <t>ルイ</t>
    </rPh>
    <phoneticPr fontId="2"/>
  </si>
  <si>
    <t>3，559　㎡</t>
    <phoneticPr fontId="2"/>
  </si>
  <si>
    <r>
      <t>116，610  m</t>
    </r>
    <r>
      <rPr>
        <sz val="8"/>
        <rFont val="ＭＳ Ｐゴシック"/>
        <family val="3"/>
        <charset val="128"/>
      </rPr>
      <t>3</t>
    </r>
    <phoneticPr fontId="2"/>
  </si>
  <si>
    <t>14，317　㎡</t>
    <phoneticPr fontId="2"/>
  </si>
  <si>
    <t>　　　　　　　　　　　　　　　　令和6年11月末上位10品目入庫高(県合計）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</si>
  <si>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※</t>
    <phoneticPr fontId="2"/>
  </si>
  <si>
    <t>　　　　　　　　　　　　　　　　令和6年11月末上位10品目保管残高(県合計）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30" eb="34">
      <t>ホカンザンダカ</t>
    </rPh>
    <rPh sb="35" eb="36">
      <t>ケン</t>
    </rPh>
    <rPh sb="36" eb="38">
      <t>ゴウケイ</t>
    </rPh>
    <rPh sb="53" eb="56">
      <t>シズオカケン</t>
    </rPh>
    <rPh sb="56" eb="58">
      <t>ソウコ</t>
    </rPh>
    <rPh sb="58" eb="59">
      <t>キョウ</t>
    </rPh>
    <rPh sb="59" eb="60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</si>
</sst>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67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3" borderId="1" xfId="0" applyNumberFormat="1" applyFill="1" applyBorder="1"/>
    <xf numFmtId="38" fontId="0" fillId="19" borderId="1" xfId="1" applyFont="1" applyFill="1" applyBorder="1"/>
    <xf numFmtId="0" fontId="0" fillId="25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3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1" fillId="0" borderId="38" xfId="1" applyFill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177" fontId="0" fillId="0" borderId="1" xfId="0" applyNumberFormat="1" applyBorder="1" applyAlignment="1">
      <alignment horizontal="right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38" fontId="0" fillId="0" borderId="20" xfId="1" applyFont="1" applyFill="1" applyBorder="1"/>
    <xf numFmtId="38" fontId="1" fillId="0" borderId="10" xfId="1" applyFont="1" applyBorder="1"/>
    <xf numFmtId="179" fontId="0" fillId="0" borderId="2" xfId="1" applyNumberFormat="1" applyFont="1" applyBorder="1"/>
    <xf numFmtId="38" fontId="1" fillId="0" borderId="42" xfId="1" applyFill="1" applyBorder="1"/>
    <xf numFmtId="38" fontId="1" fillId="0" borderId="9" xfId="1" applyFont="1" applyFill="1" applyBorder="1"/>
    <xf numFmtId="38" fontId="1" fillId="0" borderId="33" xfId="1" applyBorder="1"/>
    <xf numFmtId="38" fontId="0" fillId="0" borderId="11" xfId="1" applyFont="1" applyBorder="1"/>
    <xf numFmtId="38" fontId="0" fillId="0" borderId="34" xfId="1" applyFont="1" applyFill="1" applyBorder="1"/>
    <xf numFmtId="38" fontId="0" fillId="0" borderId="35" xfId="1" applyFont="1" applyFill="1" applyBorder="1"/>
    <xf numFmtId="38" fontId="1" fillId="0" borderId="33" xfId="1" applyFill="1" applyBorder="1"/>
    <xf numFmtId="38" fontId="1" fillId="0" borderId="9" xfId="1" applyFill="1" applyBorder="1"/>
    <xf numFmtId="38" fontId="1" fillId="0" borderId="34" xfId="1" applyBorder="1"/>
    <xf numFmtId="38" fontId="1" fillId="0" borderId="20" xfId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令和6年11月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171</c:v>
                </c:pt>
                <c:pt idx="4">
                  <c:v>170</c:v>
                </c:pt>
                <c:pt idx="5">
                  <c:v>171</c:v>
                </c:pt>
                <c:pt idx="6">
                  <c:v>169</c:v>
                </c:pt>
                <c:pt idx="7">
                  <c:v>171</c:v>
                </c:pt>
                <c:pt idx="8">
                  <c:v>169</c:v>
                </c:pt>
                <c:pt idx="9">
                  <c:v>170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令和6年11月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99.5</c:v>
                </c:pt>
                <c:pt idx="1">
                  <c:v>100.7</c:v>
                </c:pt>
                <c:pt idx="2">
                  <c:v>106.9</c:v>
                </c:pt>
                <c:pt idx="3">
                  <c:v>108.5</c:v>
                </c:pt>
                <c:pt idx="4">
                  <c:v>114.8</c:v>
                </c:pt>
                <c:pt idx="5">
                  <c:v>122.6</c:v>
                </c:pt>
                <c:pt idx="6">
                  <c:v>120.5</c:v>
                </c:pt>
                <c:pt idx="7">
                  <c:v>125.7</c:v>
                </c:pt>
                <c:pt idx="8">
                  <c:v>141.4</c:v>
                </c:pt>
                <c:pt idx="9">
                  <c:v>149.5</c:v>
                </c:pt>
                <c:pt idx="10">
                  <c:v>150.19999999999999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  <c:pt idx="6">
                  <c:v>令和2年</c:v>
                </c:pt>
                <c:pt idx="7">
                  <c:v>令和3年</c:v>
                </c:pt>
                <c:pt idx="8">
                  <c:v>令和4年</c:v>
                </c:pt>
                <c:pt idx="9">
                  <c:v>令和5年</c:v>
                </c:pt>
                <c:pt idx="10">
                  <c:v>令和6年11月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225.3</c:v>
                </c:pt>
                <c:pt idx="1">
                  <c:v>226.3</c:v>
                </c:pt>
                <c:pt idx="2">
                  <c:v>228.9</c:v>
                </c:pt>
                <c:pt idx="3">
                  <c:v>231.8</c:v>
                </c:pt>
                <c:pt idx="4">
                  <c:v>234.9</c:v>
                </c:pt>
                <c:pt idx="5">
                  <c:v>240.8</c:v>
                </c:pt>
                <c:pt idx="6">
                  <c:v>233.6</c:v>
                </c:pt>
                <c:pt idx="7">
                  <c:v>240.2</c:v>
                </c:pt>
                <c:pt idx="8">
                  <c:v>239.9</c:v>
                </c:pt>
                <c:pt idx="9">
                  <c:v>246.5</c:v>
                </c:pt>
                <c:pt idx="10">
                  <c:v>247.7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18812</c:v>
                </c:pt>
                <c:pt idx="1">
                  <c:v>12464</c:v>
                </c:pt>
                <c:pt idx="2">
                  <c:v>5106</c:v>
                </c:pt>
                <c:pt idx="3">
                  <c:v>3999</c:v>
                </c:pt>
                <c:pt idx="4">
                  <c:v>3150</c:v>
                </c:pt>
                <c:pt idx="5">
                  <c:v>2277</c:v>
                </c:pt>
                <c:pt idx="6">
                  <c:v>2018</c:v>
                </c:pt>
                <c:pt idx="7">
                  <c:v>1693</c:v>
                </c:pt>
                <c:pt idx="8">
                  <c:v>1185</c:v>
                </c:pt>
                <c:pt idx="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9167985855553959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-1.8502909068481641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-1.7954674725712144E-3"/>
                  <c:y val="-1.48046080236753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1.47426628402186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金属製品</c:v>
                </c:pt>
                <c:pt idx="5">
                  <c:v>ゴム製品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19010</c:v>
                </c:pt>
                <c:pt idx="1">
                  <c:v>18946</c:v>
                </c:pt>
                <c:pt idx="2">
                  <c:v>5602</c:v>
                </c:pt>
                <c:pt idx="3">
                  <c:v>4724</c:v>
                </c:pt>
                <c:pt idx="4">
                  <c:v>3994</c:v>
                </c:pt>
                <c:pt idx="5">
                  <c:v>1718</c:v>
                </c:pt>
                <c:pt idx="6">
                  <c:v>4570</c:v>
                </c:pt>
                <c:pt idx="7">
                  <c:v>4093</c:v>
                </c:pt>
                <c:pt idx="8">
                  <c:v>1087</c:v>
                </c:pt>
                <c:pt idx="9">
                  <c:v>1166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7.575757575757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57351</c:v>
                </c:pt>
                <c:pt idx="1">
                  <c:v>14141</c:v>
                </c:pt>
                <c:pt idx="2">
                  <c:v>10411</c:v>
                </c:pt>
                <c:pt idx="3">
                  <c:v>7774</c:v>
                </c:pt>
                <c:pt idx="4">
                  <c:v>5452</c:v>
                </c:pt>
                <c:pt idx="5">
                  <c:v>3928</c:v>
                </c:pt>
                <c:pt idx="6">
                  <c:v>3053</c:v>
                </c:pt>
                <c:pt idx="7">
                  <c:v>2442</c:v>
                </c:pt>
                <c:pt idx="8">
                  <c:v>2358</c:v>
                </c:pt>
                <c:pt idx="9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448321410804042E-2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-9.0576913179970157E-6"/>
                  <c:y val="7.57545931758523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その他の日用品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49751</c:v>
                </c:pt>
                <c:pt idx="1">
                  <c:v>13522</c:v>
                </c:pt>
                <c:pt idx="2">
                  <c:v>8867</c:v>
                </c:pt>
                <c:pt idx="3">
                  <c:v>6479</c:v>
                </c:pt>
                <c:pt idx="4">
                  <c:v>5770</c:v>
                </c:pt>
                <c:pt idx="5">
                  <c:v>2993</c:v>
                </c:pt>
                <c:pt idx="6">
                  <c:v>13077</c:v>
                </c:pt>
                <c:pt idx="7">
                  <c:v>297</c:v>
                </c:pt>
                <c:pt idx="8">
                  <c:v>2209</c:v>
                </c:pt>
                <c:pt idx="9">
                  <c:v>2076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652482269503553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8.8652482269503553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418439716312056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麦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26190</c:v>
                </c:pt>
                <c:pt idx="1">
                  <c:v>20606</c:v>
                </c:pt>
                <c:pt idx="2">
                  <c:v>19472</c:v>
                </c:pt>
                <c:pt idx="3">
                  <c:v>18448</c:v>
                </c:pt>
                <c:pt idx="4">
                  <c:v>13256</c:v>
                </c:pt>
                <c:pt idx="5">
                  <c:v>12632</c:v>
                </c:pt>
                <c:pt idx="6">
                  <c:v>9417</c:v>
                </c:pt>
                <c:pt idx="7">
                  <c:v>8194</c:v>
                </c:pt>
                <c:pt idx="8">
                  <c:v>7323</c:v>
                </c:pt>
                <c:pt idx="9">
                  <c:v>7233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73049645390054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5.319148936170147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5.3191489361702126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-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1.5503265580174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飲料</c:v>
                </c:pt>
                <c:pt idx="2">
                  <c:v>その他の機械</c:v>
                </c:pt>
                <c:pt idx="3">
                  <c:v>その他の食料工業品</c:v>
                </c:pt>
                <c:pt idx="4">
                  <c:v>鉄鋼</c:v>
                </c:pt>
                <c:pt idx="5">
                  <c:v>缶詰・びん詰</c:v>
                </c:pt>
                <c:pt idx="6">
                  <c:v>雑品</c:v>
                </c:pt>
                <c:pt idx="7">
                  <c:v>麦</c:v>
                </c:pt>
                <c:pt idx="8">
                  <c:v>その他の化学工業品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15567</c:v>
                </c:pt>
                <c:pt idx="1">
                  <c:v>23543</c:v>
                </c:pt>
                <c:pt idx="2">
                  <c:v>18457</c:v>
                </c:pt>
                <c:pt idx="3">
                  <c:v>16765</c:v>
                </c:pt>
                <c:pt idx="4">
                  <c:v>9532</c:v>
                </c:pt>
                <c:pt idx="5">
                  <c:v>26279</c:v>
                </c:pt>
                <c:pt idx="6">
                  <c:v>9052</c:v>
                </c:pt>
                <c:pt idx="7">
                  <c:v>7359</c:v>
                </c:pt>
                <c:pt idx="8">
                  <c:v>11248</c:v>
                </c:pt>
                <c:pt idx="9">
                  <c:v>4470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5.3333333333333332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24331</c:v>
                </c:pt>
                <c:pt idx="1">
                  <c:v>14678</c:v>
                </c:pt>
                <c:pt idx="2">
                  <c:v>7373</c:v>
                </c:pt>
                <c:pt idx="3">
                  <c:v>7236</c:v>
                </c:pt>
                <c:pt idx="4">
                  <c:v>6470</c:v>
                </c:pt>
                <c:pt idx="5">
                  <c:v>1880</c:v>
                </c:pt>
                <c:pt idx="6">
                  <c:v>1861</c:v>
                </c:pt>
                <c:pt idx="7">
                  <c:v>1692</c:v>
                </c:pt>
                <c:pt idx="8">
                  <c:v>1588</c:v>
                </c:pt>
                <c:pt idx="9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その他の製造工業品</c:v>
                </c:pt>
                <c:pt idx="5">
                  <c:v>動植物性飼・肥料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缶詰・びん詰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28623</c:v>
                </c:pt>
                <c:pt idx="1">
                  <c:v>6570</c:v>
                </c:pt>
                <c:pt idx="2">
                  <c:v>3765</c:v>
                </c:pt>
                <c:pt idx="3">
                  <c:v>8298</c:v>
                </c:pt>
                <c:pt idx="4">
                  <c:v>5994</c:v>
                </c:pt>
                <c:pt idx="5">
                  <c:v>0</c:v>
                </c:pt>
                <c:pt idx="6">
                  <c:v>505</c:v>
                </c:pt>
                <c:pt idx="7">
                  <c:v>1664</c:v>
                </c:pt>
                <c:pt idx="8">
                  <c:v>1166</c:v>
                </c:pt>
                <c:pt idx="9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011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-1.6287794534157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米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40914</c:v>
                </c:pt>
                <c:pt idx="1">
                  <c:v>10674</c:v>
                </c:pt>
                <c:pt idx="2">
                  <c:v>10582</c:v>
                </c:pt>
                <c:pt idx="3">
                  <c:v>10291</c:v>
                </c:pt>
                <c:pt idx="4">
                  <c:v>5722</c:v>
                </c:pt>
                <c:pt idx="5">
                  <c:v>4047</c:v>
                </c:pt>
                <c:pt idx="6">
                  <c:v>1701</c:v>
                </c:pt>
                <c:pt idx="7">
                  <c:v>1393</c:v>
                </c:pt>
                <c:pt idx="8">
                  <c:v>1190</c:v>
                </c:pt>
                <c:pt idx="9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8.7625464139817165E-3"/>
                  <c:y val="1.842786600827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3.5225714895873593E-3"/>
                  <c:y val="1.503418004952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非金属鉱物</c:v>
                </c:pt>
                <c:pt idx="8">
                  <c:v>米</c:v>
                </c:pt>
                <c:pt idx="9">
                  <c:v>その他の機械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38729</c:v>
                </c:pt>
                <c:pt idx="1">
                  <c:v>10357</c:v>
                </c:pt>
                <c:pt idx="2">
                  <c:v>10834</c:v>
                </c:pt>
                <c:pt idx="3">
                  <c:v>9650</c:v>
                </c:pt>
                <c:pt idx="4">
                  <c:v>6152</c:v>
                </c:pt>
                <c:pt idx="5">
                  <c:v>4526</c:v>
                </c:pt>
                <c:pt idx="6">
                  <c:v>2017</c:v>
                </c:pt>
                <c:pt idx="7">
                  <c:v>2449</c:v>
                </c:pt>
                <c:pt idx="8">
                  <c:v>654</c:v>
                </c:pt>
                <c:pt idx="9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636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326596</c:v>
                </c:pt>
                <c:pt idx="1">
                  <c:v>79717</c:v>
                </c:pt>
                <c:pt idx="2">
                  <c:v>26303</c:v>
                </c:pt>
                <c:pt idx="3">
                  <c:v>18479</c:v>
                </c:pt>
                <c:pt idx="4">
                  <c:v>16589</c:v>
                </c:pt>
                <c:pt idx="5">
                  <c:v>14455</c:v>
                </c:pt>
                <c:pt idx="6">
                  <c:v>14301</c:v>
                </c:pt>
                <c:pt idx="7">
                  <c:v>10399</c:v>
                </c:pt>
                <c:pt idx="8">
                  <c:v>8711</c:v>
                </c:pt>
                <c:pt idx="9">
                  <c:v>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0969858717640837E-2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3.4949764529401102E-3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2.1505658566872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合成樹脂</c:v>
                </c:pt>
                <c:pt idx="6">
                  <c:v>ゴム製品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その他の食料工業品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292606</c:v>
                </c:pt>
                <c:pt idx="1">
                  <c:v>105770</c:v>
                </c:pt>
                <c:pt idx="2">
                  <c:v>23220</c:v>
                </c:pt>
                <c:pt idx="3">
                  <c:v>17907</c:v>
                </c:pt>
                <c:pt idx="4">
                  <c:v>13863</c:v>
                </c:pt>
                <c:pt idx="5">
                  <c:v>15414</c:v>
                </c:pt>
                <c:pt idx="6">
                  <c:v>12256</c:v>
                </c:pt>
                <c:pt idx="7">
                  <c:v>8855</c:v>
                </c:pt>
                <c:pt idx="8">
                  <c:v>8189</c:v>
                </c:pt>
                <c:pt idx="9">
                  <c:v>5498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8.657781413686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7.1396707937150189E-3"/>
                  <c:y val="-1.4430241674336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424433</c:v>
                </c:pt>
                <c:pt idx="1">
                  <c:v>132394</c:v>
                </c:pt>
                <c:pt idx="2">
                  <c:v>116027</c:v>
                </c:pt>
                <c:pt idx="3">
                  <c:v>91076</c:v>
                </c:pt>
                <c:pt idx="4">
                  <c:v>77049</c:v>
                </c:pt>
                <c:pt idx="5">
                  <c:v>71148</c:v>
                </c:pt>
                <c:pt idx="6">
                  <c:v>71019</c:v>
                </c:pt>
                <c:pt idx="7">
                  <c:v>59237</c:v>
                </c:pt>
                <c:pt idx="8">
                  <c:v>51939</c:v>
                </c:pt>
                <c:pt idx="9">
                  <c:v>51551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7.1396707937149695E-3"/>
                  <c:y val="8.6575541693651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5.354612550585551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7849176984287383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1.0709506190572364E-2"/>
                  <c:y val="-5.77246026064934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-5.354753095286215E-3"/>
                  <c:y val="-8.65800865800876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784917698428607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その他の化学工業品</c:v>
                </c:pt>
                <c:pt idx="9">
                  <c:v>麦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472367</c:v>
                </c:pt>
                <c:pt idx="1">
                  <c:v>135742</c:v>
                </c:pt>
                <c:pt idx="2">
                  <c:v>145698</c:v>
                </c:pt>
                <c:pt idx="3">
                  <c:v>78237</c:v>
                </c:pt>
                <c:pt idx="4">
                  <c:v>92333</c:v>
                </c:pt>
                <c:pt idx="5">
                  <c:v>68552</c:v>
                </c:pt>
                <c:pt idx="6">
                  <c:v>64020</c:v>
                </c:pt>
                <c:pt idx="7">
                  <c:v>64804</c:v>
                </c:pt>
                <c:pt idx="8">
                  <c:v>33268</c:v>
                </c:pt>
                <c:pt idx="9">
                  <c:v>47713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9.4862385321100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4955395532823354E-7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65185334739134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424433</c:v>
                </c:pt>
                <c:pt idx="1">
                  <c:v>132394</c:v>
                </c:pt>
                <c:pt idx="2">
                  <c:v>116027</c:v>
                </c:pt>
                <c:pt idx="3">
                  <c:v>91076</c:v>
                </c:pt>
                <c:pt idx="4">
                  <c:v>77049</c:v>
                </c:pt>
                <c:pt idx="5">
                  <c:v>71148</c:v>
                </c:pt>
                <c:pt idx="6">
                  <c:v>71019</c:v>
                </c:pt>
                <c:pt idx="7">
                  <c:v>59237</c:v>
                </c:pt>
                <c:pt idx="8">
                  <c:v>51939</c:v>
                </c:pt>
                <c:pt idx="9">
                  <c:v>51551</c:v>
                </c:pt>
                <c:pt idx="10">
                  <c:v>338396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424433</c:v>
                </c:pt>
                <c:pt idx="1">
                  <c:v>132394</c:v>
                </c:pt>
                <c:pt idx="2">
                  <c:v>116027</c:v>
                </c:pt>
                <c:pt idx="3">
                  <c:v>91076</c:v>
                </c:pt>
                <c:pt idx="4">
                  <c:v>77049</c:v>
                </c:pt>
                <c:pt idx="5">
                  <c:v>71148</c:v>
                </c:pt>
                <c:pt idx="6">
                  <c:v>71019</c:v>
                </c:pt>
                <c:pt idx="7">
                  <c:v>59237</c:v>
                </c:pt>
                <c:pt idx="8">
                  <c:v>51939</c:v>
                </c:pt>
                <c:pt idx="9">
                  <c:v>51551</c:v>
                </c:pt>
                <c:pt idx="10">
                  <c:v>338396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184686341688205"/>
                  <c:y val="0.15007982622861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7630996507116012"/>
                  <c:y val="-0.114872416809967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3.833677278889757E-2"/>
                  <c:y val="-6.3402057501433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4460032190632657"/>
                  <c:y val="-9.920753009322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2414658091402697"/>
                  <c:y val="-6.4103056083506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3.759558681119058E-2"/>
                  <c:y val="-4.53178869882643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292026473790013E-2"/>
                  <c:y val="-1.78174797115878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8.4820313491347915E-3"/>
                  <c:y val="-8.60663106766826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4165347652154167"/>
                  <c:y val="0.147537695719069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電気機械</c:v>
                </c:pt>
                <c:pt idx="8">
                  <c:v>雑穀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472367</c:v>
                </c:pt>
                <c:pt idx="1">
                  <c:v>135742</c:v>
                </c:pt>
                <c:pt idx="2">
                  <c:v>145698</c:v>
                </c:pt>
                <c:pt idx="3">
                  <c:v>78237</c:v>
                </c:pt>
                <c:pt idx="4">
                  <c:v>92333</c:v>
                </c:pt>
                <c:pt idx="5">
                  <c:v>68552</c:v>
                </c:pt>
                <c:pt idx="6">
                  <c:v>64020</c:v>
                </c:pt>
                <c:pt idx="7">
                  <c:v>64804</c:v>
                </c:pt>
                <c:pt idx="8">
                  <c:v>33268</c:v>
                </c:pt>
                <c:pt idx="9">
                  <c:v>47713</c:v>
                </c:pt>
                <c:pt idx="10" formatCode="#,##0_);[Red]\(#,##0\)">
                  <c:v>351049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1204225999294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化学繊維糸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21814</c:v>
                </c:pt>
                <c:pt idx="1">
                  <c:v>13227</c:v>
                </c:pt>
                <c:pt idx="2">
                  <c:v>12158</c:v>
                </c:pt>
                <c:pt idx="3">
                  <c:v>6727</c:v>
                </c:pt>
                <c:pt idx="4">
                  <c:v>6244</c:v>
                </c:pt>
                <c:pt idx="5">
                  <c:v>5493</c:v>
                </c:pt>
                <c:pt idx="6">
                  <c:v>5274</c:v>
                </c:pt>
                <c:pt idx="7">
                  <c:v>4730</c:v>
                </c:pt>
                <c:pt idx="8">
                  <c:v>3502</c:v>
                </c:pt>
                <c:pt idx="9">
                  <c:v>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5.1122852463285108E-3"/>
                  <c:y val="1.4711544837261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-7.41800842454494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7.47966278554409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6.16543609990798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化学繊維糸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非鉄金属</c:v>
                </c:pt>
                <c:pt idx="7">
                  <c:v>その他の日用品</c:v>
                </c:pt>
                <c:pt idx="8">
                  <c:v>金属製品</c:v>
                </c:pt>
                <c:pt idx="9">
                  <c:v>電気機械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10647</c:v>
                </c:pt>
                <c:pt idx="1">
                  <c:v>12263</c:v>
                </c:pt>
                <c:pt idx="2">
                  <c:v>21581</c:v>
                </c:pt>
                <c:pt idx="3">
                  <c:v>5179</c:v>
                </c:pt>
                <c:pt idx="4">
                  <c:v>5894</c:v>
                </c:pt>
                <c:pt idx="5">
                  <c:v>6778</c:v>
                </c:pt>
                <c:pt idx="6">
                  <c:v>4951</c:v>
                </c:pt>
                <c:pt idx="7">
                  <c:v>5289</c:v>
                </c:pt>
                <c:pt idx="8">
                  <c:v>3122</c:v>
                </c:pt>
                <c:pt idx="9">
                  <c:v>3278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2,476,646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2,476,646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388426</c:v>
                </c:pt>
                <c:pt idx="2">
                  <c:v>515300</c:v>
                </c:pt>
                <c:pt idx="3">
                  <c:v>244810</c:v>
                </c:pt>
                <c:pt idx="4">
                  <c:v>283562</c:v>
                </c:pt>
                <c:pt idx="5">
                  <c:v>852910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77713</c:v>
                </c:pt>
                <c:pt idx="1">
                  <c:v>14144</c:v>
                </c:pt>
                <c:pt idx="2">
                  <c:v>13851</c:v>
                </c:pt>
                <c:pt idx="3">
                  <c:v>11653</c:v>
                </c:pt>
                <c:pt idx="4">
                  <c:v>9863</c:v>
                </c:pt>
                <c:pt idx="5">
                  <c:v>8556</c:v>
                </c:pt>
                <c:pt idx="6">
                  <c:v>7888</c:v>
                </c:pt>
                <c:pt idx="7">
                  <c:v>6664</c:v>
                </c:pt>
                <c:pt idx="8">
                  <c:v>5095</c:v>
                </c:pt>
                <c:pt idx="9">
                  <c:v>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1949290652393941E-6"/>
                  <c:y val="-2.6515748031496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-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鉄鋼</c:v>
                </c:pt>
                <c:pt idx="3">
                  <c:v>飲料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その他の日用品</c:v>
                </c:pt>
                <c:pt idx="8">
                  <c:v>雑品</c:v>
                </c:pt>
                <c:pt idx="9">
                  <c:v>合成樹脂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79829</c:v>
                </c:pt>
                <c:pt idx="1">
                  <c:v>7897</c:v>
                </c:pt>
                <c:pt idx="2">
                  <c:v>14935</c:v>
                </c:pt>
                <c:pt idx="3">
                  <c:v>13317</c:v>
                </c:pt>
                <c:pt idx="4">
                  <c:v>8108</c:v>
                </c:pt>
                <c:pt idx="5">
                  <c:v>8800</c:v>
                </c:pt>
                <c:pt idx="6">
                  <c:v>7785</c:v>
                </c:pt>
                <c:pt idx="7">
                  <c:v>6441</c:v>
                </c:pt>
                <c:pt idx="8">
                  <c:v>5235</c:v>
                </c:pt>
                <c:pt idx="9">
                  <c:v>5328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638297872340425E-2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紙・パルプ</c:v>
                </c:pt>
                <c:pt idx="7">
                  <c:v>鉄鋼</c:v>
                </c:pt>
                <c:pt idx="8">
                  <c:v>雑品</c:v>
                </c:pt>
                <c:pt idx="9">
                  <c:v>木材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74682</c:v>
                </c:pt>
                <c:pt idx="1">
                  <c:v>51938</c:v>
                </c:pt>
                <c:pt idx="2">
                  <c:v>46570</c:v>
                </c:pt>
                <c:pt idx="3">
                  <c:v>31990</c:v>
                </c:pt>
                <c:pt idx="4">
                  <c:v>30857</c:v>
                </c:pt>
                <c:pt idx="5">
                  <c:v>14955</c:v>
                </c:pt>
                <c:pt idx="6">
                  <c:v>14851</c:v>
                </c:pt>
                <c:pt idx="7">
                  <c:v>14832</c:v>
                </c:pt>
                <c:pt idx="8">
                  <c:v>14721</c:v>
                </c:pt>
                <c:pt idx="9">
                  <c:v>12844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3.5460992907801418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8.8652482269503553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3.5460992907800767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-1.55038759689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麦</c:v>
                </c:pt>
                <c:pt idx="3">
                  <c:v>その他の機械</c:v>
                </c:pt>
                <c:pt idx="4">
                  <c:v>その他の食料工業品</c:v>
                </c:pt>
                <c:pt idx="5">
                  <c:v>飲料</c:v>
                </c:pt>
                <c:pt idx="6">
                  <c:v>紙・パルプ</c:v>
                </c:pt>
                <c:pt idx="7">
                  <c:v>鉄鋼</c:v>
                </c:pt>
                <c:pt idx="8">
                  <c:v>雑品</c:v>
                </c:pt>
                <c:pt idx="9">
                  <c:v>木材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89844</c:v>
                </c:pt>
                <c:pt idx="1">
                  <c:v>33264</c:v>
                </c:pt>
                <c:pt idx="2">
                  <c:v>46957</c:v>
                </c:pt>
                <c:pt idx="3">
                  <c:v>34272</c:v>
                </c:pt>
                <c:pt idx="4">
                  <c:v>27717</c:v>
                </c:pt>
                <c:pt idx="5">
                  <c:v>11734</c:v>
                </c:pt>
                <c:pt idx="6">
                  <c:v>11300</c:v>
                </c:pt>
                <c:pt idx="7">
                  <c:v>15231</c:v>
                </c:pt>
                <c:pt idx="8">
                  <c:v>14276</c:v>
                </c:pt>
                <c:pt idx="9">
                  <c:v>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5.3333333333333982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15130</c:v>
                </c:pt>
                <c:pt idx="1">
                  <c:v>11786</c:v>
                </c:pt>
                <c:pt idx="2">
                  <c:v>11673</c:v>
                </c:pt>
                <c:pt idx="3">
                  <c:v>6810</c:v>
                </c:pt>
                <c:pt idx="4">
                  <c:v>2626</c:v>
                </c:pt>
                <c:pt idx="5">
                  <c:v>1990</c:v>
                </c:pt>
                <c:pt idx="6">
                  <c:v>1749</c:v>
                </c:pt>
                <c:pt idx="7">
                  <c:v>1567</c:v>
                </c:pt>
                <c:pt idx="8">
                  <c:v>1104</c:v>
                </c:pt>
                <c:pt idx="9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5.614271478097323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1.244444444444438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-3.5555555555555557E-3"/>
                  <c:y val="-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雑品</c:v>
                </c:pt>
                <c:pt idx="5">
                  <c:v>その他の化学工業品</c:v>
                </c:pt>
                <c:pt idx="6">
                  <c:v>缶詰・びん詰</c:v>
                </c:pt>
                <c:pt idx="7">
                  <c:v>動植物性飼・肥料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13678</c:v>
                </c:pt>
                <c:pt idx="1">
                  <c:v>5944</c:v>
                </c:pt>
                <c:pt idx="2">
                  <c:v>1762</c:v>
                </c:pt>
                <c:pt idx="3">
                  <c:v>8171</c:v>
                </c:pt>
                <c:pt idx="4">
                  <c:v>1426</c:v>
                </c:pt>
                <c:pt idx="5">
                  <c:v>2673</c:v>
                </c:pt>
                <c:pt idx="6">
                  <c:v>2020</c:v>
                </c:pt>
                <c:pt idx="7">
                  <c:v>0</c:v>
                </c:pt>
                <c:pt idx="8">
                  <c:v>893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2.4580571496359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26503</c:v>
                </c:pt>
                <c:pt idx="1">
                  <c:v>16642</c:v>
                </c:pt>
                <c:pt idx="2">
                  <c:v>13096</c:v>
                </c:pt>
                <c:pt idx="3">
                  <c:v>9739</c:v>
                </c:pt>
                <c:pt idx="4">
                  <c:v>7747</c:v>
                </c:pt>
                <c:pt idx="5">
                  <c:v>5678</c:v>
                </c:pt>
                <c:pt idx="6">
                  <c:v>3188</c:v>
                </c:pt>
                <c:pt idx="7">
                  <c:v>2804</c:v>
                </c:pt>
                <c:pt idx="8">
                  <c:v>2515</c:v>
                </c:pt>
                <c:pt idx="9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3.5087936842540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7.12843098002580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その他の機械</c:v>
                </c:pt>
                <c:pt idx="7">
                  <c:v>化学肥料</c:v>
                </c:pt>
                <c:pt idx="8">
                  <c:v>米</c:v>
                </c:pt>
                <c:pt idx="9">
                  <c:v>石油製品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25715</c:v>
                </c:pt>
                <c:pt idx="1">
                  <c:v>13912</c:v>
                </c:pt>
                <c:pt idx="2">
                  <c:v>15406</c:v>
                </c:pt>
                <c:pt idx="3">
                  <c:v>10448</c:v>
                </c:pt>
                <c:pt idx="4">
                  <c:v>7033</c:v>
                </c:pt>
                <c:pt idx="5">
                  <c:v>5152</c:v>
                </c:pt>
                <c:pt idx="6">
                  <c:v>3187</c:v>
                </c:pt>
                <c:pt idx="7">
                  <c:v>3131</c:v>
                </c:pt>
                <c:pt idx="8">
                  <c:v>3384</c:v>
                </c:pt>
                <c:pt idx="9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6</a:t>
            </a:r>
            <a:r>
              <a:rPr lang="ja-JP" altLang="en-US" sz="1100"/>
              <a:t>年</a:t>
            </a:r>
            <a:r>
              <a:rPr lang="en-US" altLang="ja-JP" sz="1100"/>
              <a:t>11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7.1678943357885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385346</c:v>
                </c:pt>
                <c:pt idx="1">
                  <c:v>94708</c:v>
                </c:pt>
                <c:pt idx="2">
                  <c:v>41819</c:v>
                </c:pt>
                <c:pt idx="3">
                  <c:v>22171</c:v>
                </c:pt>
                <c:pt idx="4">
                  <c:v>18605</c:v>
                </c:pt>
                <c:pt idx="5">
                  <c:v>18221</c:v>
                </c:pt>
                <c:pt idx="6">
                  <c:v>17669</c:v>
                </c:pt>
                <c:pt idx="7">
                  <c:v>16714</c:v>
                </c:pt>
                <c:pt idx="8">
                  <c:v>14495</c:v>
                </c:pt>
                <c:pt idx="9">
                  <c:v>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42464679410197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0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430118</c:v>
                </c:pt>
                <c:pt idx="1">
                  <c:v>124572</c:v>
                </c:pt>
                <c:pt idx="2">
                  <c:v>40445</c:v>
                </c:pt>
                <c:pt idx="3">
                  <c:v>26815</c:v>
                </c:pt>
                <c:pt idx="4">
                  <c:v>22600</c:v>
                </c:pt>
                <c:pt idx="5">
                  <c:v>19219</c:v>
                </c:pt>
                <c:pt idx="6">
                  <c:v>18023</c:v>
                </c:pt>
                <c:pt idx="7">
                  <c:v>12439</c:v>
                </c:pt>
                <c:pt idx="8">
                  <c:v>14485</c:v>
                </c:pt>
                <c:pt idx="9">
                  <c:v>8653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6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132704</c:v>
                </c:pt>
                <c:pt idx="1">
                  <c:v>235395</c:v>
                </c:pt>
                <c:pt idx="2">
                  <c:v>329844</c:v>
                </c:pt>
                <c:pt idx="3">
                  <c:v>214769</c:v>
                </c:pt>
                <c:pt idx="4">
                  <c:v>168180</c:v>
                </c:pt>
                <c:pt idx="5">
                  <c:v>600481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58934</c:v>
                </c:pt>
                <c:pt idx="1">
                  <c:v>153031</c:v>
                </c:pt>
                <c:pt idx="2">
                  <c:v>185456</c:v>
                </c:pt>
                <c:pt idx="3">
                  <c:v>30041</c:v>
                </c:pt>
                <c:pt idx="4">
                  <c:v>115382</c:v>
                </c:pt>
                <c:pt idx="5">
                  <c:v>252429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0.69247226541708851</c:v>
                </c:pt>
                <c:pt idx="1">
                  <c:v>0.60602276881568173</c:v>
                </c:pt>
                <c:pt idx="2">
                  <c:v>0.6401009120900446</c:v>
                </c:pt>
                <c:pt idx="3">
                  <c:v>0.87728850945631309</c:v>
                </c:pt>
                <c:pt idx="4">
                  <c:v>0.59309780577087201</c:v>
                </c:pt>
                <c:pt idx="5">
                  <c:v>0.70403794069714276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令和2年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令和4年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令和5年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785058243129402E-3"/>
                  <c:y val="2.8857756416811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8.924588492143691E-3"/>
                  <c:y val="-5.77223301632750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8.924588492143691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1.1543784299689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1.0709506190572562E-2"/>
                  <c:y val="-5.7720057720058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7.139670793714953E-3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349182</c:v>
                </c:pt>
                <c:pt idx="1">
                  <c:v>111033</c:v>
                </c:pt>
                <c:pt idx="2">
                  <c:v>105883</c:v>
                </c:pt>
                <c:pt idx="3">
                  <c:v>85866</c:v>
                </c:pt>
                <c:pt idx="4">
                  <c:v>59982</c:v>
                </c:pt>
                <c:pt idx="5">
                  <c:v>50378</c:v>
                </c:pt>
                <c:pt idx="6">
                  <c:v>36392</c:v>
                </c:pt>
                <c:pt idx="7">
                  <c:v>34244</c:v>
                </c:pt>
                <c:pt idx="8">
                  <c:v>28973</c:v>
                </c:pt>
                <c:pt idx="9">
                  <c:v>27291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-5.3547530952861985E-3"/>
                  <c:y val="-4.54488643471635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5.35475309528621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7.139670793714953E-3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-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1.784917698428607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-4.4005951224804904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315308</c:v>
                </c:pt>
                <c:pt idx="1">
                  <c:v>98127</c:v>
                </c:pt>
                <c:pt idx="2">
                  <c:v>106556</c:v>
                </c:pt>
                <c:pt idx="3">
                  <c:v>113052</c:v>
                </c:pt>
                <c:pt idx="4">
                  <c:v>61522</c:v>
                </c:pt>
                <c:pt idx="5">
                  <c:v>47202</c:v>
                </c:pt>
                <c:pt idx="6">
                  <c:v>32356</c:v>
                </c:pt>
                <c:pt idx="7">
                  <c:v>28440</c:v>
                </c:pt>
                <c:pt idx="8">
                  <c:v>30302</c:v>
                </c:pt>
                <c:pt idx="9">
                  <c:v>40246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6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5.6667788321331632E-2"/>
                  <c:y val="-8.33327313443617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9.1193623732813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4.89908256880733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1E-4"/>
                  <c:y val="-1.030605119314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349182</c:v>
                </c:pt>
                <c:pt idx="1">
                  <c:v>111033</c:v>
                </c:pt>
                <c:pt idx="2">
                  <c:v>105883</c:v>
                </c:pt>
                <c:pt idx="3">
                  <c:v>85866</c:v>
                </c:pt>
                <c:pt idx="4">
                  <c:v>59982</c:v>
                </c:pt>
                <c:pt idx="5">
                  <c:v>50378</c:v>
                </c:pt>
                <c:pt idx="6">
                  <c:v>36392</c:v>
                </c:pt>
                <c:pt idx="7">
                  <c:v>34244</c:v>
                </c:pt>
                <c:pt idx="8">
                  <c:v>28973</c:v>
                </c:pt>
                <c:pt idx="9">
                  <c:v>27291</c:v>
                </c:pt>
                <c:pt idx="10">
                  <c:v>153160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349182</c:v>
                </c:pt>
                <c:pt idx="1">
                  <c:v>111033</c:v>
                </c:pt>
                <c:pt idx="2">
                  <c:v>105883</c:v>
                </c:pt>
                <c:pt idx="3">
                  <c:v>85866</c:v>
                </c:pt>
                <c:pt idx="4">
                  <c:v>59982</c:v>
                </c:pt>
                <c:pt idx="5">
                  <c:v>50378</c:v>
                </c:pt>
                <c:pt idx="6">
                  <c:v>36392</c:v>
                </c:pt>
                <c:pt idx="7">
                  <c:v>34244</c:v>
                </c:pt>
                <c:pt idx="8">
                  <c:v>28973</c:v>
                </c:pt>
                <c:pt idx="9">
                  <c:v>27291</c:v>
                </c:pt>
                <c:pt idx="10">
                  <c:v>153160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1725992266233896"/>
                  <c:y val="-0.110285576371919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3559749687777578"/>
                  <c:y val="-9.95467463118835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5343150808439021"/>
                  <c:y val="-8.7923130298367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018770745259896"/>
                  <c:y val="-4.6030349654569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4.1033038809080177E-4"/>
                  <c:y val="-1.33837753039490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62680237489397"/>
                      <c:h val="8.326448849066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315308</c:v>
                </c:pt>
                <c:pt idx="1">
                  <c:v>98127</c:v>
                </c:pt>
                <c:pt idx="2">
                  <c:v>106556</c:v>
                </c:pt>
                <c:pt idx="3">
                  <c:v>113052</c:v>
                </c:pt>
                <c:pt idx="4">
                  <c:v>61522</c:v>
                </c:pt>
                <c:pt idx="5">
                  <c:v>47202</c:v>
                </c:pt>
                <c:pt idx="6">
                  <c:v>32356</c:v>
                </c:pt>
                <c:pt idx="7">
                  <c:v>28440</c:v>
                </c:pt>
                <c:pt idx="8">
                  <c:v>30302</c:v>
                </c:pt>
                <c:pt idx="9">
                  <c:v>40246</c:v>
                </c:pt>
                <c:pt idx="10" formatCode="#,##0_);[Red]\(#,##0\)">
                  <c:v>155109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0.26894</cdr:y>
    </cdr:from>
    <cdr:to>
      <cdr:x>1</cdr:x>
      <cdr:y>0.71212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676277"/>
          <a:ext cx="685732" cy="1114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0.9242</cdr:x>
      <cdr:y>0.24658</cdr:y>
    </cdr:from>
    <cdr:to>
      <cdr:x>1</cdr:x>
      <cdr:y>0.63014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37" y="685818"/>
          <a:ext cx="585538" cy="1066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0.88541</cdr:x>
      <cdr:y>0.39344</cdr:y>
    </cdr:from>
    <cdr:to>
      <cdr:x>0.9948</cdr:x>
      <cdr:y>0.84262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51" y="1143005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0.33697</cdr:y>
    </cdr:from>
    <cdr:to>
      <cdr:x>1</cdr:x>
      <cdr:y>0.94566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885857"/>
          <a:ext cx="676363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0.19251</cdr:y>
    </cdr:from>
    <cdr:to>
      <cdr:x>0.98694</cdr:x>
      <cdr:y>0.70508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540940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0.86216</cdr:x>
      <cdr:y>0.25352</cdr:y>
    </cdr:from>
    <cdr:to>
      <cdr:x>0.9935</cdr:x>
      <cdr:y>0.80986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5084" y="685785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令和５年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0.21071</cdr:y>
    </cdr:from>
    <cdr:to>
      <cdr:x>0.99214</cdr:x>
      <cdr:y>0.58928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4991" y="561964"/>
          <a:ext cx="695434" cy="1009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0.8889</cdr:x>
      <cdr:y>0.45357</cdr:y>
    </cdr:from>
    <cdr:to>
      <cdr:x>0.97649</cdr:x>
      <cdr:y>0.975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7049" y="1209676"/>
          <a:ext cx="638236" cy="1390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0.85084</cdr:x>
      <cdr:y>0.41404</cdr:y>
    </cdr:from>
    <cdr:to>
      <cdr:x>0.98963</cdr:x>
      <cdr:y>0.89825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341" y="1123957"/>
          <a:ext cx="1019243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0.89439</cdr:x>
      <cdr:y>0.22109</cdr:y>
    </cdr:from>
    <cdr:to>
      <cdr:x>0.97914</cdr:x>
      <cdr:y>0.81293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121" y="619125"/>
          <a:ext cx="619156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0.93907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07" y="409575"/>
          <a:ext cx="685765" cy="2085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0.89604</cdr:x>
      <cdr:y>0.18644</cdr:y>
    </cdr:from>
    <cdr:to>
      <cdr:x>0.99869</cdr:x>
      <cdr:y>0.6339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6187" y="523885"/>
          <a:ext cx="749927" cy="1257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U15" sqref="U15"/>
    </sheetView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42" t="s">
        <v>130</v>
      </c>
      <c r="B2" s="443"/>
      <c r="C2" s="443"/>
      <c r="D2" s="443"/>
      <c r="E2" s="443"/>
      <c r="F2" s="443"/>
      <c r="G2" s="443"/>
      <c r="H2" s="444"/>
    </row>
    <row r="3" spans="1:8" ht="30" customHeight="1">
      <c r="A3" s="445"/>
      <c r="B3" s="443"/>
      <c r="C3" s="443"/>
      <c r="D3" s="443"/>
      <c r="E3" s="443"/>
      <c r="F3" s="443"/>
      <c r="G3" s="443"/>
      <c r="H3" s="444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131</v>
      </c>
      <c r="C6" s="235"/>
      <c r="D6" s="236" t="s">
        <v>132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133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134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135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136</v>
      </c>
      <c r="G13" s="241"/>
      <c r="H13" s="242"/>
    </row>
    <row r="14" spans="1:8" s="237" customFormat="1" ht="17.100000000000001" customHeight="1">
      <c r="A14" s="238"/>
      <c r="B14" s="243" t="s">
        <v>137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138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139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140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141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142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143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144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145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146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147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90</v>
      </c>
      <c r="E35" s="237" t="s">
        <v>148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149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150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46" t="s">
        <v>151</v>
      </c>
      <c r="B42" s="447"/>
      <c r="C42" s="447"/>
      <c r="D42" s="447"/>
      <c r="E42" s="447"/>
      <c r="F42" s="447"/>
      <c r="G42" s="447"/>
      <c r="H42" s="448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L46" sqref="L46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199</v>
      </c>
      <c r="I2" s="3"/>
      <c r="J2" s="184" t="s">
        <v>101</v>
      </c>
      <c r="K2" s="3"/>
      <c r="L2" s="293" t="s">
        <v>189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47</v>
      </c>
      <c r="K3" s="3"/>
      <c r="L3" s="293" t="s">
        <v>98</v>
      </c>
      <c r="N3" s="420"/>
      <c r="S3" s="26"/>
      <c r="T3" s="26"/>
      <c r="U3" s="26"/>
    </row>
    <row r="4" spans="8:30" ht="13.5" customHeight="1">
      <c r="H4" s="43">
        <v>21814</v>
      </c>
      <c r="I4" s="3">
        <v>33</v>
      </c>
      <c r="J4" s="160" t="s">
        <v>0</v>
      </c>
      <c r="K4" s="116">
        <f>SUM(I4)</f>
        <v>33</v>
      </c>
      <c r="L4" s="309">
        <v>10647</v>
      </c>
      <c r="M4" s="392"/>
      <c r="N4" s="420"/>
      <c r="O4" s="90"/>
      <c r="S4" s="26"/>
      <c r="T4" s="26"/>
      <c r="U4" s="26"/>
    </row>
    <row r="5" spans="8:30" ht="13.5" customHeight="1">
      <c r="H5" s="193">
        <v>13227</v>
      </c>
      <c r="I5" s="3">
        <v>37</v>
      </c>
      <c r="J5" s="160" t="s">
        <v>37</v>
      </c>
      <c r="K5" s="116">
        <f t="shared" ref="K5:K13" si="0">SUM(I5)</f>
        <v>37</v>
      </c>
      <c r="L5" s="310">
        <v>12263</v>
      </c>
      <c r="M5" s="45"/>
      <c r="N5" s="420"/>
      <c r="O5" s="90"/>
      <c r="S5" s="26"/>
      <c r="T5" s="26"/>
      <c r="U5" s="26"/>
    </row>
    <row r="6" spans="8:30" ht="13.5" customHeight="1">
      <c r="H6" s="44">
        <v>12158</v>
      </c>
      <c r="I6" s="3">
        <v>26</v>
      </c>
      <c r="J6" s="160" t="s">
        <v>30</v>
      </c>
      <c r="K6" s="116">
        <f t="shared" si="0"/>
        <v>26</v>
      </c>
      <c r="L6" s="310">
        <v>21581</v>
      </c>
      <c r="M6" s="45"/>
      <c r="N6" s="420"/>
      <c r="O6" s="90"/>
      <c r="S6" s="26"/>
      <c r="T6" s="26"/>
      <c r="U6" s="26"/>
    </row>
    <row r="7" spans="8:30" ht="13.5" customHeight="1">
      <c r="H7" s="193">
        <v>6727</v>
      </c>
      <c r="I7" s="3">
        <v>27</v>
      </c>
      <c r="J7" s="160" t="s">
        <v>31</v>
      </c>
      <c r="K7" s="116">
        <f t="shared" si="0"/>
        <v>27</v>
      </c>
      <c r="L7" s="310">
        <v>5179</v>
      </c>
      <c r="M7" s="45"/>
      <c r="N7" s="420"/>
      <c r="O7" s="90"/>
      <c r="S7" s="26"/>
      <c r="T7" s="26"/>
      <c r="U7" s="26"/>
    </row>
    <row r="8" spans="8:30">
      <c r="H8" s="88">
        <v>6244</v>
      </c>
      <c r="I8" s="33">
        <v>40</v>
      </c>
      <c r="J8" s="160" t="s">
        <v>2</v>
      </c>
      <c r="K8" s="116">
        <f t="shared" si="0"/>
        <v>40</v>
      </c>
      <c r="L8" s="310">
        <v>5894</v>
      </c>
      <c r="M8" s="45"/>
      <c r="N8" s="90"/>
      <c r="O8" s="90"/>
      <c r="S8" s="26"/>
      <c r="T8" s="26"/>
      <c r="U8" s="26"/>
    </row>
    <row r="9" spans="8:30">
      <c r="H9" s="88">
        <v>5493</v>
      </c>
      <c r="I9" s="3">
        <v>25</v>
      </c>
      <c r="J9" s="160" t="s">
        <v>29</v>
      </c>
      <c r="K9" s="116">
        <f t="shared" si="0"/>
        <v>25</v>
      </c>
      <c r="L9" s="310">
        <v>6778</v>
      </c>
      <c r="M9" s="45"/>
      <c r="N9" s="90"/>
      <c r="O9" s="90"/>
      <c r="S9" s="26"/>
      <c r="T9" s="26"/>
      <c r="U9" s="26"/>
    </row>
    <row r="10" spans="8:30">
      <c r="H10" s="44">
        <v>5274</v>
      </c>
      <c r="I10" s="14">
        <v>14</v>
      </c>
      <c r="J10" s="162" t="s">
        <v>19</v>
      </c>
      <c r="K10" s="116">
        <f t="shared" si="0"/>
        <v>14</v>
      </c>
      <c r="L10" s="310">
        <v>4951</v>
      </c>
      <c r="S10" s="26"/>
      <c r="T10" s="26"/>
      <c r="U10" s="26"/>
    </row>
    <row r="11" spans="8:30">
      <c r="H11" s="43">
        <v>4730</v>
      </c>
      <c r="I11" s="3">
        <v>36</v>
      </c>
      <c r="J11" s="160" t="s">
        <v>5</v>
      </c>
      <c r="K11" s="116">
        <f t="shared" si="0"/>
        <v>36</v>
      </c>
      <c r="L11" s="310">
        <v>5289</v>
      </c>
      <c r="M11" s="45"/>
      <c r="N11" s="90"/>
      <c r="O11" s="90"/>
      <c r="S11" s="26"/>
      <c r="T11" s="26"/>
      <c r="U11" s="26"/>
    </row>
    <row r="12" spans="8:30">
      <c r="H12" s="137">
        <v>3502</v>
      </c>
      <c r="I12" s="14">
        <v>15</v>
      </c>
      <c r="J12" s="162" t="s">
        <v>20</v>
      </c>
      <c r="K12" s="116">
        <f t="shared" si="0"/>
        <v>15</v>
      </c>
      <c r="L12" s="310">
        <v>3122</v>
      </c>
      <c r="M12" s="45"/>
      <c r="N12" s="90"/>
      <c r="O12" s="90"/>
      <c r="S12" s="26"/>
      <c r="T12" s="26"/>
      <c r="U12" s="26"/>
    </row>
    <row r="13" spans="8:30" ht="14.25" thickBot="1">
      <c r="H13" s="438">
        <v>2928</v>
      </c>
      <c r="I13" s="379">
        <v>16</v>
      </c>
      <c r="J13" s="380" t="s">
        <v>3</v>
      </c>
      <c r="K13" s="116">
        <f t="shared" si="0"/>
        <v>16</v>
      </c>
      <c r="L13" s="310">
        <v>3278</v>
      </c>
      <c r="M13" s="45"/>
      <c r="N13" s="90"/>
      <c r="O13" s="90"/>
      <c r="S13" s="26"/>
      <c r="T13" s="26"/>
      <c r="U13" s="26"/>
    </row>
    <row r="14" spans="8:30" ht="14.25" thickTop="1">
      <c r="H14" s="88">
        <v>2558</v>
      </c>
      <c r="I14" s="121">
        <v>34</v>
      </c>
      <c r="J14" s="174" t="s">
        <v>1</v>
      </c>
      <c r="K14" s="107" t="s">
        <v>8</v>
      </c>
      <c r="L14" s="311">
        <v>98598</v>
      </c>
      <c r="S14" s="26"/>
      <c r="T14" s="26"/>
      <c r="U14" s="26"/>
    </row>
    <row r="15" spans="8:30">
      <c r="H15" s="193">
        <v>1883</v>
      </c>
      <c r="I15" s="3">
        <v>17</v>
      </c>
      <c r="J15" s="160" t="s">
        <v>21</v>
      </c>
      <c r="K15" s="50"/>
      <c r="L15" t="s">
        <v>59</v>
      </c>
      <c r="M15" s="402" t="s">
        <v>192</v>
      </c>
      <c r="N15" s="42" t="s">
        <v>74</v>
      </c>
      <c r="S15" s="26"/>
      <c r="T15" s="26"/>
      <c r="U15" s="26"/>
    </row>
    <row r="16" spans="8:30">
      <c r="H16" s="193">
        <v>1844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312">
        <v>15848</v>
      </c>
      <c r="N16" s="89">
        <f>SUM(H4)</f>
        <v>21814</v>
      </c>
      <c r="O16" s="45"/>
      <c r="P16" s="17"/>
      <c r="S16" s="26"/>
      <c r="T16" s="26"/>
      <c r="U16" s="26"/>
    </row>
    <row r="17" spans="1:21">
      <c r="H17" s="44">
        <v>1596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313">
        <v>13442</v>
      </c>
      <c r="N17" s="89">
        <f t="shared" ref="N17:N25" si="2">SUM(H5)</f>
        <v>13227</v>
      </c>
      <c r="O17" s="45"/>
      <c r="P17" s="17"/>
      <c r="S17" s="26"/>
      <c r="T17" s="26"/>
      <c r="U17" s="26"/>
    </row>
    <row r="18" spans="1:21">
      <c r="H18" s="122">
        <v>1436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313">
        <v>11980</v>
      </c>
      <c r="N18" s="89">
        <f t="shared" si="2"/>
        <v>12158</v>
      </c>
      <c r="O18" s="45"/>
      <c r="P18" s="17"/>
      <c r="S18" s="26"/>
      <c r="T18" s="26"/>
      <c r="U18" s="26"/>
    </row>
    <row r="19" spans="1:21">
      <c r="H19" s="97">
        <v>410</v>
      </c>
      <c r="I19" s="3">
        <v>12</v>
      </c>
      <c r="J19" s="160" t="s">
        <v>18</v>
      </c>
      <c r="K19" s="116">
        <f t="shared" si="1"/>
        <v>27</v>
      </c>
      <c r="L19" s="160" t="s">
        <v>31</v>
      </c>
      <c r="M19" s="313">
        <v>6388</v>
      </c>
      <c r="N19" s="89">
        <f t="shared" si="2"/>
        <v>6727</v>
      </c>
      <c r="O19" s="45"/>
      <c r="P19" s="17"/>
      <c r="S19" s="26"/>
      <c r="T19" s="26"/>
      <c r="U19" s="26"/>
    </row>
    <row r="20" spans="1:21" ht="14.25" thickBot="1">
      <c r="H20" s="193">
        <v>365</v>
      </c>
      <c r="I20" s="3">
        <v>2</v>
      </c>
      <c r="J20" s="160" t="s">
        <v>6</v>
      </c>
      <c r="K20" s="116">
        <f t="shared" si="1"/>
        <v>40</v>
      </c>
      <c r="L20" s="160" t="s">
        <v>2</v>
      </c>
      <c r="M20" s="313">
        <v>6512</v>
      </c>
      <c r="N20" s="89">
        <f t="shared" si="2"/>
        <v>6244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195</v>
      </c>
      <c r="D21" s="59" t="s">
        <v>186</v>
      </c>
      <c r="E21" s="59" t="s">
        <v>41</v>
      </c>
      <c r="F21" s="59" t="s">
        <v>50</v>
      </c>
      <c r="G21" s="8" t="s">
        <v>172</v>
      </c>
      <c r="H21" s="44">
        <v>334</v>
      </c>
      <c r="I21" s="3">
        <v>23</v>
      </c>
      <c r="J21" s="160" t="s">
        <v>27</v>
      </c>
      <c r="K21" s="116">
        <f t="shared" si="1"/>
        <v>25</v>
      </c>
      <c r="L21" s="160" t="s">
        <v>29</v>
      </c>
      <c r="M21" s="313">
        <v>5435</v>
      </c>
      <c r="N21" s="89">
        <f t="shared" si="2"/>
        <v>5493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21814</v>
      </c>
      <c r="D22" s="89">
        <f>SUM(L4)</f>
        <v>10647</v>
      </c>
      <c r="E22" s="52">
        <f t="shared" ref="E22:E32" si="4">SUM(N16/M16*100)</f>
        <v>137.64512872286724</v>
      </c>
      <c r="F22" s="55">
        <f>SUM(C22/D22*100)</f>
        <v>204.88400488400487</v>
      </c>
      <c r="G22" s="3"/>
      <c r="H22" s="125">
        <v>238</v>
      </c>
      <c r="I22" s="3">
        <v>31</v>
      </c>
      <c r="J22" s="160" t="s">
        <v>63</v>
      </c>
      <c r="K22" s="116">
        <f t="shared" si="1"/>
        <v>14</v>
      </c>
      <c r="L22" s="162" t="s">
        <v>19</v>
      </c>
      <c r="M22" s="313">
        <v>8408</v>
      </c>
      <c r="N22" s="89">
        <f t="shared" si="2"/>
        <v>5274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13227</v>
      </c>
      <c r="D23" s="89">
        <f>SUM(L5)</f>
        <v>12263</v>
      </c>
      <c r="E23" s="52">
        <f t="shared" si="4"/>
        <v>98.400535634578191</v>
      </c>
      <c r="F23" s="55">
        <f t="shared" ref="F23:F32" si="5">SUM(C23/D23*100)</f>
        <v>107.86104542118568</v>
      </c>
      <c r="G23" s="3"/>
      <c r="H23" s="125">
        <v>224</v>
      </c>
      <c r="I23" s="3">
        <v>21</v>
      </c>
      <c r="J23" s="160" t="s">
        <v>25</v>
      </c>
      <c r="K23" s="116">
        <f t="shared" si="1"/>
        <v>36</v>
      </c>
      <c r="L23" s="160" t="s">
        <v>5</v>
      </c>
      <c r="M23" s="313">
        <v>4702</v>
      </c>
      <c r="N23" s="89">
        <f t="shared" si="2"/>
        <v>4730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12158</v>
      </c>
      <c r="D24" s="89">
        <f t="shared" ref="D24:D31" si="6">SUM(L6)</f>
        <v>21581</v>
      </c>
      <c r="E24" s="52">
        <f t="shared" si="4"/>
        <v>101.48580968280467</v>
      </c>
      <c r="F24" s="55">
        <f t="shared" si="5"/>
        <v>56.336592372920627</v>
      </c>
      <c r="G24" s="3"/>
      <c r="H24" s="419">
        <v>115</v>
      </c>
      <c r="I24" s="3">
        <v>19</v>
      </c>
      <c r="J24" s="160" t="s">
        <v>23</v>
      </c>
      <c r="K24" s="116">
        <f t="shared" si="1"/>
        <v>15</v>
      </c>
      <c r="L24" s="162" t="s">
        <v>20</v>
      </c>
      <c r="M24" s="313">
        <v>3303</v>
      </c>
      <c r="N24" s="89">
        <f t="shared" si="2"/>
        <v>3502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31</v>
      </c>
      <c r="C25" s="43">
        <f t="shared" si="3"/>
        <v>6727</v>
      </c>
      <c r="D25" s="89">
        <f t="shared" si="6"/>
        <v>5179</v>
      </c>
      <c r="E25" s="52">
        <f t="shared" si="4"/>
        <v>105.3068252974327</v>
      </c>
      <c r="F25" s="55">
        <f t="shared" si="5"/>
        <v>129.88994014288474</v>
      </c>
      <c r="G25" s="3"/>
      <c r="H25" s="91">
        <v>75</v>
      </c>
      <c r="I25" s="3">
        <v>22</v>
      </c>
      <c r="J25" s="160" t="s">
        <v>26</v>
      </c>
      <c r="K25" s="180">
        <f t="shared" si="1"/>
        <v>16</v>
      </c>
      <c r="L25" s="380" t="s">
        <v>3</v>
      </c>
      <c r="M25" s="314">
        <v>3035</v>
      </c>
      <c r="N25" s="166">
        <f t="shared" si="2"/>
        <v>2928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</v>
      </c>
      <c r="C26" s="89">
        <f t="shared" si="3"/>
        <v>6244</v>
      </c>
      <c r="D26" s="89">
        <f t="shared" si="6"/>
        <v>5894</v>
      </c>
      <c r="E26" s="52">
        <f t="shared" si="4"/>
        <v>95.884520884520882</v>
      </c>
      <c r="F26" s="55">
        <f t="shared" si="5"/>
        <v>105.93824228028504</v>
      </c>
      <c r="G26" s="12"/>
      <c r="H26" s="125">
        <v>71</v>
      </c>
      <c r="I26" s="3">
        <v>32</v>
      </c>
      <c r="J26" s="160" t="s">
        <v>35</v>
      </c>
      <c r="K26" s="3"/>
      <c r="L26" s="362" t="s">
        <v>8</v>
      </c>
      <c r="M26" s="315">
        <v>89522</v>
      </c>
      <c r="N26" s="191">
        <f>SUM(H44)</f>
        <v>93386</v>
      </c>
      <c r="S26" s="26"/>
      <c r="T26" s="26"/>
      <c r="U26" s="26"/>
    </row>
    <row r="27" spans="1:21">
      <c r="A27" s="61">
        <v>6</v>
      </c>
      <c r="B27" s="160" t="s">
        <v>29</v>
      </c>
      <c r="C27" s="43">
        <f t="shared" si="3"/>
        <v>5493</v>
      </c>
      <c r="D27" s="89">
        <f t="shared" si="6"/>
        <v>6778</v>
      </c>
      <c r="E27" s="52">
        <f t="shared" si="4"/>
        <v>101.06715731370745</v>
      </c>
      <c r="F27" s="55">
        <f t="shared" si="5"/>
        <v>81.041605193272346</v>
      </c>
      <c r="G27" s="3"/>
      <c r="H27" s="125">
        <v>70</v>
      </c>
      <c r="I27" s="3">
        <v>9</v>
      </c>
      <c r="J27" s="3" t="s">
        <v>161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19</v>
      </c>
      <c r="C28" s="43">
        <f t="shared" si="3"/>
        <v>5274</v>
      </c>
      <c r="D28" s="89">
        <f t="shared" si="6"/>
        <v>4951</v>
      </c>
      <c r="E28" s="52">
        <f t="shared" si="4"/>
        <v>62.725975261655563</v>
      </c>
      <c r="F28" s="55">
        <f t="shared" si="5"/>
        <v>106.52393455867501</v>
      </c>
      <c r="G28" s="3"/>
      <c r="H28" s="419">
        <v>49</v>
      </c>
      <c r="I28" s="3">
        <v>4</v>
      </c>
      <c r="J28" s="160" t="s">
        <v>11</v>
      </c>
      <c r="L28" s="29"/>
      <c r="S28" s="26"/>
      <c r="T28" s="26"/>
      <c r="U28" s="26"/>
    </row>
    <row r="29" spans="1:21">
      <c r="A29" s="61">
        <v>8</v>
      </c>
      <c r="B29" s="160" t="s">
        <v>5</v>
      </c>
      <c r="C29" s="43">
        <f t="shared" si="3"/>
        <v>4730</v>
      </c>
      <c r="D29" s="89">
        <f t="shared" si="6"/>
        <v>5289</v>
      </c>
      <c r="E29" s="52">
        <f t="shared" si="4"/>
        <v>100.59549128030625</v>
      </c>
      <c r="F29" s="55">
        <f t="shared" si="5"/>
        <v>89.430894308943081</v>
      </c>
      <c r="G29" s="11"/>
      <c r="H29" s="125">
        <v>16</v>
      </c>
      <c r="I29" s="3">
        <v>35</v>
      </c>
      <c r="J29" s="160" t="s">
        <v>36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3502</v>
      </c>
      <c r="D30" s="89">
        <f t="shared" si="6"/>
        <v>3122</v>
      </c>
      <c r="E30" s="52">
        <f t="shared" si="4"/>
        <v>106.02482591583409</v>
      </c>
      <c r="F30" s="55">
        <f t="shared" si="5"/>
        <v>112.17168481742472</v>
      </c>
      <c r="G30" s="12"/>
      <c r="H30" s="91">
        <v>4</v>
      </c>
      <c r="I30" s="3">
        <v>6</v>
      </c>
      <c r="J30" s="160" t="s">
        <v>13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80" t="s">
        <v>3</v>
      </c>
      <c r="C31" s="43">
        <f t="shared" si="3"/>
        <v>2928</v>
      </c>
      <c r="D31" s="89">
        <f t="shared" si="6"/>
        <v>3278</v>
      </c>
      <c r="E31" s="52">
        <f t="shared" si="4"/>
        <v>96.474464579901152</v>
      </c>
      <c r="F31" s="55">
        <f t="shared" si="5"/>
        <v>89.322757779133624</v>
      </c>
      <c r="G31" s="92"/>
      <c r="H31" s="91">
        <v>1</v>
      </c>
      <c r="I31" s="3">
        <v>3</v>
      </c>
      <c r="J31" s="160" t="s">
        <v>10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93386</v>
      </c>
      <c r="D32" s="67">
        <f>SUM(L14)</f>
        <v>98598</v>
      </c>
      <c r="E32" s="70">
        <f t="shared" si="4"/>
        <v>104.31625745626773</v>
      </c>
      <c r="F32" s="68">
        <f t="shared" si="5"/>
        <v>94.713888719852335</v>
      </c>
      <c r="G32" s="386">
        <v>58.9</v>
      </c>
      <c r="H32" s="439">
        <v>0</v>
      </c>
      <c r="I32" s="3">
        <v>5</v>
      </c>
      <c r="J32" s="160" t="s">
        <v>12</v>
      </c>
      <c r="L32" s="42"/>
      <c r="M32" s="26"/>
      <c r="S32" s="26"/>
      <c r="T32" s="26"/>
      <c r="U32" s="26"/>
    </row>
    <row r="33" spans="2:30">
      <c r="H33" s="43">
        <v>0</v>
      </c>
      <c r="I33" s="3">
        <v>7</v>
      </c>
      <c r="J33" s="160" t="s">
        <v>14</v>
      </c>
      <c r="L33" s="42"/>
      <c r="M33" s="26"/>
      <c r="S33" s="26"/>
      <c r="T33" s="26"/>
      <c r="U33" s="26"/>
    </row>
    <row r="34" spans="2:30">
      <c r="H34" s="97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346">
        <v>0</v>
      </c>
      <c r="I35" s="3">
        <v>10</v>
      </c>
      <c r="J35" s="160" t="s">
        <v>16</v>
      </c>
      <c r="L35" s="47"/>
      <c r="M35" s="385"/>
      <c r="O35" t="s">
        <v>194</v>
      </c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430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121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44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88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193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93386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H46" s="388"/>
      <c r="L46" s="403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199</v>
      </c>
      <c r="I47" s="3"/>
      <c r="J47" s="178" t="s">
        <v>70</v>
      </c>
      <c r="K47" s="3"/>
      <c r="L47" s="298" t="s">
        <v>189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47</v>
      </c>
      <c r="K48" s="121"/>
      <c r="L48" s="302" t="s">
        <v>98</v>
      </c>
      <c r="S48" s="26"/>
      <c r="T48" s="26"/>
      <c r="U48" s="26"/>
      <c r="V48" s="26"/>
    </row>
    <row r="49" spans="1:22">
      <c r="H49" s="43">
        <v>77713</v>
      </c>
      <c r="I49" s="3">
        <v>26</v>
      </c>
      <c r="J49" s="160" t="s">
        <v>30</v>
      </c>
      <c r="K49" s="3">
        <f>SUM(I49)</f>
        <v>26</v>
      </c>
      <c r="L49" s="303">
        <v>79829</v>
      </c>
      <c r="S49" s="26"/>
      <c r="T49" s="26"/>
      <c r="U49" s="26"/>
      <c r="V49" s="26"/>
    </row>
    <row r="50" spans="1:22">
      <c r="H50" s="89">
        <v>14144</v>
      </c>
      <c r="I50" s="3">
        <v>25</v>
      </c>
      <c r="J50" s="160" t="s">
        <v>29</v>
      </c>
      <c r="K50" s="3">
        <f t="shared" ref="K50:K58" si="7">SUM(I50)</f>
        <v>25</v>
      </c>
      <c r="L50" s="303">
        <v>7897</v>
      </c>
      <c r="M50" s="26"/>
      <c r="N50" s="90"/>
      <c r="O50" s="90"/>
      <c r="S50" s="26"/>
      <c r="T50" s="26"/>
      <c r="U50" s="26"/>
      <c r="V50" s="26"/>
    </row>
    <row r="51" spans="1:22">
      <c r="H51" s="333">
        <v>13851</v>
      </c>
      <c r="I51" s="3">
        <v>13</v>
      </c>
      <c r="J51" s="160" t="s">
        <v>7</v>
      </c>
      <c r="K51" s="3">
        <f t="shared" si="7"/>
        <v>13</v>
      </c>
      <c r="L51" s="303">
        <v>14935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11653</v>
      </c>
      <c r="I52" s="3">
        <v>33</v>
      </c>
      <c r="J52" s="160" t="s">
        <v>0</v>
      </c>
      <c r="K52" s="3">
        <f t="shared" si="7"/>
        <v>33</v>
      </c>
      <c r="L52" s="303">
        <v>13317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186</v>
      </c>
      <c r="E53" s="59" t="s">
        <v>41</v>
      </c>
      <c r="F53" s="59" t="s">
        <v>50</v>
      </c>
      <c r="G53" s="8" t="s">
        <v>172</v>
      </c>
      <c r="H53" s="88">
        <v>9863</v>
      </c>
      <c r="I53" s="3">
        <v>22</v>
      </c>
      <c r="J53" s="160" t="s">
        <v>26</v>
      </c>
      <c r="K53" s="3">
        <f t="shared" si="7"/>
        <v>22</v>
      </c>
      <c r="L53" s="303">
        <v>8108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77713</v>
      </c>
      <c r="D54" s="97">
        <f>SUM(L49)</f>
        <v>79829</v>
      </c>
      <c r="E54" s="52">
        <f t="shared" ref="E54:E64" si="9">SUM(N63/M63*100)</f>
        <v>99.185715562022182</v>
      </c>
      <c r="F54" s="52">
        <f>SUM(C54/D54*100)</f>
        <v>97.349334201856465</v>
      </c>
      <c r="G54" s="3"/>
      <c r="H54" s="44">
        <v>8556</v>
      </c>
      <c r="I54" s="3">
        <v>34</v>
      </c>
      <c r="J54" s="160" t="s">
        <v>1</v>
      </c>
      <c r="K54" s="3">
        <f t="shared" si="7"/>
        <v>34</v>
      </c>
      <c r="L54" s="303">
        <v>8800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29</v>
      </c>
      <c r="C55" s="43">
        <f t="shared" si="8"/>
        <v>14144</v>
      </c>
      <c r="D55" s="97">
        <f t="shared" ref="D55:D64" si="10">SUM(L50)</f>
        <v>7897</v>
      </c>
      <c r="E55" s="52">
        <f t="shared" si="9"/>
        <v>93.817988856460602</v>
      </c>
      <c r="F55" s="52">
        <f t="shared" ref="F55:F64" si="11">SUM(C55/D55*100)</f>
        <v>179.10598961630998</v>
      </c>
      <c r="G55" s="3"/>
      <c r="H55" s="88">
        <v>7888</v>
      </c>
      <c r="I55" s="3">
        <v>16</v>
      </c>
      <c r="J55" s="160" t="s">
        <v>3</v>
      </c>
      <c r="K55" s="3">
        <f t="shared" si="7"/>
        <v>16</v>
      </c>
      <c r="L55" s="303">
        <v>7785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13851</v>
      </c>
      <c r="D56" s="97">
        <f t="shared" si="10"/>
        <v>14935</v>
      </c>
      <c r="E56" s="52">
        <f t="shared" si="9"/>
        <v>110.26110491959879</v>
      </c>
      <c r="F56" s="52">
        <f t="shared" si="11"/>
        <v>92.741881486441244</v>
      </c>
      <c r="G56" s="3"/>
      <c r="H56" s="44">
        <v>6664</v>
      </c>
      <c r="I56" s="3">
        <v>36</v>
      </c>
      <c r="J56" s="160" t="s">
        <v>5</v>
      </c>
      <c r="K56" s="3">
        <f t="shared" si="7"/>
        <v>36</v>
      </c>
      <c r="L56" s="303">
        <v>6441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0</v>
      </c>
      <c r="C57" s="43">
        <f t="shared" si="8"/>
        <v>11653</v>
      </c>
      <c r="D57" s="97">
        <f t="shared" si="10"/>
        <v>13317</v>
      </c>
      <c r="E57" s="52">
        <f t="shared" si="9"/>
        <v>123.81002974925627</v>
      </c>
      <c r="F57" s="52">
        <f t="shared" si="11"/>
        <v>87.5046932492303</v>
      </c>
      <c r="G57" s="3"/>
      <c r="H57" s="419">
        <v>5095</v>
      </c>
      <c r="I57" s="3">
        <v>40</v>
      </c>
      <c r="J57" s="160" t="s">
        <v>2</v>
      </c>
      <c r="K57" s="3">
        <f t="shared" si="7"/>
        <v>40</v>
      </c>
      <c r="L57" s="303">
        <v>5235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26</v>
      </c>
      <c r="C58" s="43">
        <f t="shared" si="8"/>
        <v>9863</v>
      </c>
      <c r="D58" s="97">
        <f t="shared" si="10"/>
        <v>8108</v>
      </c>
      <c r="E58" s="52">
        <f t="shared" si="9"/>
        <v>96.771978021978029</v>
      </c>
      <c r="F58" s="52">
        <f t="shared" si="11"/>
        <v>121.64528860384804</v>
      </c>
      <c r="G58" s="12"/>
      <c r="H58" s="330">
        <v>5061</v>
      </c>
      <c r="I58" s="14">
        <v>24</v>
      </c>
      <c r="J58" s="162" t="s">
        <v>28</v>
      </c>
      <c r="K58" s="14">
        <f t="shared" si="7"/>
        <v>24</v>
      </c>
      <c r="L58" s="304">
        <v>5328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1</v>
      </c>
      <c r="C59" s="43">
        <f t="shared" si="8"/>
        <v>8556</v>
      </c>
      <c r="D59" s="97">
        <f t="shared" si="10"/>
        <v>8800</v>
      </c>
      <c r="E59" s="52">
        <f t="shared" si="9"/>
        <v>92.597402597402606</v>
      </c>
      <c r="F59" s="52">
        <f t="shared" si="11"/>
        <v>97.227272727272734</v>
      </c>
      <c r="G59" s="3"/>
      <c r="H59" s="440">
        <v>2710</v>
      </c>
      <c r="I59" s="335">
        <v>38</v>
      </c>
      <c r="J59" s="220" t="s">
        <v>38</v>
      </c>
      <c r="K59" s="8" t="s">
        <v>66</v>
      </c>
      <c r="L59" s="305">
        <v>167979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</v>
      </c>
      <c r="C60" s="43">
        <f t="shared" si="8"/>
        <v>7888</v>
      </c>
      <c r="D60" s="97">
        <f t="shared" si="10"/>
        <v>7785</v>
      </c>
      <c r="E60" s="52">
        <f t="shared" si="9"/>
        <v>103.27310814349306</v>
      </c>
      <c r="F60" s="52">
        <f t="shared" si="11"/>
        <v>101.32305716120744</v>
      </c>
      <c r="G60" s="3"/>
      <c r="H60" s="125">
        <v>1383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5</v>
      </c>
      <c r="C61" s="43">
        <f t="shared" si="8"/>
        <v>6664</v>
      </c>
      <c r="D61" s="97">
        <f t="shared" si="10"/>
        <v>6441</v>
      </c>
      <c r="E61" s="52">
        <f t="shared" si="9"/>
        <v>104.82932200723612</v>
      </c>
      <c r="F61" s="52">
        <f t="shared" si="11"/>
        <v>103.46219531128706</v>
      </c>
      <c r="G61" s="11"/>
      <c r="H61" s="91">
        <v>955</v>
      </c>
      <c r="I61" s="139">
        <v>17</v>
      </c>
      <c r="J61" s="160" t="s">
        <v>21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</v>
      </c>
      <c r="C62" s="43">
        <f t="shared" si="8"/>
        <v>5095</v>
      </c>
      <c r="D62" s="97">
        <f t="shared" si="10"/>
        <v>5235</v>
      </c>
      <c r="E62" s="52">
        <f t="shared" si="9"/>
        <v>102.99171214877703</v>
      </c>
      <c r="F62" s="52">
        <f t="shared" si="11"/>
        <v>97.325692454632289</v>
      </c>
      <c r="G62" s="12"/>
      <c r="H62" s="91">
        <v>749</v>
      </c>
      <c r="I62" s="173">
        <v>12</v>
      </c>
      <c r="J62" s="160" t="s">
        <v>18</v>
      </c>
      <c r="K62" s="50"/>
      <c r="L62" t="s">
        <v>60</v>
      </c>
      <c r="M62" s="402" t="s">
        <v>93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28</v>
      </c>
      <c r="C63" s="330">
        <f t="shared" si="8"/>
        <v>5061</v>
      </c>
      <c r="D63" s="137">
        <f t="shared" si="10"/>
        <v>5328</v>
      </c>
      <c r="E63" s="57">
        <f t="shared" si="9"/>
        <v>97.552043176561298</v>
      </c>
      <c r="F63" s="57">
        <f t="shared" si="11"/>
        <v>94.988738738738746</v>
      </c>
      <c r="G63" s="92"/>
      <c r="H63" s="125">
        <v>696</v>
      </c>
      <c r="I63" s="3">
        <v>23</v>
      </c>
      <c r="J63" s="160" t="s">
        <v>27</v>
      </c>
      <c r="K63" s="3">
        <f>SUM(K49)</f>
        <v>26</v>
      </c>
      <c r="L63" s="160" t="s">
        <v>30</v>
      </c>
      <c r="M63" s="169">
        <v>78351</v>
      </c>
      <c r="N63" s="89">
        <f>SUM(H49)</f>
        <v>77713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167974</v>
      </c>
      <c r="D64" s="138">
        <f t="shared" si="10"/>
        <v>167979</v>
      </c>
      <c r="E64" s="70">
        <f t="shared" si="9"/>
        <v>100.76666506694822</v>
      </c>
      <c r="F64" s="70">
        <f t="shared" si="11"/>
        <v>99.997023437453493</v>
      </c>
      <c r="G64" s="386">
        <v>66.900000000000006</v>
      </c>
      <c r="H64" s="91">
        <v>490</v>
      </c>
      <c r="I64" s="3">
        <v>1</v>
      </c>
      <c r="J64" s="160" t="s">
        <v>4</v>
      </c>
      <c r="K64" s="3">
        <f t="shared" ref="K64:K72" si="12">SUM(K50)</f>
        <v>25</v>
      </c>
      <c r="L64" s="160" t="s">
        <v>29</v>
      </c>
      <c r="M64" s="169">
        <v>15076</v>
      </c>
      <c r="N64" s="89">
        <f t="shared" ref="N64:N72" si="13">SUM(H50)</f>
        <v>14144</v>
      </c>
      <c r="O64" s="45"/>
      <c r="S64" s="26"/>
      <c r="T64" s="26"/>
      <c r="U64" s="26"/>
      <c r="V64" s="26"/>
    </row>
    <row r="65" spans="2:22">
      <c r="H65" s="416">
        <v>181</v>
      </c>
      <c r="I65" s="3">
        <v>9</v>
      </c>
      <c r="J65" s="3" t="s">
        <v>161</v>
      </c>
      <c r="K65" s="3">
        <f t="shared" si="12"/>
        <v>13</v>
      </c>
      <c r="L65" s="160" t="s">
        <v>7</v>
      </c>
      <c r="M65" s="169">
        <v>12562</v>
      </c>
      <c r="N65" s="89">
        <f t="shared" si="13"/>
        <v>13851</v>
      </c>
      <c r="O65" s="45"/>
      <c r="S65" s="26"/>
      <c r="T65" s="26"/>
      <c r="U65" s="26"/>
      <c r="V65" s="26"/>
    </row>
    <row r="66" spans="2:22">
      <c r="H66" s="416">
        <v>115</v>
      </c>
      <c r="I66" s="3">
        <v>11</v>
      </c>
      <c r="J66" s="160" t="s">
        <v>17</v>
      </c>
      <c r="K66" s="3">
        <f t="shared" si="12"/>
        <v>33</v>
      </c>
      <c r="L66" s="160" t="s">
        <v>0</v>
      </c>
      <c r="M66" s="169">
        <v>9412</v>
      </c>
      <c r="N66" s="89">
        <f t="shared" si="13"/>
        <v>11653</v>
      </c>
      <c r="O66" s="45"/>
      <c r="S66" s="26"/>
      <c r="T66" s="26"/>
      <c r="U66" s="26"/>
      <c r="V66" s="26"/>
    </row>
    <row r="67" spans="2:22">
      <c r="H67" s="427">
        <v>113</v>
      </c>
      <c r="I67" s="3">
        <v>4</v>
      </c>
      <c r="J67" s="160" t="s">
        <v>11</v>
      </c>
      <c r="K67" s="3">
        <f t="shared" si="12"/>
        <v>22</v>
      </c>
      <c r="L67" s="160" t="s">
        <v>26</v>
      </c>
      <c r="M67" s="169">
        <v>10192</v>
      </c>
      <c r="N67" s="89">
        <f t="shared" si="13"/>
        <v>9863</v>
      </c>
      <c r="O67" s="45"/>
      <c r="S67" s="26"/>
      <c r="T67" s="26"/>
      <c r="U67" s="26"/>
      <c r="V67" s="26"/>
    </row>
    <row r="68" spans="2:22">
      <c r="B68" s="51"/>
      <c r="C68" s="26"/>
      <c r="H68" s="88">
        <v>48</v>
      </c>
      <c r="I68" s="3">
        <v>15</v>
      </c>
      <c r="J68" s="160" t="s">
        <v>20</v>
      </c>
      <c r="K68" s="3">
        <f t="shared" si="12"/>
        <v>34</v>
      </c>
      <c r="L68" s="160" t="s">
        <v>1</v>
      </c>
      <c r="M68" s="169">
        <v>9240</v>
      </c>
      <c r="N68" s="89">
        <f t="shared" si="13"/>
        <v>8556</v>
      </c>
      <c r="O68" s="45"/>
      <c r="S68" s="26"/>
      <c r="T68" s="26"/>
      <c r="U68" s="26"/>
      <c r="V68" s="26"/>
    </row>
    <row r="69" spans="2:22">
      <c r="B69" s="51"/>
      <c r="C69" s="26"/>
      <c r="H69" s="88">
        <v>24</v>
      </c>
      <c r="I69" s="3">
        <v>35</v>
      </c>
      <c r="J69" s="160" t="s">
        <v>36</v>
      </c>
      <c r="K69" s="3">
        <f t="shared" si="12"/>
        <v>16</v>
      </c>
      <c r="L69" s="160" t="s">
        <v>3</v>
      </c>
      <c r="M69" s="169">
        <v>7638</v>
      </c>
      <c r="N69" s="89">
        <f t="shared" si="13"/>
        <v>7888</v>
      </c>
      <c r="O69" s="45"/>
      <c r="S69" s="26"/>
      <c r="T69" s="26"/>
      <c r="U69" s="26"/>
      <c r="V69" s="26"/>
    </row>
    <row r="70" spans="2:22">
      <c r="B70" s="50"/>
      <c r="H70" s="44">
        <v>21</v>
      </c>
      <c r="I70" s="3">
        <v>29</v>
      </c>
      <c r="J70" s="160" t="s">
        <v>54</v>
      </c>
      <c r="K70" s="3">
        <f t="shared" si="12"/>
        <v>36</v>
      </c>
      <c r="L70" s="160" t="s">
        <v>5</v>
      </c>
      <c r="M70" s="169">
        <v>6357</v>
      </c>
      <c r="N70" s="89">
        <f t="shared" si="13"/>
        <v>6664</v>
      </c>
      <c r="O70" s="45"/>
      <c r="S70" s="26"/>
      <c r="T70" s="26"/>
      <c r="U70" s="26"/>
      <c r="V70" s="26"/>
    </row>
    <row r="71" spans="2:22">
      <c r="B71" s="50"/>
      <c r="H71" s="88">
        <v>1</v>
      </c>
      <c r="I71" s="3">
        <v>27</v>
      </c>
      <c r="J71" s="160" t="s">
        <v>31</v>
      </c>
      <c r="K71" s="3">
        <f t="shared" si="12"/>
        <v>40</v>
      </c>
      <c r="L71" s="160" t="s">
        <v>2</v>
      </c>
      <c r="M71" s="169">
        <v>4947</v>
      </c>
      <c r="N71" s="89">
        <f t="shared" si="13"/>
        <v>5095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2</v>
      </c>
      <c r="J72" s="160" t="s">
        <v>6</v>
      </c>
      <c r="K72" s="3">
        <f t="shared" si="12"/>
        <v>24</v>
      </c>
      <c r="L72" s="162" t="s">
        <v>28</v>
      </c>
      <c r="M72" s="170">
        <v>5188</v>
      </c>
      <c r="N72" s="89">
        <f t="shared" si="13"/>
        <v>5061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3</v>
      </c>
      <c r="J73" s="160" t="s">
        <v>10</v>
      </c>
      <c r="K73" s="43"/>
      <c r="L73" s="114" t="s">
        <v>91</v>
      </c>
      <c r="M73" s="168">
        <v>166696</v>
      </c>
      <c r="N73" s="167">
        <f>SUM(H89)</f>
        <v>167974</v>
      </c>
      <c r="O73" s="45"/>
      <c r="S73" s="26"/>
      <c r="T73" s="26"/>
      <c r="U73" s="26"/>
      <c r="V73" s="26"/>
    </row>
    <row r="74" spans="2:22">
      <c r="B74" s="50"/>
      <c r="H74" s="289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122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20</v>
      </c>
      <c r="J82" s="160" t="s">
        <v>24</v>
      </c>
      <c r="L82" s="47"/>
      <c r="M82" s="385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63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88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167974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M65" sqref="M6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81"/>
      <c r="J1" s="101"/>
      <c r="Q1" s="26"/>
      <c r="R1" s="108"/>
    </row>
    <row r="2" spans="5:30">
      <c r="H2" s="411" t="s">
        <v>201</v>
      </c>
      <c r="I2" s="3"/>
      <c r="J2" s="185" t="s">
        <v>102</v>
      </c>
      <c r="K2" s="3"/>
      <c r="L2" s="179" t="s">
        <v>202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47</v>
      </c>
      <c r="K3" s="3"/>
      <c r="L3" s="42" t="s">
        <v>98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74682</v>
      </c>
      <c r="I4" s="3">
        <v>31</v>
      </c>
      <c r="J4" s="33" t="s">
        <v>63</v>
      </c>
      <c r="K4" s="200">
        <f>SUM(I4)</f>
        <v>31</v>
      </c>
      <c r="L4" s="272">
        <v>89844</v>
      </c>
      <c r="M4" s="392"/>
      <c r="N4" s="420"/>
      <c r="R4" s="48"/>
      <c r="S4" s="26"/>
      <c r="T4" s="26"/>
      <c r="U4" s="26"/>
      <c r="V4" s="26"/>
    </row>
    <row r="5" spans="5:30" ht="13.5" customHeight="1">
      <c r="H5" s="88">
        <v>51938</v>
      </c>
      <c r="I5" s="3">
        <v>3</v>
      </c>
      <c r="J5" s="33" t="s">
        <v>10</v>
      </c>
      <c r="K5" s="200">
        <f t="shared" ref="K5:K13" si="0">SUM(I5)</f>
        <v>3</v>
      </c>
      <c r="L5" s="272">
        <v>33264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46570</v>
      </c>
      <c r="I6" s="3">
        <v>2</v>
      </c>
      <c r="J6" s="33" t="s">
        <v>6</v>
      </c>
      <c r="K6" s="200">
        <f t="shared" si="0"/>
        <v>2</v>
      </c>
      <c r="L6" s="272">
        <v>46957</v>
      </c>
      <c r="M6" s="45"/>
      <c r="N6" s="420"/>
      <c r="R6" s="48"/>
      <c r="S6" s="26"/>
      <c r="T6" s="26"/>
      <c r="U6" s="26"/>
      <c r="V6" s="26"/>
    </row>
    <row r="7" spans="5:30" ht="13.5" customHeight="1">
      <c r="H7" s="88">
        <v>31990</v>
      </c>
      <c r="I7" s="3">
        <v>17</v>
      </c>
      <c r="J7" s="33" t="s">
        <v>21</v>
      </c>
      <c r="K7" s="200">
        <f t="shared" si="0"/>
        <v>17</v>
      </c>
      <c r="L7" s="272">
        <v>34272</v>
      </c>
      <c r="M7" s="45"/>
      <c r="N7" s="420"/>
      <c r="R7" s="48"/>
      <c r="S7" s="26"/>
      <c r="T7" s="26"/>
      <c r="U7" s="26"/>
      <c r="V7" s="26"/>
    </row>
    <row r="8" spans="5:30">
      <c r="H8" s="88">
        <v>30857</v>
      </c>
      <c r="I8" s="3">
        <v>34</v>
      </c>
      <c r="J8" s="33" t="s">
        <v>1</v>
      </c>
      <c r="K8" s="200">
        <f t="shared" si="0"/>
        <v>34</v>
      </c>
      <c r="L8" s="272">
        <v>27717</v>
      </c>
      <c r="M8" s="45"/>
      <c r="R8" s="48"/>
      <c r="S8" s="26"/>
      <c r="T8" s="26"/>
      <c r="U8" s="26"/>
      <c r="V8" s="26"/>
    </row>
    <row r="9" spans="5:30">
      <c r="H9" s="44">
        <v>14955</v>
      </c>
      <c r="I9" s="3">
        <v>33</v>
      </c>
      <c r="J9" s="33" t="s">
        <v>0</v>
      </c>
      <c r="K9" s="200">
        <f t="shared" si="0"/>
        <v>33</v>
      </c>
      <c r="L9" s="272">
        <v>11734</v>
      </c>
      <c r="M9" s="45"/>
      <c r="R9" s="48"/>
      <c r="S9" s="26"/>
      <c r="T9" s="26"/>
      <c r="U9" s="26"/>
      <c r="V9" s="26"/>
    </row>
    <row r="10" spans="5:30">
      <c r="H10" s="88">
        <v>14851</v>
      </c>
      <c r="I10" s="3">
        <v>26</v>
      </c>
      <c r="J10" s="33" t="s">
        <v>30</v>
      </c>
      <c r="K10" s="200">
        <f t="shared" si="0"/>
        <v>26</v>
      </c>
      <c r="L10" s="272">
        <v>11300</v>
      </c>
      <c r="M10" s="45"/>
      <c r="R10" s="48"/>
      <c r="S10" s="26"/>
      <c r="T10" s="26"/>
      <c r="U10" s="26"/>
      <c r="V10" s="26"/>
    </row>
    <row r="11" spans="5:30">
      <c r="H11" s="88">
        <v>14832</v>
      </c>
      <c r="I11" s="3">
        <v>13</v>
      </c>
      <c r="J11" s="33" t="s">
        <v>7</v>
      </c>
      <c r="K11" s="200">
        <f t="shared" si="0"/>
        <v>13</v>
      </c>
      <c r="L11" s="272">
        <v>15231</v>
      </c>
      <c r="M11" s="45"/>
      <c r="N11" s="29"/>
      <c r="R11" s="48"/>
      <c r="S11" s="26"/>
      <c r="T11" s="26"/>
      <c r="U11" s="26"/>
      <c r="V11" s="26"/>
    </row>
    <row r="12" spans="5:30">
      <c r="H12" s="417">
        <v>14721</v>
      </c>
      <c r="I12" s="3">
        <v>40</v>
      </c>
      <c r="J12" s="33" t="s">
        <v>2</v>
      </c>
      <c r="K12" s="200">
        <f t="shared" si="0"/>
        <v>40</v>
      </c>
      <c r="L12" s="273">
        <v>14276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2">
        <v>12844</v>
      </c>
      <c r="I13" s="14">
        <v>11</v>
      </c>
      <c r="J13" s="77" t="s">
        <v>17</v>
      </c>
      <c r="K13" s="200">
        <f t="shared" si="0"/>
        <v>11</v>
      </c>
      <c r="L13" s="273">
        <v>9053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436">
        <v>9990</v>
      </c>
      <c r="I14" s="219">
        <v>16</v>
      </c>
      <c r="J14" s="378" t="s">
        <v>3</v>
      </c>
      <c r="K14" s="107" t="s">
        <v>8</v>
      </c>
      <c r="L14" s="274">
        <v>371068</v>
      </c>
      <c r="N14" s="32"/>
      <c r="R14" s="48"/>
      <c r="S14" s="26"/>
      <c r="T14" s="26"/>
      <c r="U14" s="26"/>
      <c r="V14" s="26"/>
    </row>
    <row r="15" spans="5:30">
      <c r="H15" s="88">
        <v>9873</v>
      </c>
      <c r="I15" s="3">
        <v>38</v>
      </c>
      <c r="J15" s="33" t="s">
        <v>38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7116</v>
      </c>
      <c r="I16" s="3">
        <v>36</v>
      </c>
      <c r="J16" s="33" t="s">
        <v>5</v>
      </c>
      <c r="K16" s="50"/>
      <c r="L16" s="32"/>
      <c r="R16" s="48"/>
      <c r="S16" s="26"/>
      <c r="T16" s="26"/>
      <c r="U16" s="26"/>
      <c r="V16" s="26"/>
    </row>
    <row r="17" spans="1:22">
      <c r="H17" s="333">
        <v>6735</v>
      </c>
      <c r="I17" s="3">
        <v>21</v>
      </c>
      <c r="J17" s="3" t="s">
        <v>155</v>
      </c>
      <c r="L17" s="32"/>
      <c r="M17" s="396"/>
      <c r="R17" s="48"/>
      <c r="S17" s="26"/>
      <c r="T17" s="26"/>
      <c r="U17" s="26"/>
      <c r="V17" s="26"/>
    </row>
    <row r="18" spans="1:22">
      <c r="H18" s="346">
        <v>6577</v>
      </c>
      <c r="I18" s="3">
        <v>25</v>
      </c>
      <c r="J18" s="33" t="s">
        <v>29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5113</v>
      </c>
      <c r="I19" s="3">
        <v>24</v>
      </c>
      <c r="J19" s="33" t="s">
        <v>28</v>
      </c>
      <c r="K19" s="116">
        <f>SUM(I4)</f>
        <v>31</v>
      </c>
      <c r="L19" s="33" t="s">
        <v>63</v>
      </c>
      <c r="M19" s="366">
        <v>72086</v>
      </c>
      <c r="N19" s="89">
        <f>SUM(H4)</f>
        <v>74682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195</v>
      </c>
      <c r="D20" s="59" t="s">
        <v>186</v>
      </c>
      <c r="E20" s="59" t="s">
        <v>41</v>
      </c>
      <c r="F20" s="59" t="s">
        <v>50</v>
      </c>
      <c r="G20" s="8" t="s">
        <v>172</v>
      </c>
      <c r="H20" s="88">
        <v>4068</v>
      </c>
      <c r="I20" s="3">
        <v>1</v>
      </c>
      <c r="J20" s="33" t="s">
        <v>4</v>
      </c>
      <c r="K20" s="116">
        <f t="shared" ref="K20:K28" si="1">SUM(I5)</f>
        <v>3</v>
      </c>
      <c r="L20" s="33" t="s">
        <v>10</v>
      </c>
      <c r="M20" s="367">
        <v>43591</v>
      </c>
      <c r="N20" s="89">
        <f t="shared" ref="N20:N28" si="2">SUM(H5)</f>
        <v>51938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63</v>
      </c>
      <c r="C21" s="199">
        <f>SUM(H4)</f>
        <v>74682</v>
      </c>
      <c r="D21" s="5">
        <f>SUM(L4)</f>
        <v>89844</v>
      </c>
      <c r="E21" s="52">
        <f t="shared" ref="E21:E30" si="3">SUM(N19/M19*100)</f>
        <v>103.60125405765336</v>
      </c>
      <c r="F21" s="52">
        <f t="shared" ref="F21:F31" si="4">SUM(C21/D21*100)</f>
        <v>83.124081741685586</v>
      </c>
      <c r="G21" s="62"/>
      <c r="H21" s="88">
        <v>2821</v>
      </c>
      <c r="I21" s="3">
        <v>9</v>
      </c>
      <c r="J21" s="3" t="s">
        <v>161</v>
      </c>
      <c r="K21" s="116">
        <f t="shared" si="1"/>
        <v>2</v>
      </c>
      <c r="L21" s="33" t="s">
        <v>6</v>
      </c>
      <c r="M21" s="367">
        <v>49635</v>
      </c>
      <c r="N21" s="89">
        <f t="shared" si="2"/>
        <v>46570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51938</v>
      </c>
      <c r="D22" s="5">
        <f t="shared" ref="D22:D30" si="6">SUM(L5)</f>
        <v>33264</v>
      </c>
      <c r="E22" s="52">
        <f t="shared" si="3"/>
        <v>119.14844807414376</v>
      </c>
      <c r="F22" s="52">
        <f t="shared" si="4"/>
        <v>156.13876863876862</v>
      </c>
      <c r="G22" s="62"/>
      <c r="H22" s="44">
        <v>2500</v>
      </c>
      <c r="I22" s="3">
        <v>10</v>
      </c>
      <c r="J22" s="33" t="s">
        <v>16</v>
      </c>
      <c r="K22" s="116">
        <f t="shared" si="1"/>
        <v>17</v>
      </c>
      <c r="L22" s="33" t="s">
        <v>21</v>
      </c>
      <c r="M22" s="367">
        <v>30647</v>
      </c>
      <c r="N22" s="89">
        <f t="shared" si="2"/>
        <v>31990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6</v>
      </c>
      <c r="C23" s="199">
        <f t="shared" si="5"/>
        <v>46570</v>
      </c>
      <c r="D23" s="97">
        <f t="shared" si="6"/>
        <v>46957</v>
      </c>
      <c r="E23" s="52">
        <f t="shared" si="3"/>
        <v>93.824921930089658</v>
      </c>
      <c r="F23" s="52">
        <f t="shared" si="4"/>
        <v>99.175841727537957</v>
      </c>
      <c r="G23" s="62"/>
      <c r="H23" s="289">
        <v>2064</v>
      </c>
      <c r="I23" s="3">
        <v>14</v>
      </c>
      <c r="J23" s="33" t="s">
        <v>19</v>
      </c>
      <c r="K23" s="116">
        <f t="shared" si="1"/>
        <v>34</v>
      </c>
      <c r="L23" s="33" t="s">
        <v>1</v>
      </c>
      <c r="M23" s="367">
        <v>31167</v>
      </c>
      <c r="N23" s="89">
        <f t="shared" si="2"/>
        <v>30857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21</v>
      </c>
      <c r="C24" s="199">
        <f t="shared" si="5"/>
        <v>31990</v>
      </c>
      <c r="D24" s="5">
        <f t="shared" si="6"/>
        <v>34272</v>
      </c>
      <c r="E24" s="52">
        <f t="shared" si="3"/>
        <v>104.38215812314419</v>
      </c>
      <c r="F24" s="52">
        <f t="shared" si="4"/>
        <v>93.341503267973863</v>
      </c>
      <c r="G24" s="62"/>
      <c r="H24" s="289">
        <v>1325</v>
      </c>
      <c r="I24" s="3">
        <v>12</v>
      </c>
      <c r="J24" s="33" t="s">
        <v>18</v>
      </c>
      <c r="K24" s="116">
        <f t="shared" si="1"/>
        <v>33</v>
      </c>
      <c r="L24" s="33" t="s">
        <v>0</v>
      </c>
      <c r="M24" s="367">
        <v>13437</v>
      </c>
      <c r="N24" s="89">
        <f t="shared" si="2"/>
        <v>14955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30857</v>
      </c>
      <c r="D25" s="5">
        <f t="shared" si="6"/>
        <v>27717</v>
      </c>
      <c r="E25" s="52">
        <f t="shared" si="3"/>
        <v>99.005358231462765</v>
      </c>
      <c r="F25" s="52">
        <f t="shared" si="4"/>
        <v>111.32878738680232</v>
      </c>
      <c r="G25" s="72"/>
      <c r="H25" s="88">
        <v>1235</v>
      </c>
      <c r="I25" s="3">
        <v>37</v>
      </c>
      <c r="J25" s="33" t="s">
        <v>37</v>
      </c>
      <c r="K25" s="116">
        <f t="shared" si="1"/>
        <v>26</v>
      </c>
      <c r="L25" s="33" t="s">
        <v>30</v>
      </c>
      <c r="M25" s="367">
        <v>12774</v>
      </c>
      <c r="N25" s="89">
        <f t="shared" si="2"/>
        <v>14851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0</v>
      </c>
      <c r="C26" s="199">
        <f t="shared" si="5"/>
        <v>14955</v>
      </c>
      <c r="D26" s="5">
        <f t="shared" si="6"/>
        <v>11734</v>
      </c>
      <c r="E26" s="52">
        <f t="shared" si="3"/>
        <v>111.29716454565752</v>
      </c>
      <c r="F26" s="52">
        <f t="shared" si="4"/>
        <v>127.45014487813194</v>
      </c>
      <c r="G26" s="62"/>
      <c r="H26" s="88">
        <v>1150</v>
      </c>
      <c r="I26" s="3">
        <v>39</v>
      </c>
      <c r="J26" s="33" t="s">
        <v>39</v>
      </c>
      <c r="K26" s="116">
        <f t="shared" si="1"/>
        <v>13</v>
      </c>
      <c r="L26" s="33" t="s">
        <v>7</v>
      </c>
      <c r="M26" s="367">
        <v>13058</v>
      </c>
      <c r="N26" s="89">
        <f t="shared" si="2"/>
        <v>14832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30</v>
      </c>
      <c r="C27" s="199">
        <f t="shared" si="5"/>
        <v>14851</v>
      </c>
      <c r="D27" s="5">
        <f t="shared" si="6"/>
        <v>11300</v>
      </c>
      <c r="E27" s="52">
        <f t="shared" si="3"/>
        <v>116.25958979176451</v>
      </c>
      <c r="F27" s="52">
        <f t="shared" si="4"/>
        <v>131.42477876106196</v>
      </c>
      <c r="G27" s="62"/>
      <c r="H27" s="88">
        <v>1082</v>
      </c>
      <c r="I27" s="3">
        <v>32</v>
      </c>
      <c r="J27" s="33" t="s">
        <v>35</v>
      </c>
      <c r="K27" s="116">
        <f t="shared" si="1"/>
        <v>40</v>
      </c>
      <c r="L27" s="33" t="s">
        <v>2</v>
      </c>
      <c r="M27" s="368">
        <v>17729</v>
      </c>
      <c r="N27" s="89">
        <f t="shared" si="2"/>
        <v>14721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14832</v>
      </c>
      <c r="D28" s="5">
        <f t="shared" si="6"/>
        <v>15231</v>
      </c>
      <c r="E28" s="52">
        <f t="shared" si="3"/>
        <v>113.58554143054067</v>
      </c>
      <c r="F28" s="52">
        <f t="shared" si="4"/>
        <v>97.380342722079973</v>
      </c>
      <c r="G28" s="73"/>
      <c r="H28" s="88">
        <v>657</v>
      </c>
      <c r="I28" s="3">
        <v>4</v>
      </c>
      <c r="J28" s="33" t="s">
        <v>11</v>
      </c>
      <c r="K28" s="180">
        <f t="shared" si="1"/>
        <v>11</v>
      </c>
      <c r="L28" s="77" t="s">
        <v>17</v>
      </c>
      <c r="M28" s="369">
        <v>11568</v>
      </c>
      <c r="N28" s="166">
        <f t="shared" si="2"/>
        <v>12844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</v>
      </c>
      <c r="C29" s="199">
        <f t="shared" si="5"/>
        <v>14721</v>
      </c>
      <c r="D29" s="5">
        <f t="shared" si="6"/>
        <v>14276</v>
      </c>
      <c r="E29" s="52">
        <f t="shared" si="3"/>
        <v>83.03344802301315</v>
      </c>
      <c r="F29" s="52">
        <f t="shared" si="4"/>
        <v>103.11711964135613</v>
      </c>
      <c r="G29" s="72"/>
      <c r="H29" s="88">
        <v>441</v>
      </c>
      <c r="I29" s="3">
        <v>20</v>
      </c>
      <c r="J29" s="33" t="s">
        <v>24</v>
      </c>
      <c r="K29" s="114"/>
      <c r="L29" s="114" t="s">
        <v>55</v>
      </c>
      <c r="M29" s="370">
        <v>361064</v>
      </c>
      <c r="N29" s="171">
        <f>SUM(H44)</f>
        <v>372164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12844</v>
      </c>
      <c r="D30" s="5">
        <f t="shared" si="6"/>
        <v>9053</v>
      </c>
      <c r="E30" s="57">
        <f t="shared" si="3"/>
        <v>111.03042876901799</v>
      </c>
      <c r="F30" s="63">
        <f t="shared" si="4"/>
        <v>141.87562134099196</v>
      </c>
      <c r="G30" s="75"/>
      <c r="H30" s="88">
        <v>393</v>
      </c>
      <c r="I30" s="3">
        <v>15</v>
      </c>
      <c r="J30" s="33" t="s">
        <v>20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372164</v>
      </c>
      <c r="D31" s="67">
        <f>SUM(L14)</f>
        <v>371068</v>
      </c>
      <c r="E31" s="70">
        <f>SUM(N29/M29*100)</f>
        <v>103.07424722486873</v>
      </c>
      <c r="F31" s="63">
        <f t="shared" si="4"/>
        <v>100.29536365302316</v>
      </c>
      <c r="G31" s="83">
        <v>45.6</v>
      </c>
      <c r="H31" s="289">
        <v>266</v>
      </c>
      <c r="I31" s="3">
        <v>5</v>
      </c>
      <c r="J31" s="33" t="s">
        <v>12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253</v>
      </c>
      <c r="I32" s="3">
        <v>7</v>
      </c>
      <c r="J32" s="33" t="s">
        <v>14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243</v>
      </c>
      <c r="I33" s="3">
        <v>27</v>
      </c>
      <c r="J33" s="33" t="s">
        <v>31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11</v>
      </c>
      <c r="I34" s="3">
        <v>18</v>
      </c>
      <c r="J34" s="33" t="s">
        <v>22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6</v>
      </c>
      <c r="I35" s="3">
        <v>23</v>
      </c>
      <c r="J35" s="33" t="s">
        <v>27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3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5"/>
      <c r="N37" s="26"/>
      <c r="R37" s="48"/>
      <c r="S37" s="26"/>
      <c r="T37" s="26"/>
      <c r="U37" s="26"/>
      <c r="V37" s="26"/>
    </row>
    <row r="38" spans="3:30">
      <c r="H38" s="88">
        <v>1</v>
      </c>
      <c r="I38" s="3">
        <v>35</v>
      </c>
      <c r="J38" s="33" t="s">
        <v>36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30</v>
      </c>
      <c r="J43" s="33" t="s">
        <v>33</v>
      </c>
      <c r="M43" s="48"/>
      <c r="N43" s="26"/>
      <c r="R43" s="48"/>
      <c r="S43" s="30"/>
      <c r="T43" s="30"/>
      <c r="U43" s="30"/>
    </row>
    <row r="44" spans="3:30">
      <c r="H44" s="119">
        <f>SUM(H4:H43)</f>
        <v>372164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2"/>
      <c r="L47" s="396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201</v>
      </c>
      <c r="I48" s="3"/>
      <c r="J48" s="188" t="s">
        <v>90</v>
      </c>
      <c r="K48" s="3"/>
      <c r="L48" s="326" t="s">
        <v>202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98</v>
      </c>
      <c r="I49" s="3"/>
      <c r="J49" s="144" t="s">
        <v>9</v>
      </c>
      <c r="K49" s="3"/>
      <c r="L49" s="326" t="s">
        <v>98</v>
      </c>
      <c r="M49" s="397"/>
      <c r="R49" s="48"/>
      <c r="S49" s="26"/>
      <c r="T49" s="26"/>
      <c r="U49" s="26"/>
      <c r="V49" s="26"/>
    </row>
    <row r="50" spans="1:22" ht="13.5" customHeight="1">
      <c r="H50" s="89">
        <v>15130</v>
      </c>
      <c r="I50" s="3">
        <v>16</v>
      </c>
      <c r="J50" s="33" t="s">
        <v>3</v>
      </c>
      <c r="K50" s="324">
        <f>SUM(I50)</f>
        <v>16</v>
      </c>
      <c r="L50" s="327">
        <v>13678</v>
      </c>
      <c r="M50" s="397"/>
      <c r="R50" s="48"/>
      <c r="S50" s="26"/>
      <c r="T50" s="26"/>
      <c r="U50" s="26"/>
      <c r="V50" s="26"/>
    </row>
    <row r="51" spans="1:22" ht="13.5" customHeight="1">
      <c r="H51" s="44">
        <v>11786</v>
      </c>
      <c r="I51" s="3">
        <v>26</v>
      </c>
      <c r="J51" s="33" t="s">
        <v>30</v>
      </c>
      <c r="K51" s="324">
        <f t="shared" ref="K51:K59" si="7">SUM(I51)</f>
        <v>26</v>
      </c>
      <c r="L51" s="328">
        <v>5944</v>
      </c>
      <c r="M51" s="397"/>
      <c r="R51" s="48"/>
      <c r="S51" s="26"/>
      <c r="T51" s="26"/>
      <c r="U51" s="26"/>
      <c r="V51" s="26"/>
    </row>
    <row r="52" spans="1:22" ht="14.25" thickBot="1">
      <c r="H52" s="44">
        <v>11673</v>
      </c>
      <c r="I52" s="3">
        <v>34</v>
      </c>
      <c r="J52" s="33" t="s">
        <v>1</v>
      </c>
      <c r="K52" s="324">
        <f t="shared" si="7"/>
        <v>34</v>
      </c>
      <c r="L52" s="328">
        <v>1762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186</v>
      </c>
      <c r="E53" s="59" t="s">
        <v>41</v>
      </c>
      <c r="F53" s="59" t="s">
        <v>50</v>
      </c>
      <c r="G53" s="8" t="s">
        <v>172</v>
      </c>
      <c r="H53" s="44">
        <v>6810</v>
      </c>
      <c r="I53" s="3">
        <v>33</v>
      </c>
      <c r="J53" s="33" t="s">
        <v>0</v>
      </c>
      <c r="K53" s="324">
        <f t="shared" si="7"/>
        <v>33</v>
      </c>
      <c r="L53" s="328">
        <v>8171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15130</v>
      </c>
      <c r="D54" s="97">
        <f>SUM(L50)</f>
        <v>13678</v>
      </c>
      <c r="E54" s="52">
        <f t="shared" ref="E54:E63" si="8">SUM(N67/M67*100)</f>
        <v>96.597075911383513</v>
      </c>
      <c r="F54" s="52">
        <f t="shared" ref="F54:F62" si="9">SUM(C54/D54*100)</f>
        <v>110.61558707413364</v>
      </c>
      <c r="G54" s="62"/>
      <c r="H54" s="44">
        <v>2626</v>
      </c>
      <c r="I54" s="3">
        <v>40</v>
      </c>
      <c r="J54" s="33" t="s">
        <v>2</v>
      </c>
      <c r="K54" s="324">
        <f t="shared" si="7"/>
        <v>40</v>
      </c>
      <c r="L54" s="328">
        <v>1426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11786</v>
      </c>
      <c r="D55" s="97">
        <f t="shared" ref="D55:D63" si="11">SUM(L51)</f>
        <v>5944</v>
      </c>
      <c r="E55" s="52">
        <f t="shared" si="8"/>
        <v>98.867544669071378</v>
      </c>
      <c r="F55" s="52">
        <f t="shared" si="9"/>
        <v>198.28398384925976</v>
      </c>
      <c r="G55" s="62"/>
      <c r="H55" s="44">
        <v>1990</v>
      </c>
      <c r="I55" s="3">
        <v>25</v>
      </c>
      <c r="J55" s="33" t="s">
        <v>29</v>
      </c>
      <c r="K55" s="324">
        <f t="shared" si="7"/>
        <v>25</v>
      </c>
      <c r="L55" s="328">
        <v>2673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11673</v>
      </c>
      <c r="D56" s="97">
        <f t="shared" si="11"/>
        <v>1762</v>
      </c>
      <c r="E56" s="52">
        <f t="shared" si="8"/>
        <v>120.82600144912534</v>
      </c>
      <c r="F56" s="52">
        <f t="shared" si="9"/>
        <v>662.48581157775254</v>
      </c>
      <c r="G56" s="62"/>
      <c r="H56" s="289">
        <v>1749</v>
      </c>
      <c r="I56" s="3">
        <v>31</v>
      </c>
      <c r="J56" s="33" t="s">
        <v>63</v>
      </c>
      <c r="K56" s="324">
        <f t="shared" si="7"/>
        <v>31</v>
      </c>
      <c r="L56" s="328">
        <v>2020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6810</v>
      </c>
      <c r="D57" s="97">
        <f t="shared" si="11"/>
        <v>8171</v>
      </c>
      <c r="E57" s="52">
        <f t="shared" si="8"/>
        <v>98.013816925734019</v>
      </c>
      <c r="F57" s="52">
        <f t="shared" si="9"/>
        <v>83.343532003426759</v>
      </c>
      <c r="G57" s="62"/>
      <c r="H57" s="44">
        <v>1567</v>
      </c>
      <c r="I57" s="3">
        <v>39</v>
      </c>
      <c r="J57" s="33" t="s">
        <v>39</v>
      </c>
      <c r="K57" s="324">
        <f t="shared" si="7"/>
        <v>39</v>
      </c>
      <c r="L57" s="328">
        <v>0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</v>
      </c>
      <c r="C58" s="43">
        <f t="shared" si="10"/>
        <v>2626</v>
      </c>
      <c r="D58" s="97">
        <f t="shared" si="11"/>
        <v>1426</v>
      </c>
      <c r="E58" s="52">
        <f t="shared" si="8"/>
        <v>143.96929824561403</v>
      </c>
      <c r="F58" s="52">
        <f t="shared" si="9"/>
        <v>184.15147265077138</v>
      </c>
      <c r="G58" s="72"/>
      <c r="H58" s="44">
        <v>1104</v>
      </c>
      <c r="I58" s="3">
        <v>38</v>
      </c>
      <c r="J58" s="33" t="s">
        <v>38</v>
      </c>
      <c r="K58" s="324">
        <f t="shared" si="7"/>
        <v>38</v>
      </c>
      <c r="L58" s="328">
        <v>893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29</v>
      </c>
      <c r="C59" s="43">
        <f t="shared" si="10"/>
        <v>1990</v>
      </c>
      <c r="D59" s="97">
        <f t="shared" si="11"/>
        <v>2673</v>
      </c>
      <c r="E59" s="52">
        <f t="shared" si="8"/>
        <v>87.936367653557227</v>
      </c>
      <c r="F59" s="52">
        <f t="shared" si="9"/>
        <v>74.448185559296675</v>
      </c>
      <c r="G59" s="62"/>
      <c r="H59" s="441">
        <v>1071</v>
      </c>
      <c r="I59" s="14">
        <v>17</v>
      </c>
      <c r="J59" s="77" t="s">
        <v>21</v>
      </c>
      <c r="K59" s="325">
        <f t="shared" si="7"/>
        <v>17</v>
      </c>
      <c r="L59" s="329">
        <v>116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63</v>
      </c>
      <c r="C60" s="89">
        <f t="shared" si="10"/>
        <v>1749</v>
      </c>
      <c r="D60" s="97">
        <f t="shared" si="11"/>
        <v>2020</v>
      </c>
      <c r="E60" s="52">
        <f t="shared" si="8"/>
        <v>105.6159420289855</v>
      </c>
      <c r="F60" s="52">
        <f t="shared" si="9"/>
        <v>86.584158415841586</v>
      </c>
      <c r="G60" s="62"/>
      <c r="H60" s="426">
        <v>976</v>
      </c>
      <c r="I60" s="219">
        <v>36</v>
      </c>
      <c r="J60" s="378" t="s">
        <v>5</v>
      </c>
      <c r="K60" s="363" t="s">
        <v>8</v>
      </c>
      <c r="L60" s="372">
        <v>42115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39</v>
      </c>
      <c r="C61" s="43">
        <f t="shared" si="10"/>
        <v>1567</v>
      </c>
      <c r="D61" s="97">
        <f t="shared" si="11"/>
        <v>0</v>
      </c>
      <c r="E61" s="52">
        <f t="shared" si="8"/>
        <v>100</v>
      </c>
      <c r="F61" s="422" t="s">
        <v>207</v>
      </c>
      <c r="G61" s="73"/>
      <c r="H61" s="44">
        <v>940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38</v>
      </c>
      <c r="C62" s="43">
        <f t="shared" si="10"/>
        <v>1104</v>
      </c>
      <c r="D62" s="97">
        <f t="shared" si="11"/>
        <v>893</v>
      </c>
      <c r="E62" s="57">
        <f t="shared" si="8"/>
        <v>101.75115207373271</v>
      </c>
      <c r="F62" s="52">
        <f t="shared" si="9"/>
        <v>123.62821948488244</v>
      </c>
      <c r="G62" s="72"/>
      <c r="H62" s="88">
        <v>858</v>
      </c>
      <c r="I62" s="3">
        <v>1</v>
      </c>
      <c r="J62" s="33" t="s">
        <v>4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21</v>
      </c>
      <c r="C63" s="43">
        <f t="shared" si="10"/>
        <v>1071</v>
      </c>
      <c r="D63" s="97">
        <f t="shared" si="11"/>
        <v>116</v>
      </c>
      <c r="E63" s="57">
        <f t="shared" si="8"/>
        <v>96.66064981949458</v>
      </c>
      <c r="F63" s="52">
        <f>SUM(C63/D63*100)</f>
        <v>923.27586206896547</v>
      </c>
      <c r="G63" s="75"/>
      <c r="H63" s="44">
        <v>569</v>
      </c>
      <c r="I63" s="3">
        <v>24</v>
      </c>
      <c r="J63" s="33" t="s">
        <v>28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59830</v>
      </c>
      <c r="D64" s="67">
        <f>SUM(L60)</f>
        <v>42115</v>
      </c>
      <c r="E64" s="70">
        <f>SUM(N77/M77*100)</f>
        <v>102.90677674578603</v>
      </c>
      <c r="F64" s="70">
        <f>SUM(C64/D64*100)</f>
        <v>142.06339783924969</v>
      </c>
      <c r="G64" s="387">
        <v>119</v>
      </c>
      <c r="H64" s="122">
        <v>317</v>
      </c>
      <c r="I64" s="3">
        <v>15</v>
      </c>
      <c r="J64" s="33" t="s">
        <v>20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205</v>
      </c>
      <c r="I65" s="3">
        <v>11</v>
      </c>
      <c r="J65" s="33" t="s">
        <v>17</v>
      </c>
      <c r="M65" s="396"/>
      <c r="N65" s="26"/>
      <c r="R65" s="48"/>
      <c r="S65" s="26"/>
      <c r="T65" s="26"/>
      <c r="U65" s="26"/>
      <c r="V65" s="26"/>
    </row>
    <row r="66" spans="3:22">
      <c r="H66" s="88">
        <v>163</v>
      </c>
      <c r="I66" s="3">
        <v>19</v>
      </c>
      <c r="J66" s="33" t="s">
        <v>23</v>
      </c>
      <c r="L66" s="189" t="s">
        <v>90</v>
      </c>
      <c r="M66" s="340" t="s">
        <v>62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150</v>
      </c>
      <c r="I67" s="3">
        <v>9</v>
      </c>
      <c r="J67" s="3" t="s">
        <v>161</v>
      </c>
      <c r="K67" s="3">
        <f>SUM(I50)</f>
        <v>16</v>
      </c>
      <c r="L67" s="33" t="s">
        <v>3</v>
      </c>
      <c r="M67" s="389">
        <v>15663</v>
      </c>
      <c r="N67" s="89">
        <f>SUM(H50)</f>
        <v>15130</v>
      </c>
      <c r="R67" s="48"/>
      <c r="S67" s="26"/>
      <c r="T67" s="26"/>
      <c r="U67" s="26"/>
      <c r="V67" s="26"/>
    </row>
    <row r="68" spans="3:22">
      <c r="C68" s="26"/>
      <c r="H68" s="333">
        <v>100</v>
      </c>
      <c r="I68" s="3">
        <v>37</v>
      </c>
      <c r="J68" s="33" t="s">
        <v>37</v>
      </c>
      <c r="K68" s="3">
        <f t="shared" ref="K68:K76" si="12">SUM(I51)</f>
        <v>26</v>
      </c>
      <c r="L68" s="33" t="s">
        <v>30</v>
      </c>
      <c r="M68" s="390">
        <v>11921</v>
      </c>
      <c r="N68" s="89">
        <f t="shared" ref="N68:N76" si="13">SUM(H51)</f>
        <v>11786</v>
      </c>
      <c r="R68" s="48"/>
      <c r="S68" s="26"/>
      <c r="T68" s="26"/>
      <c r="U68" s="26"/>
      <c r="V68" s="26"/>
    </row>
    <row r="69" spans="3:22">
      <c r="H69" s="44">
        <v>42</v>
      </c>
      <c r="I69" s="3">
        <v>13</v>
      </c>
      <c r="J69" s="33" t="s">
        <v>7</v>
      </c>
      <c r="K69" s="3">
        <f t="shared" si="12"/>
        <v>34</v>
      </c>
      <c r="L69" s="33" t="s">
        <v>1</v>
      </c>
      <c r="M69" s="390">
        <v>9661</v>
      </c>
      <c r="N69" s="89">
        <f t="shared" si="13"/>
        <v>11673</v>
      </c>
      <c r="R69" s="48"/>
      <c r="S69" s="26"/>
      <c r="T69" s="26"/>
      <c r="U69" s="26"/>
      <c r="V69" s="26"/>
    </row>
    <row r="70" spans="3:22">
      <c r="H70" s="44">
        <v>3</v>
      </c>
      <c r="I70" s="3">
        <v>23</v>
      </c>
      <c r="J70" s="33" t="s">
        <v>27</v>
      </c>
      <c r="K70" s="3">
        <f t="shared" si="12"/>
        <v>33</v>
      </c>
      <c r="L70" s="33" t="s">
        <v>0</v>
      </c>
      <c r="M70" s="390">
        <v>6948</v>
      </c>
      <c r="N70" s="89">
        <f t="shared" si="13"/>
        <v>6810</v>
      </c>
      <c r="R70" s="48"/>
      <c r="S70" s="26"/>
      <c r="T70" s="26"/>
      <c r="U70" s="26"/>
      <c r="V70" s="26"/>
    </row>
    <row r="71" spans="3:22">
      <c r="H71" s="44">
        <v>1</v>
      </c>
      <c r="I71" s="3">
        <v>28</v>
      </c>
      <c r="J71" s="33" t="s">
        <v>32</v>
      </c>
      <c r="K71" s="3">
        <f t="shared" si="12"/>
        <v>40</v>
      </c>
      <c r="L71" s="33" t="s">
        <v>2</v>
      </c>
      <c r="M71" s="390">
        <v>1824</v>
      </c>
      <c r="N71" s="89">
        <f t="shared" si="13"/>
        <v>2626</v>
      </c>
      <c r="R71" s="48"/>
      <c r="S71" s="26"/>
      <c r="T71" s="26"/>
      <c r="U71" s="26"/>
      <c r="V71" s="26"/>
    </row>
    <row r="72" spans="3:22">
      <c r="H72" s="44">
        <v>0</v>
      </c>
      <c r="I72" s="3">
        <v>2</v>
      </c>
      <c r="J72" s="33" t="s">
        <v>6</v>
      </c>
      <c r="K72" s="3">
        <f t="shared" si="12"/>
        <v>25</v>
      </c>
      <c r="L72" s="33" t="s">
        <v>29</v>
      </c>
      <c r="M72" s="390">
        <v>2263</v>
      </c>
      <c r="N72" s="89">
        <f t="shared" si="13"/>
        <v>1990</v>
      </c>
      <c r="R72" s="48"/>
      <c r="S72" s="26"/>
      <c r="T72" s="26"/>
      <c r="U72" s="26"/>
      <c r="V72" s="26"/>
    </row>
    <row r="73" spans="3:22">
      <c r="H73" s="44">
        <v>0</v>
      </c>
      <c r="I73" s="3">
        <v>3</v>
      </c>
      <c r="J73" s="33" t="s">
        <v>10</v>
      </c>
      <c r="K73" s="3">
        <f t="shared" si="12"/>
        <v>31</v>
      </c>
      <c r="L73" s="33" t="s">
        <v>63</v>
      </c>
      <c r="M73" s="390">
        <v>1656</v>
      </c>
      <c r="N73" s="89">
        <f t="shared" si="13"/>
        <v>1749</v>
      </c>
      <c r="R73" s="48"/>
      <c r="S73" s="26"/>
      <c r="T73" s="26"/>
      <c r="U73" s="26"/>
      <c r="V73" s="26"/>
    </row>
    <row r="74" spans="3:22">
      <c r="H74" s="44">
        <v>0</v>
      </c>
      <c r="I74" s="3">
        <v>4</v>
      </c>
      <c r="J74" s="33" t="s">
        <v>11</v>
      </c>
      <c r="K74" s="3">
        <f t="shared" si="12"/>
        <v>39</v>
      </c>
      <c r="L74" s="33" t="s">
        <v>39</v>
      </c>
      <c r="M74" s="390">
        <v>1567</v>
      </c>
      <c r="N74" s="89">
        <f t="shared" si="13"/>
        <v>1567</v>
      </c>
      <c r="R74" s="48"/>
      <c r="S74" s="26"/>
      <c r="T74" s="26"/>
      <c r="U74" s="26"/>
      <c r="V74" s="26"/>
    </row>
    <row r="75" spans="3:22">
      <c r="H75" s="44">
        <v>0</v>
      </c>
      <c r="I75" s="3">
        <v>5</v>
      </c>
      <c r="J75" s="33" t="s">
        <v>12</v>
      </c>
      <c r="K75" s="3">
        <f t="shared" si="12"/>
        <v>38</v>
      </c>
      <c r="L75" s="33" t="s">
        <v>38</v>
      </c>
      <c r="M75" s="390">
        <v>1085</v>
      </c>
      <c r="N75" s="89">
        <f t="shared" si="13"/>
        <v>1104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6</v>
      </c>
      <c r="J76" s="33" t="s">
        <v>13</v>
      </c>
      <c r="K76" s="14">
        <f t="shared" si="12"/>
        <v>17</v>
      </c>
      <c r="L76" s="77" t="s">
        <v>21</v>
      </c>
      <c r="M76" s="391">
        <v>1108</v>
      </c>
      <c r="N76" s="166">
        <f t="shared" si="13"/>
        <v>1071</v>
      </c>
      <c r="R76" s="48"/>
      <c r="S76" s="26"/>
      <c r="T76" s="26"/>
      <c r="U76" s="26"/>
      <c r="V76" s="26"/>
    </row>
    <row r="77" spans="3:22" ht="14.25" thickTop="1">
      <c r="H77" s="88">
        <v>0</v>
      </c>
      <c r="I77" s="3">
        <v>7</v>
      </c>
      <c r="J77" s="33" t="s">
        <v>14</v>
      </c>
      <c r="K77" s="3"/>
      <c r="L77" s="114" t="s">
        <v>56</v>
      </c>
      <c r="M77" s="294">
        <v>58140</v>
      </c>
      <c r="N77" s="171">
        <f>SUM(H90)</f>
        <v>59830</v>
      </c>
      <c r="R77" s="48"/>
      <c r="S77" s="26"/>
      <c r="T77" s="26"/>
      <c r="U77" s="26"/>
      <c r="V77" s="26"/>
    </row>
    <row r="78" spans="3:22">
      <c r="H78" s="43">
        <v>0</v>
      </c>
      <c r="I78" s="3">
        <v>8</v>
      </c>
      <c r="J78" s="33" t="s">
        <v>15</v>
      </c>
      <c r="R78" s="48"/>
      <c r="S78" s="26"/>
      <c r="T78" s="26"/>
      <c r="U78" s="26"/>
      <c r="V78" s="26"/>
    </row>
    <row r="79" spans="3:22">
      <c r="H79" s="88">
        <v>0</v>
      </c>
      <c r="I79" s="3">
        <v>10</v>
      </c>
      <c r="J79" s="33" t="s">
        <v>16</v>
      </c>
      <c r="R79" s="48"/>
      <c r="S79" s="26"/>
      <c r="T79" s="26"/>
      <c r="U79" s="26"/>
      <c r="V79" s="26"/>
    </row>
    <row r="80" spans="3:22">
      <c r="H80" s="346">
        <v>0</v>
      </c>
      <c r="I80" s="3">
        <v>12</v>
      </c>
      <c r="J80" s="33" t="s">
        <v>18</v>
      </c>
      <c r="R80" s="48"/>
      <c r="S80" s="26"/>
      <c r="T80" s="26"/>
      <c r="U80" s="26"/>
      <c r="V80" s="26"/>
    </row>
    <row r="81" spans="8:22">
      <c r="H81" s="89">
        <v>0</v>
      </c>
      <c r="I81" s="3">
        <v>18</v>
      </c>
      <c r="J81" s="33" t="s">
        <v>22</v>
      </c>
      <c r="R81" s="48"/>
      <c r="S81" s="26"/>
      <c r="T81" s="26"/>
      <c r="U81" s="26"/>
      <c r="V81" s="26"/>
    </row>
    <row r="82" spans="8:22">
      <c r="H82" s="44">
        <v>0</v>
      </c>
      <c r="I82" s="3">
        <v>20</v>
      </c>
      <c r="J82" s="33" t="s">
        <v>24</v>
      </c>
      <c r="L82" s="42"/>
      <c r="M82" s="26"/>
      <c r="R82" s="48"/>
      <c r="S82" s="26"/>
      <c r="T82" s="26"/>
      <c r="U82" s="26"/>
      <c r="V82" s="26"/>
    </row>
    <row r="83" spans="8:22">
      <c r="H83" s="289">
        <v>0</v>
      </c>
      <c r="I83" s="3">
        <v>21</v>
      </c>
      <c r="J83" s="33" t="s">
        <v>71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22</v>
      </c>
      <c r="J84" s="33" t="s">
        <v>26</v>
      </c>
      <c r="L84" s="42"/>
      <c r="M84" s="26"/>
      <c r="R84" s="48"/>
      <c r="S84" s="26"/>
      <c r="T84" s="26"/>
      <c r="U84" s="26"/>
      <c r="V84" s="26"/>
    </row>
    <row r="85" spans="8:22">
      <c r="H85" s="44">
        <v>0</v>
      </c>
      <c r="I85" s="3">
        <v>27</v>
      </c>
      <c r="J85" s="33" t="s">
        <v>31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289">
        <v>0</v>
      </c>
      <c r="I87" s="3">
        <v>30</v>
      </c>
      <c r="J87" s="33" t="s">
        <v>33</v>
      </c>
      <c r="L87" s="47"/>
      <c r="M87" s="385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88">
        <v>0</v>
      </c>
      <c r="I89" s="3">
        <v>35</v>
      </c>
      <c r="J89" s="33" t="s">
        <v>36</v>
      </c>
      <c r="R89" s="48"/>
    </row>
    <row r="90" spans="8:22">
      <c r="H90" s="117">
        <f>SUM(H50:H89)</f>
        <v>59830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M65" sqref="M6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s="382"/>
      <c r="J1" s="46"/>
      <c r="L1" s="47"/>
      <c r="M1" s="394"/>
      <c r="N1" s="47"/>
      <c r="O1" s="48"/>
      <c r="R1" s="108"/>
    </row>
    <row r="2" spans="8:30" ht="13.5" customHeight="1">
      <c r="H2" s="290" t="s">
        <v>203</v>
      </c>
      <c r="I2" s="3"/>
      <c r="J2" s="182" t="s">
        <v>69</v>
      </c>
      <c r="K2" s="81"/>
      <c r="L2" s="316" t="s">
        <v>204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M3" s="398"/>
      <c r="N3" s="399"/>
      <c r="O3" s="1"/>
      <c r="R3" s="48"/>
      <c r="S3" s="26"/>
      <c r="T3" s="26"/>
      <c r="U3" s="26"/>
      <c r="V3" s="26"/>
    </row>
    <row r="4" spans="8:30" ht="13.5" customHeight="1">
      <c r="H4" s="89">
        <v>26503</v>
      </c>
      <c r="I4" s="3">
        <v>33</v>
      </c>
      <c r="J4" s="160" t="s">
        <v>0</v>
      </c>
      <c r="K4" s="120">
        <f>SUM(I4)</f>
        <v>33</v>
      </c>
      <c r="L4" s="309">
        <v>25715</v>
      </c>
      <c r="M4" s="404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16642</v>
      </c>
      <c r="I5" s="3">
        <v>13</v>
      </c>
      <c r="J5" s="160" t="s">
        <v>7</v>
      </c>
      <c r="K5" s="120">
        <f t="shared" ref="K5:K13" si="0">SUM(I5)</f>
        <v>13</v>
      </c>
      <c r="L5" s="310">
        <v>13912</v>
      </c>
      <c r="M5" s="398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13096</v>
      </c>
      <c r="I6" s="3">
        <v>9</v>
      </c>
      <c r="J6" s="3" t="s">
        <v>161</v>
      </c>
      <c r="K6" s="120">
        <f t="shared" si="0"/>
        <v>9</v>
      </c>
      <c r="L6" s="310">
        <v>15406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9739</v>
      </c>
      <c r="I7" s="3">
        <v>34</v>
      </c>
      <c r="J7" s="160" t="s">
        <v>1</v>
      </c>
      <c r="K7" s="120">
        <f t="shared" si="0"/>
        <v>34</v>
      </c>
      <c r="L7" s="310">
        <v>10448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7747</v>
      </c>
      <c r="I8" s="3">
        <v>24</v>
      </c>
      <c r="J8" s="160" t="s">
        <v>28</v>
      </c>
      <c r="K8" s="120">
        <f t="shared" si="0"/>
        <v>24</v>
      </c>
      <c r="L8" s="310">
        <v>7033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5678</v>
      </c>
      <c r="I9" s="3">
        <v>25</v>
      </c>
      <c r="J9" s="160" t="s">
        <v>29</v>
      </c>
      <c r="K9" s="120">
        <f t="shared" si="0"/>
        <v>25</v>
      </c>
      <c r="L9" s="310">
        <v>5152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3188</v>
      </c>
      <c r="I10" s="3">
        <v>17</v>
      </c>
      <c r="J10" s="160" t="s">
        <v>21</v>
      </c>
      <c r="K10" s="120">
        <f t="shared" si="0"/>
        <v>17</v>
      </c>
      <c r="L10" s="310">
        <v>3187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2804</v>
      </c>
      <c r="I11" s="3">
        <v>22</v>
      </c>
      <c r="J11" s="160" t="s">
        <v>26</v>
      </c>
      <c r="K11" s="120">
        <f t="shared" si="0"/>
        <v>22</v>
      </c>
      <c r="L11" s="310">
        <v>3131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289">
        <v>2515</v>
      </c>
      <c r="I12" s="3">
        <v>1</v>
      </c>
      <c r="J12" s="160" t="s">
        <v>4</v>
      </c>
      <c r="K12" s="120">
        <f t="shared" si="0"/>
        <v>1</v>
      </c>
      <c r="L12" s="310">
        <v>3384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2255</v>
      </c>
      <c r="I13" s="14">
        <v>20</v>
      </c>
      <c r="J13" s="162" t="s">
        <v>24</v>
      </c>
      <c r="K13" s="181">
        <f t="shared" si="0"/>
        <v>20</v>
      </c>
      <c r="L13" s="318">
        <v>1993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4">
        <v>1833</v>
      </c>
      <c r="I14" s="219">
        <v>36</v>
      </c>
      <c r="J14" s="220" t="s">
        <v>5</v>
      </c>
      <c r="K14" s="81" t="s">
        <v>8</v>
      </c>
      <c r="L14" s="319">
        <v>104351</v>
      </c>
      <c r="N14" s="48"/>
      <c r="R14" s="48"/>
      <c r="S14" s="26"/>
      <c r="T14" s="26"/>
      <c r="U14" s="26"/>
      <c r="V14" s="26"/>
    </row>
    <row r="15" spans="8:30" ht="13.5" customHeight="1">
      <c r="H15" s="88">
        <v>1432</v>
      </c>
      <c r="I15" s="3">
        <v>12</v>
      </c>
      <c r="J15" s="160" t="s">
        <v>18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1391</v>
      </c>
      <c r="I16" s="3">
        <v>26</v>
      </c>
      <c r="J16" s="160" t="s">
        <v>30</v>
      </c>
      <c r="K16" s="50"/>
      <c r="R16" s="48"/>
      <c r="S16" s="26"/>
      <c r="T16" s="26"/>
      <c r="U16" s="26"/>
      <c r="V16" s="26"/>
    </row>
    <row r="17" spans="1:22" ht="13.5" customHeight="1">
      <c r="H17" s="88">
        <v>1217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1196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1130</v>
      </c>
      <c r="I19" s="3">
        <v>16</v>
      </c>
      <c r="J19" s="160" t="s">
        <v>3</v>
      </c>
      <c r="L19" s="412" t="s">
        <v>185</v>
      </c>
      <c r="M19" s="93" t="s">
        <v>184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88">
        <v>1059</v>
      </c>
      <c r="I20" s="3">
        <v>18</v>
      </c>
      <c r="J20" s="160" t="s">
        <v>22</v>
      </c>
      <c r="K20" s="120">
        <f>SUM(I4)</f>
        <v>33</v>
      </c>
      <c r="L20" s="160" t="s">
        <v>0</v>
      </c>
      <c r="M20" s="320">
        <v>26715</v>
      </c>
      <c r="N20" s="89">
        <f>SUM(H4)</f>
        <v>26503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186</v>
      </c>
      <c r="E21" s="59" t="s">
        <v>41</v>
      </c>
      <c r="F21" s="59" t="s">
        <v>50</v>
      </c>
      <c r="G21" s="8" t="s">
        <v>172</v>
      </c>
      <c r="H21" s="88">
        <v>914</v>
      </c>
      <c r="I21" s="3">
        <v>15</v>
      </c>
      <c r="J21" s="160" t="s">
        <v>20</v>
      </c>
      <c r="K21" s="120">
        <f t="shared" ref="K21:K29" si="1">SUM(I5)</f>
        <v>13</v>
      </c>
      <c r="L21" s="160" t="s">
        <v>7</v>
      </c>
      <c r="M21" s="321">
        <v>17083</v>
      </c>
      <c r="N21" s="89">
        <f t="shared" ref="N21:N29" si="2">SUM(H5)</f>
        <v>16642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26503</v>
      </c>
      <c r="D22" s="97">
        <f>SUM(L4)</f>
        <v>25715</v>
      </c>
      <c r="E22" s="55">
        <f t="shared" ref="E22:E31" si="3">SUM(N20/M20*100)</f>
        <v>99.206438330525927</v>
      </c>
      <c r="F22" s="52">
        <f t="shared" ref="F22:F32" si="4">SUM(C22/D22*100)</f>
        <v>103.06435932335214</v>
      </c>
      <c r="G22" s="62"/>
      <c r="H22" s="289">
        <v>776</v>
      </c>
      <c r="I22" s="3">
        <v>2</v>
      </c>
      <c r="J22" s="160" t="s">
        <v>6</v>
      </c>
      <c r="K22" s="120">
        <f t="shared" si="1"/>
        <v>9</v>
      </c>
      <c r="L22" s="3" t="s">
        <v>161</v>
      </c>
      <c r="M22" s="321">
        <v>13610</v>
      </c>
      <c r="N22" s="89">
        <f t="shared" si="2"/>
        <v>13096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16642</v>
      </c>
      <c r="D23" s="97">
        <f t="shared" ref="D23:D31" si="6">SUM(L5)</f>
        <v>13912</v>
      </c>
      <c r="E23" s="55">
        <f t="shared" si="3"/>
        <v>97.41848621436516</v>
      </c>
      <c r="F23" s="52">
        <f t="shared" si="4"/>
        <v>119.62334675100632</v>
      </c>
      <c r="G23" s="62"/>
      <c r="H23" s="88">
        <v>643</v>
      </c>
      <c r="I23" s="3">
        <v>40</v>
      </c>
      <c r="J23" s="160" t="s">
        <v>2</v>
      </c>
      <c r="K23" s="120">
        <f t="shared" si="1"/>
        <v>34</v>
      </c>
      <c r="L23" s="160" t="s">
        <v>1</v>
      </c>
      <c r="M23" s="321">
        <v>10149</v>
      </c>
      <c r="N23" s="89">
        <f t="shared" si="2"/>
        <v>9739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13096</v>
      </c>
      <c r="D24" s="97">
        <f t="shared" si="6"/>
        <v>15406</v>
      </c>
      <c r="E24" s="55">
        <f t="shared" si="3"/>
        <v>96.223365172667158</v>
      </c>
      <c r="F24" s="52">
        <f t="shared" si="4"/>
        <v>85.005841879787098</v>
      </c>
      <c r="G24" s="62"/>
      <c r="H24" s="289">
        <v>636</v>
      </c>
      <c r="I24" s="3">
        <v>39</v>
      </c>
      <c r="J24" s="160" t="s">
        <v>39</v>
      </c>
      <c r="K24" s="120">
        <f t="shared" si="1"/>
        <v>24</v>
      </c>
      <c r="L24" s="160" t="s">
        <v>28</v>
      </c>
      <c r="M24" s="321">
        <v>7777</v>
      </c>
      <c r="N24" s="89">
        <f t="shared" si="2"/>
        <v>7747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9739</v>
      </c>
      <c r="D25" s="97">
        <f t="shared" si="6"/>
        <v>10448</v>
      </c>
      <c r="E25" s="55">
        <f t="shared" si="3"/>
        <v>95.960193122475118</v>
      </c>
      <c r="F25" s="52">
        <f t="shared" si="4"/>
        <v>93.214012251148546</v>
      </c>
      <c r="G25" s="62"/>
      <c r="H25" s="88">
        <v>484</v>
      </c>
      <c r="I25" s="3">
        <v>38</v>
      </c>
      <c r="J25" s="160" t="s">
        <v>38</v>
      </c>
      <c r="K25" s="120">
        <f t="shared" si="1"/>
        <v>25</v>
      </c>
      <c r="L25" s="160" t="s">
        <v>29</v>
      </c>
      <c r="M25" s="321">
        <v>6364</v>
      </c>
      <c r="N25" s="89">
        <f t="shared" si="2"/>
        <v>5678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7747</v>
      </c>
      <c r="D26" s="97">
        <f t="shared" si="6"/>
        <v>7033</v>
      </c>
      <c r="E26" s="55">
        <f t="shared" si="3"/>
        <v>99.614247138999616</v>
      </c>
      <c r="F26" s="52">
        <f t="shared" si="4"/>
        <v>110.15213991184416</v>
      </c>
      <c r="G26" s="72"/>
      <c r="H26" s="289">
        <v>380</v>
      </c>
      <c r="I26" s="3">
        <v>31</v>
      </c>
      <c r="J26" s="3" t="s">
        <v>63</v>
      </c>
      <c r="K26" s="120">
        <f t="shared" si="1"/>
        <v>17</v>
      </c>
      <c r="L26" s="160" t="s">
        <v>21</v>
      </c>
      <c r="M26" s="321">
        <v>3202</v>
      </c>
      <c r="N26" s="89">
        <f t="shared" si="2"/>
        <v>3188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5678</v>
      </c>
      <c r="D27" s="97">
        <f t="shared" si="6"/>
        <v>5152</v>
      </c>
      <c r="E27" s="55">
        <f t="shared" si="3"/>
        <v>89.220615964802008</v>
      </c>
      <c r="F27" s="52">
        <f t="shared" si="4"/>
        <v>110.20962732919256</v>
      </c>
      <c r="G27" s="76"/>
      <c r="H27" s="88">
        <v>302</v>
      </c>
      <c r="I27" s="3">
        <v>14</v>
      </c>
      <c r="J27" s="160" t="s">
        <v>19</v>
      </c>
      <c r="K27" s="120">
        <f t="shared" si="1"/>
        <v>22</v>
      </c>
      <c r="L27" s="160" t="s">
        <v>26</v>
      </c>
      <c r="M27" s="321">
        <v>3022</v>
      </c>
      <c r="N27" s="89">
        <f t="shared" si="2"/>
        <v>2804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21</v>
      </c>
      <c r="C28" s="43">
        <f t="shared" si="5"/>
        <v>3188</v>
      </c>
      <c r="D28" s="97">
        <f t="shared" si="6"/>
        <v>3187</v>
      </c>
      <c r="E28" s="55">
        <f t="shared" si="3"/>
        <v>99.562773266708305</v>
      </c>
      <c r="F28" s="52">
        <f t="shared" si="4"/>
        <v>100.03137747097584</v>
      </c>
      <c r="G28" s="62"/>
      <c r="H28" s="88">
        <v>136</v>
      </c>
      <c r="I28" s="3">
        <v>5</v>
      </c>
      <c r="J28" s="160" t="s">
        <v>12</v>
      </c>
      <c r="K28" s="120">
        <f t="shared" si="1"/>
        <v>1</v>
      </c>
      <c r="L28" s="160" t="s">
        <v>4</v>
      </c>
      <c r="M28" s="321">
        <v>2263</v>
      </c>
      <c r="N28" s="89">
        <f t="shared" si="2"/>
        <v>2515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26</v>
      </c>
      <c r="C29" s="43">
        <f t="shared" si="5"/>
        <v>2804</v>
      </c>
      <c r="D29" s="97">
        <f t="shared" si="6"/>
        <v>3131</v>
      </c>
      <c r="E29" s="55">
        <f t="shared" si="3"/>
        <v>92.786234281932494</v>
      </c>
      <c r="F29" s="52">
        <f t="shared" si="4"/>
        <v>89.556052379431492</v>
      </c>
      <c r="G29" s="73"/>
      <c r="H29" s="88">
        <v>101</v>
      </c>
      <c r="I29" s="3">
        <v>11</v>
      </c>
      <c r="J29" s="160" t="s">
        <v>17</v>
      </c>
      <c r="K29" s="181">
        <f t="shared" si="1"/>
        <v>20</v>
      </c>
      <c r="L29" s="162" t="s">
        <v>24</v>
      </c>
      <c r="M29" s="322">
        <v>2580</v>
      </c>
      <c r="N29" s="89">
        <f t="shared" si="2"/>
        <v>2255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2515</v>
      </c>
      <c r="D30" s="97">
        <f t="shared" si="6"/>
        <v>3384</v>
      </c>
      <c r="E30" s="55">
        <f t="shared" si="3"/>
        <v>111.13566062748563</v>
      </c>
      <c r="F30" s="52">
        <f t="shared" si="4"/>
        <v>74.320330969267133</v>
      </c>
      <c r="G30" s="72"/>
      <c r="H30" s="88">
        <v>68</v>
      </c>
      <c r="I30" s="3">
        <v>27</v>
      </c>
      <c r="J30" s="160" t="s">
        <v>31</v>
      </c>
      <c r="K30" s="114"/>
      <c r="L30" s="332" t="s">
        <v>106</v>
      </c>
      <c r="M30" s="323">
        <v>107510</v>
      </c>
      <c r="N30" s="89">
        <f>SUM(H44)</f>
        <v>103955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24</v>
      </c>
      <c r="C31" s="43">
        <f t="shared" si="5"/>
        <v>2255</v>
      </c>
      <c r="D31" s="97">
        <f t="shared" si="6"/>
        <v>1993</v>
      </c>
      <c r="E31" s="56">
        <f t="shared" si="3"/>
        <v>87.403100775193792</v>
      </c>
      <c r="F31" s="63">
        <f t="shared" si="4"/>
        <v>113.14601103863522</v>
      </c>
      <c r="G31" s="75"/>
      <c r="H31" s="88">
        <v>44</v>
      </c>
      <c r="I31" s="3">
        <v>4</v>
      </c>
      <c r="J31" s="160" t="s">
        <v>11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103955</v>
      </c>
      <c r="D32" s="67">
        <f>SUM(L14)</f>
        <v>104351</v>
      </c>
      <c r="E32" s="68">
        <f>SUM(N30/M30*100)</f>
        <v>96.693330852943916</v>
      </c>
      <c r="F32" s="63">
        <f t="shared" si="4"/>
        <v>99.620511542773897</v>
      </c>
      <c r="G32" s="83">
        <v>90.5</v>
      </c>
      <c r="H32" s="427">
        <v>38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8</v>
      </c>
      <c r="I33" s="3">
        <v>29</v>
      </c>
      <c r="J33" s="160" t="s">
        <v>54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3</v>
      </c>
      <c r="J34" s="160" t="s">
        <v>10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27">
        <v>0</v>
      </c>
      <c r="I35" s="3">
        <v>7</v>
      </c>
      <c r="J35" s="160" t="s">
        <v>14</v>
      </c>
      <c r="K35" s="45"/>
      <c r="L35" s="42" t="s">
        <v>174</v>
      </c>
      <c r="M35" s="26">
        <v>93939</v>
      </c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8</v>
      </c>
      <c r="J36" s="160" t="s">
        <v>15</v>
      </c>
      <c r="K36" s="45"/>
      <c r="L36" s="42" t="s">
        <v>175</v>
      </c>
      <c r="M36" s="26">
        <v>97494</v>
      </c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10</v>
      </c>
      <c r="J37" s="160" t="s">
        <v>16</v>
      </c>
      <c r="K37" s="45"/>
      <c r="L37" s="42" t="s">
        <v>173</v>
      </c>
      <c r="M37" s="26">
        <v>107510</v>
      </c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42" t="s">
        <v>176</v>
      </c>
      <c r="M38" s="26">
        <v>103955</v>
      </c>
      <c r="R38" s="48"/>
      <c r="S38" s="26"/>
      <c r="T38" s="26"/>
      <c r="U38" s="26"/>
      <c r="V38" s="26"/>
    </row>
    <row r="39" spans="3:30" ht="13.5" customHeight="1">
      <c r="H39" s="289">
        <v>0</v>
      </c>
      <c r="I39" s="3">
        <v>23</v>
      </c>
      <c r="J39" s="160" t="s">
        <v>27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47" t="s">
        <v>177</v>
      </c>
      <c r="M40" s="385">
        <f>SUM(M35+M36)/(M37+M38)*100</f>
        <v>90.527037571229286</v>
      </c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32</v>
      </c>
      <c r="J41" s="160" t="s">
        <v>35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103955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J47" s="46"/>
      <c r="L47" s="402"/>
      <c r="N47" s="47"/>
      <c r="R47" s="48"/>
      <c r="S47" s="26"/>
      <c r="T47" s="26"/>
      <c r="U47" s="26"/>
      <c r="V47" s="26"/>
    </row>
    <row r="48" spans="3:30" ht="13.5" customHeight="1">
      <c r="H48" s="183" t="s">
        <v>201</v>
      </c>
      <c r="I48" s="3"/>
      <c r="J48" s="178" t="s">
        <v>103</v>
      </c>
      <c r="K48" s="81"/>
      <c r="L48" s="296" t="s">
        <v>204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M49" s="398"/>
      <c r="N49" s="399"/>
      <c r="R49" s="48"/>
      <c r="S49" s="26"/>
      <c r="T49" s="26"/>
      <c r="U49" s="26"/>
      <c r="V49" s="26"/>
    </row>
    <row r="50" spans="1:22" ht="13.5" customHeight="1">
      <c r="H50" s="89">
        <v>385346</v>
      </c>
      <c r="I50" s="160">
        <v>17</v>
      </c>
      <c r="J50" s="160" t="s">
        <v>21</v>
      </c>
      <c r="K50" s="123">
        <f>SUM(I50)</f>
        <v>17</v>
      </c>
      <c r="L50" s="297">
        <v>430118</v>
      </c>
      <c r="M50" s="398"/>
      <c r="N50" s="399"/>
      <c r="O50" s="26"/>
      <c r="R50" s="48"/>
      <c r="S50" s="26"/>
      <c r="T50" s="26"/>
      <c r="U50" s="26"/>
      <c r="V50" s="26"/>
    </row>
    <row r="51" spans="1:22" ht="13.5" customHeight="1">
      <c r="H51" s="88">
        <v>94708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124572</v>
      </c>
      <c r="M51" s="398"/>
      <c r="N51" s="399"/>
      <c r="O51" s="26"/>
      <c r="R51" s="48"/>
      <c r="S51" s="26"/>
      <c r="T51" s="26"/>
      <c r="U51" s="26"/>
      <c r="V51" s="26"/>
    </row>
    <row r="52" spans="1:22" ht="13.5" customHeight="1">
      <c r="H52" s="88">
        <v>41819</v>
      </c>
      <c r="I52" s="160">
        <v>40</v>
      </c>
      <c r="J52" s="160" t="s">
        <v>2</v>
      </c>
      <c r="K52" s="123">
        <f t="shared" si="7"/>
        <v>40</v>
      </c>
      <c r="L52" s="297">
        <v>40445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22171</v>
      </c>
      <c r="I53" s="160">
        <v>16</v>
      </c>
      <c r="J53" s="160" t="s">
        <v>3</v>
      </c>
      <c r="K53" s="123">
        <f t="shared" si="7"/>
        <v>16</v>
      </c>
      <c r="L53" s="297">
        <v>26815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186</v>
      </c>
      <c r="E54" s="59" t="s">
        <v>41</v>
      </c>
      <c r="F54" s="59" t="s">
        <v>50</v>
      </c>
      <c r="G54" s="8" t="s">
        <v>172</v>
      </c>
      <c r="H54" s="88">
        <v>18605</v>
      </c>
      <c r="I54" s="160">
        <v>38</v>
      </c>
      <c r="J54" s="160" t="s">
        <v>38</v>
      </c>
      <c r="K54" s="123">
        <f t="shared" si="7"/>
        <v>38</v>
      </c>
      <c r="L54" s="297">
        <v>22600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385346</v>
      </c>
      <c r="D55" s="5">
        <f t="shared" ref="D55:D64" si="8">SUM(L50)</f>
        <v>430118</v>
      </c>
      <c r="E55" s="52">
        <f>SUM(N66/M66*100)</f>
        <v>96.676317255151858</v>
      </c>
      <c r="F55" s="52">
        <f t="shared" ref="F55:F65" si="9">SUM(C55/D55*100)</f>
        <v>89.590763464909628</v>
      </c>
      <c r="G55" s="62"/>
      <c r="H55" s="88">
        <v>18221</v>
      </c>
      <c r="I55" s="160">
        <v>24</v>
      </c>
      <c r="J55" s="160" t="s">
        <v>28</v>
      </c>
      <c r="K55" s="123">
        <f t="shared" si="7"/>
        <v>24</v>
      </c>
      <c r="L55" s="297">
        <v>19219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94708</v>
      </c>
      <c r="D56" s="5">
        <f t="shared" si="8"/>
        <v>124572</v>
      </c>
      <c r="E56" s="52">
        <f t="shared" ref="E56:E65" si="11">SUM(N67/M67*100)</f>
        <v>99.475878874452505</v>
      </c>
      <c r="F56" s="52">
        <f t="shared" si="9"/>
        <v>76.026715473782218</v>
      </c>
      <c r="G56" s="62"/>
      <c r="H56" s="88">
        <v>17669</v>
      </c>
      <c r="I56" s="160">
        <v>25</v>
      </c>
      <c r="J56" s="160" t="s">
        <v>29</v>
      </c>
      <c r="K56" s="123">
        <f t="shared" si="7"/>
        <v>25</v>
      </c>
      <c r="L56" s="297">
        <v>18023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41819</v>
      </c>
      <c r="D57" s="5">
        <f t="shared" si="8"/>
        <v>40445</v>
      </c>
      <c r="E57" s="52">
        <f t="shared" si="11"/>
        <v>97.475642161204604</v>
      </c>
      <c r="F57" s="52">
        <f t="shared" si="9"/>
        <v>103.39720608233402</v>
      </c>
      <c r="G57" s="62"/>
      <c r="H57" s="88">
        <v>16714</v>
      </c>
      <c r="I57" s="160">
        <v>37</v>
      </c>
      <c r="J57" s="160" t="s">
        <v>37</v>
      </c>
      <c r="K57" s="123">
        <f t="shared" si="7"/>
        <v>37</v>
      </c>
      <c r="L57" s="297">
        <v>12439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22171</v>
      </c>
      <c r="D58" s="5">
        <f t="shared" si="8"/>
        <v>26815</v>
      </c>
      <c r="E58" s="52">
        <f t="shared" si="11"/>
        <v>119.89508976854857</v>
      </c>
      <c r="F58" s="52">
        <f t="shared" si="9"/>
        <v>82.681335073652804</v>
      </c>
      <c r="G58" s="62"/>
      <c r="H58" s="375">
        <v>14495</v>
      </c>
      <c r="I58" s="162">
        <v>26</v>
      </c>
      <c r="J58" s="162" t="s">
        <v>30</v>
      </c>
      <c r="K58" s="123">
        <f t="shared" si="7"/>
        <v>26</v>
      </c>
      <c r="L58" s="295">
        <v>14485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18605</v>
      </c>
      <c r="D59" s="5">
        <f t="shared" si="8"/>
        <v>22600</v>
      </c>
      <c r="E59" s="52">
        <f t="shared" si="11"/>
        <v>97.113477398475837</v>
      </c>
      <c r="F59" s="52">
        <f t="shared" si="9"/>
        <v>82.323008849557525</v>
      </c>
      <c r="G59" s="72"/>
      <c r="H59" s="375">
        <v>9341</v>
      </c>
      <c r="I59" s="162">
        <v>33</v>
      </c>
      <c r="J59" s="162" t="s">
        <v>0</v>
      </c>
      <c r="K59" s="123">
        <f t="shared" si="7"/>
        <v>33</v>
      </c>
      <c r="L59" s="295">
        <v>8653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18221</v>
      </c>
      <c r="D60" s="5">
        <f t="shared" si="8"/>
        <v>19219</v>
      </c>
      <c r="E60" s="52">
        <f t="shared" si="11"/>
        <v>100.89147286821705</v>
      </c>
      <c r="F60" s="52">
        <f t="shared" si="9"/>
        <v>94.807222019876164</v>
      </c>
      <c r="G60" s="62"/>
      <c r="H60" s="423">
        <v>8040</v>
      </c>
      <c r="I60" s="220">
        <v>30</v>
      </c>
      <c r="J60" s="220" t="s">
        <v>97</v>
      </c>
      <c r="K60" s="81" t="s">
        <v>8</v>
      </c>
      <c r="L60" s="299">
        <v>769672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17669</v>
      </c>
      <c r="D61" s="5">
        <f t="shared" si="8"/>
        <v>18023</v>
      </c>
      <c r="E61" s="52">
        <f t="shared" si="11"/>
        <v>104.63697737770934</v>
      </c>
      <c r="F61" s="52">
        <f t="shared" si="9"/>
        <v>98.035843089385793</v>
      </c>
      <c r="G61" s="62"/>
      <c r="H61" s="88">
        <v>7636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16714</v>
      </c>
      <c r="D62" s="5">
        <f t="shared" si="8"/>
        <v>12439</v>
      </c>
      <c r="E62" s="52">
        <f t="shared" si="11"/>
        <v>102.43932336356951</v>
      </c>
      <c r="F62" s="52">
        <f t="shared" si="9"/>
        <v>134.36771444649892</v>
      </c>
      <c r="G62" s="73"/>
      <c r="H62" s="88">
        <v>6755</v>
      </c>
      <c r="I62" s="160">
        <v>35</v>
      </c>
      <c r="J62" s="160" t="s">
        <v>36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14495</v>
      </c>
      <c r="D63" s="5">
        <f t="shared" si="8"/>
        <v>14485</v>
      </c>
      <c r="E63" s="52">
        <f t="shared" si="11"/>
        <v>95.424621461487817</v>
      </c>
      <c r="F63" s="52">
        <f t="shared" si="9"/>
        <v>100.06903693476011</v>
      </c>
      <c r="G63" s="72"/>
      <c r="H63" s="88">
        <v>5772</v>
      </c>
      <c r="I63" s="160">
        <v>1</v>
      </c>
      <c r="J63" s="160" t="s">
        <v>4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9341</v>
      </c>
      <c r="D64" s="5">
        <f t="shared" si="8"/>
        <v>8653</v>
      </c>
      <c r="E64" s="57">
        <f t="shared" si="11"/>
        <v>83.394339791090076</v>
      </c>
      <c r="F64" s="52">
        <f t="shared" si="9"/>
        <v>107.95099965329943</v>
      </c>
      <c r="G64" s="75"/>
      <c r="H64" s="418">
        <v>5150</v>
      </c>
      <c r="I64" s="160">
        <v>14</v>
      </c>
      <c r="J64" s="160" t="s">
        <v>19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686960</v>
      </c>
      <c r="D65" s="67">
        <f>SUM(L60)</f>
        <v>769672</v>
      </c>
      <c r="E65" s="70">
        <f t="shared" si="11"/>
        <v>97.976601197751691</v>
      </c>
      <c r="F65" s="70">
        <f t="shared" si="9"/>
        <v>89.253604132669508</v>
      </c>
      <c r="G65" s="83">
        <v>78.3</v>
      </c>
      <c r="H65" s="89">
        <v>4247</v>
      </c>
      <c r="I65" s="160">
        <v>15</v>
      </c>
      <c r="J65" s="160" t="s">
        <v>20</v>
      </c>
      <c r="L65" s="190" t="s">
        <v>103</v>
      </c>
      <c r="M65" s="141"/>
      <c r="N65" t="s">
        <v>74</v>
      </c>
      <c r="R65" s="48"/>
      <c r="S65" s="26"/>
      <c r="T65" s="26"/>
      <c r="U65" s="26"/>
      <c r="V65" s="26"/>
    </row>
    <row r="66" spans="1:22" ht="13.5" customHeight="1">
      <c r="H66" s="88">
        <v>3576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398594</v>
      </c>
      <c r="N66" s="89">
        <f>SUM(H50)</f>
        <v>385346</v>
      </c>
      <c r="R66" s="48"/>
      <c r="S66" s="26"/>
      <c r="T66" s="26"/>
      <c r="U66" s="26"/>
      <c r="V66" s="26"/>
    </row>
    <row r="67" spans="1:22" ht="13.5" customHeight="1">
      <c r="H67" s="88">
        <v>2616</v>
      </c>
      <c r="I67" s="160">
        <v>21</v>
      </c>
      <c r="J67" s="160" t="s">
        <v>25</v>
      </c>
      <c r="K67" s="116">
        <f t="shared" ref="K67:K75" si="12">SUM(I51)</f>
        <v>36</v>
      </c>
      <c r="L67" s="160" t="s">
        <v>5</v>
      </c>
      <c r="M67" s="306">
        <v>95207</v>
      </c>
      <c r="N67" s="89">
        <f t="shared" ref="N67:N75" si="13">SUM(H51)</f>
        <v>94708</v>
      </c>
      <c r="R67" s="48"/>
      <c r="S67" s="26"/>
      <c r="T67" s="26"/>
      <c r="U67" s="26"/>
      <c r="V67" s="26"/>
    </row>
    <row r="68" spans="1:22" ht="13.5" customHeight="1">
      <c r="C68" s="26"/>
      <c r="H68" s="88">
        <v>1436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42902</v>
      </c>
      <c r="N68" s="89">
        <f t="shared" si="13"/>
        <v>41819</v>
      </c>
      <c r="R68" s="48"/>
      <c r="S68" s="26"/>
      <c r="T68" s="26"/>
      <c r="U68" s="26"/>
      <c r="V68" s="26"/>
    </row>
    <row r="69" spans="1:22" ht="13.5" customHeight="1">
      <c r="H69" s="88">
        <v>868</v>
      </c>
      <c r="I69" s="160">
        <v>13</v>
      </c>
      <c r="J69" s="160" t="s">
        <v>7</v>
      </c>
      <c r="K69" s="116">
        <f t="shared" si="12"/>
        <v>16</v>
      </c>
      <c r="L69" s="160" t="s">
        <v>3</v>
      </c>
      <c r="M69" s="306">
        <v>18492</v>
      </c>
      <c r="N69" s="89">
        <f t="shared" si="13"/>
        <v>22171</v>
      </c>
      <c r="R69" s="48"/>
      <c r="S69" s="26"/>
      <c r="T69" s="26"/>
      <c r="U69" s="26"/>
      <c r="V69" s="26"/>
    </row>
    <row r="70" spans="1:22" ht="13.5" customHeight="1">
      <c r="H70" s="289">
        <v>388</v>
      </c>
      <c r="I70" s="160">
        <v>27</v>
      </c>
      <c r="J70" s="160" t="s">
        <v>31</v>
      </c>
      <c r="K70" s="116">
        <f t="shared" si="12"/>
        <v>38</v>
      </c>
      <c r="L70" s="160" t="s">
        <v>38</v>
      </c>
      <c r="M70" s="306">
        <v>19158</v>
      </c>
      <c r="N70" s="89">
        <f t="shared" si="13"/>
        <v>18605</v>
      </c>
      <c r="R70" s="48"/>
      <c r="S70" s="26"/>
      <c r="T70" s="26"/>
      <c r="U70" s="26"/>
      <c r="V70" s="26"/>
    </row>
    <row r="71" spans="1:22" ht="13.5" customHeight="1">
      <c r="H71" s="289">
        <v>370</v>
      </c>
      <c r="I71" s="160">
        <v>2</v>
      </c>
      <c r="J71" s="160" t="s">
        <v>6</v>
      </c>
      <c r="K71" s="116">
        <f t="shared" si="12"/>
        <v>24</v>
      </c>
      <c r="L71" s="160" t="s">
        <v>28</v>
      </c>
      <c r="M71" s="306">
        <v>18060</v>
      </c>
      <c r="N71" s="89">
        <f t="shared" si="13"/>
        <v>18221</v>
      </c>
      <c r="R71" s="48"/>
      <c r="S71" s="26"/>
      <c r="T71" s="26"/>
      <c r="U71" s="26"/>
      <c r="V71" s="26"/>
    </row>
    <row r="72" spans="1:22" ht="13.5" customHeight="1">
      <c r="H72" s="88">
        <v>294</v>
      </c>
      <c r="I72" s="160">
        <v>9</v>
      </c>
      <c r="J72" s="3" t="s">
        <v>161</v>
      </c>
      <c r="K72" s="116">
        <f t="shared" si="12"/>
        <v>25</v>
      </c>
      <c r="L72" s="160" t="s">
        <v>29</v>
      </c>
      <c r="M72" s="306">
        <v>16886</v>
      </c>
      <c r="N72" s="89">
        <f t="shared" si="13"/>
        <v>17669</v>
      </c>
      <c r="R72" s="48"/>
      <c r="S72" s="26"/>
      <c r="T72" s="26"/>
      <c r="U72" s="26"/>
      <c r="V72" s="26"/>
    </row>
    <row r="73" spans="1:22" ht="13.5" customHeight="1">
      <c r="H73" s="289">
        <v>205</v>
      </c>
      <c r="I73" s="160">
        <v>22</v>
      </c>
      <c r="J73" s="160" t="s">
        <v>26</v>
      </c>
      <c r="K73" s="116">
        <f t="shared" si="12"/>
        <v>37</v>
      </c>
      <c r="L73" s="160" t="s">
        <v>37</v>
      </c>
      <c r="M73" s="306">
        <v>16316</v>
      </c>
      <c r="N73" s="89">
        <f t="shared" si="13"/>
        <v>16714</v>
      </c>
      <c r="R73" s="48"/>
      <c r="S73" s="26"/>
      <c r="T73" s="26"/>
      <c r="U73" s="26"/>
      <c r="V73" s="26"/>
    </row>
    <row r="74" spans="1:22" ht="13.5" customHeight="1">
      <c r="H74" s="88">
        <v>155</v>
      </c>
      <c r="I74" s="160">
        <v>28</v>
      </c>
      <c r="J74" s="160" t="s">
        <v>32</v>
      </c>
      <c r="K74" s="116">
        <f t="shared" si="12"/>
        <v>26</v>
      </c>
      <c r="L74" s="162" t="s">
        <v>30</v>
      </c>
      <c r="M74" s="307">
        <v>15190</v>
      </c>
      <c r="N74" s="89">
        <f t="shared" si="13"/>
        <v>14495</v>
      </c>
      <c r="R74" s="48"/>
      <c r="S74" s="26"/>
      <c r="T74" s="26"/>
      <c r="U74" s="26"/>
      <c r="V74" s="26"/>
    </row>
    <row r="75" spans="1:22" ht="13.5" customHeight="1" thickBot="1">
      <c r="H75" s="88">
        <v>110</v>
      </c>
      <c r="I75" s="160">
        <v>39</v>
      </c>
      <c r="J75" s="160" t="s">
        <v>39</v>
      </c>
      <c r="K75" s="116">
        <f t="shared" si="12"/>
        <v>33</v>
      </c>
      <c r="L75" s="162" t="s">
        <v>0</v>
      </c>
      <c r="M75" s="307">
        <v>11201</v>
      </c>
      <c r="N75" s="166">
        <f t="shared" si="13"/>
        <v>9341</v>
      </c>
      <c r="R75" s="48"/>
      <c r="S75" s="26"/>
      <c r="T75" s="26"/>
      <c r="U75" s="26"/>
      <c r="V75" s="26"/>
    </row>
    <row r="76" spans="1:22" ht="13.5" customHeight="1" thickTop="1">
      <c r="H76" s="88">
        <v>85</v>
      </c>
      <c r="I76" s="160">
        <v>23</v>
      </c>
      <c r="J76" s="160" t="s">
        <v>27</v>
      </c>
      <c r="K76" s="3"/>
      <c r="L76" s="332" t="s">
        <v>106</v>
      </c>
      <c r="M76" s="337">
        <v>701147</v>
      </c>
      <c r="N76" s="171">
        <f>SUM(H90)</f>
        <v>686960</v>
      </c>
      <c r="R76" s="48"/>
      <c r="S76" s="26"/>
      <c r="T76" s="26"/>
      <c r="U76" s="26"/>
      <c r="V76" s="26"/>
    </row>
    <row r="77" spans="1:22" ht="13.5" customHeight="1">
      <c r="H77" s="88">
        <v>71</v>
      </c>
      <c r="I77" s="160">
        <v>18</v>
      </c>
      <c r="J77" s="160" t="s">
        <v>22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62</v>
      </c>
      <c r="I78" s="160">
        <v>12</v>
      </c>
      <c r="J78" s="160" t="s">
        <v>18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35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18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7">
        <v>0</v>
      </c>
      <c r="I81" s="160">
        <v>5</v>
      </c>
      <c r="J81" s="160" t="s">
        <v>12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6</v>
      </c>
      <c r="J82" s="160" t="s">
        <v>13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10</v>
      </c>
      <c r="J85" s="160" t="s">
        <v>16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5"/>
      <c r="R86" s="48"/>
      <c r="S86" s="26"/>
      <c r="T86" s="26"/>
      <c r="U86" s="26"/>
      <c r="V86" s="26"/>
    </row>
    <row r="87" spans="8:22" ht="13.5" customHeight="1">
      <c r="H87" s="193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89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686960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L71" sqref="L71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87</v>
      </c>
      <c r="C16" s="148" t="s">
        <v>88</v>
      </c>
      <c r="D16" s="148" t="s">
        <v>89</v>
      </c>
      <c r="E16" s="148" t="s">
        <v>78</v>
      </c>
      <c r="F16" s="148" t="s">
        <v>79</v>
      </c>
      <c r="G16" s="148" t="s">
        <v>80</v>
      </c>
      <c r="H16" s="148" t="s">
        <v>81</v>
      </c>
      <c r="I16" s="148" t="s">
        <v>82</v>
      </c>
      <c r="J16" s="148" t="s">
        <v>83</v>
      </c>
      <c r="K16" s="148" t="s">
        <v>84</v>
      </c>
      <c r="L16" s="148" t="s">
        <v>85</v>
      </c>
      <c r="M16" s="201" t="s">
        <v>86</v>
      </c>
      <c r="N16" s="203" t="s">
        <v>120</v>
      </c>
      <c r="O16" s="148" t="s">
        <v>122</v>
      </c>
    </row>
    <row r="17" spans="1:25" ht="11.1" customHeight="1">
      <c r="A17" s="6" t="s">
        <v>169</v>
      </c>
      <c r="B17" s="145">
        <v>60.4</v>
      </c>
      <c r="C17" s="145">
        <v>67.900000000000006</v>
      </c>
      <c r="D17" s="145">
        <v>64.7</v>
      </c>
      <c r="E17" s="145">
        <v>74.900000000000006</v>
      </c>
      <c r="F17" s="145">
        <v>58.4</v>
      </c>
      <c r="G17" s="145">
        <v>62.5</v>
      </c>
      <c r="H17" s="147">
        <v>65.5</v>
      </c>
      <c r="I17" s="145">
        <v>60</v>
      </c>
      <c r="J17" s="145">
        <v>66</v>
      </c>
      <c r="K17" s="145">
        <v>71.8</v>
      </c>
      <c r="L17" s="145">
        <v>82.7</v>
      </c>
      <c r="M17" s="146">
        <v>78.5</v>
      </c>
      <c r="N17" s="205">
        <f>SUM(B17:M17)</f>
        <v>813.3</v>
      </c>
      <c r="O17" s="204">
        <v>89.4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171</v>
      </c>
      <c r="B18" s="145">
        <v>73.8</v>
      </c>
      <c r="C18" s="145">
        <v>75.2</v>
      </c>
      <c r="D18" s="145">
        <v>80.7</v>
      </c>
      <c r="E18" s="145">
        <v>84</v>
      </c>
      <c r="F18" s="145">
        <v>76.400000000000006</v>
      </c>
      <c r="G18" s="145">
        <v>85.7</v>
      </c>
      <c r="H18" s="147">
        <v>93.5</v>
      </c>
      <c r="I18" s="145">
        <v>83.6</v>
      </c>
      <c r="J18" s="145">
        <v>90.4</v>
      </c>
      <c r="K18" s="145">
        <v>78.8</v>
      </c>
      <c r="L18" s="145">
        <v>76.900000000000006</v>
      </c>
      <c r="M18" s="146">
        <v>79.7</v>
      </c>
      <c r="N18" s="205">
        <f>SUM(B18:M18)</f>
        <v>978.69999999999993</v>
      </c>
      <c r="O18" s="204">
        <f t="shared" ref="O18:O20" si="0">ROUND(N18/N17*100,1)</f>
        <v>120.3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181</v>
      </c>
      <c r="B19" s="145">
        <v>73</v>
      </c>
      <c r="C19" s="145">
        <v>75.900000000000006</v>
      </c>
      <c r="D19" s="145">
        <v>71.5</v>
      </c>
      <c r="E19" s="145">
        <v>77.5</v>
      </c>
      <c r="F19" s="145">
        <v>69.5</v>
      </c>
      <c r="G19" s="145">
        <v>72.900000000000006</v>
      </c>
      <c r="H19" s="147">
        <v>77.8</v>
      </c>
      <c r="I19" s="145">
        <v>69.599999999999994</v>
      </c>
      <c r="J19" s="145">
        <v>69.099999999999994</v>
      </c>
      <c r="K19" s="145">
        <v>65.3</v>
      </c>
      <c r="L19" s="145">
        <v>61.2</v>
      </c>
      <c r="M19" s="146">
        <v>67.400000000000006</v>
      </c>
      <c r="N19" s="205">
        <f>SUM(B19:M19)</f>
        <v>850.69999999999993</v>
      </c>
      <c r="O19" s="204">
        <f t="shared" si="0"/>
        <v>86.9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186</v>
      </c>
      <c r="B20" s="145">
        <v>54.8</v>
      </c>
      <c r="C20" s="145">
        <v>61.9</v>
      </c>
      <c r="D20" s="145">
        <v>55.5</v>
      </c>
      <c r="E20" s="145">
        <v>67.3</v>
      </c>
      <c r="F20" s="145">
        <v>60.7</v>
      </c>
      <c r="G20" s="145">
        <v>76</v>
      </c>
      <c r="H20" s="147">
        <v>70.3</v>
      </c>
      <c r="I20" s="145">
        <v>68</v>
      </c>
      <c r="J20" s="145">
        <v>72</v>
      </c>
      <c r="K20" s="145">
        <v>68.7</v>
      </c>
      <c r="L20" s="145">
        <v>70</v>
      </c>
      <c r="M20" s="146">
        <v>74.3</v>
      </c>
      <c r="N20" s="205">
        <f>SUM(B20:M20)</f>
        <v>799.5</v>
      </c>
      <c r="O20" s="204">
        <f t="shared" si="0"/>
        <v>94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195</v>
      </c>
      <c r="B21" s="145">
        <v>54.3</v>
      </c>
      <c r="C21" s="145">
        <v>60.6</v>
      </c>
      <c r="D21" s="145">
        <v>56.3</v>
      </c>
      <c r="E21" s="145">
        <v>59.1</v>
      </c>
      <c r="F21" s="145">
        <v>59.3</v>
      </c>
      <c r="G21" s="145">
        <v>55.6</v>
      </c>
      <c r="H21" s="147">
        <v>62.1</v>
      </c>
      <c r="I21" s="145">
        <v>60</v>
      </c>
      <c r="J21" s="145">
        <v>57.7</v>
      </c>
      <c r="K21" s="145">
        <v>60.2</v>
      </c>
      <c r="L21" s="145">
        <v>55.8</v>
      </c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87</v>
      </c>
      <c r="C41" s="148" t="s">
        <v>88</v>
      </c>
      <c r="D41" s="148" t="s">
        <v>89</v>
      </c>
      <c r="E41" s="148" t="s">
        <v>78</v>
      </c>
      <c r="F41" s="148" t="s">
        <v>79</v>
      </c>
      <c r="G41" s="148" t="s">
        <v>80</v>
      </c>
      <c r="H41" s="148" t="s">
        <v>81</v>
      </c>
      <c r="I41" s="148" t="s">
        <v>82</v>
      </c>
      <c r="J41" s="148" t="s">
        <v>83</v>
      </c>
      <c r="K41" s="148" t="s">
        <v>84</v>
      </c>
      <c r="L41" s="148" t="s">
        <v>85</v>
      </c>
      <c r="M41" s="201" t="s">
        <v>86</v>
      </c>
      <c r="N41" s="203" t="s">
        <v>121</v>
      </c>
      <c r="O41" s="148" t="s">
        <v>122</v>
      </c>
    </row>
    <row r="42" spans="1:26" ht="11.1" customHeight="1">
      <c r="A42" s="6" t="s">
        <v>169</v>
      </c>
      <c r="B42" s="152">
        <v>83.7</v>
      </c>
      <c r="C42" s="152">
        <v>85.3</v>
      </c>
      <c r="D42" s="152">
        <v>80</v>
      </c>
      <c r="E42" s="152">
        <v>85.9</v>
      </c>
      <c r="F42" s="152">
        <v>87.6</v>
      </c>
      <c r="G42" s="152">
        <v>86.2</v>
      </c>
      <c r="H42" s="152">
        <v>83.1</v>
      </c>
      <c r="I42" s="152">
        <v>74.900000000000006</v>
      </c>
      <c r="J42" s="152">
        <v>72.900000000000006</v>
      </c>
      <c r="K42" s="152">
        <v>81.5</v>
      </c>
      <c r="L42" s="152">
        <v>93.4</v>
      </c>
      <c r="M42" s="202">
        <v>92.9</v>
      </c>
      <c r="N42" s="209">
        <v>84</v>
      </c>
      <c r="O42" s="204">
        <v>95.9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171</v>
      </c>
      <c r="B43" s="152">
        <v>96.4</v>
      </c>
      <c r="C43" s="152">
        <v>97.8</v>
      </c>
      <c r="D43" s="152">
        <v>95.2</v>
      </c>
      <c r="E43" s="152">
        <v>99.2</v>
      </c>
      <c r="F43" s="152">
        <v>97.6</v>
      </c>
      <c r="G43" s="152">
        <v>99</v>
      </c>
      <c r="H43" s="152">
        <v>101.3</v>
      </c>
      <c r="I43" s="152">
        <v>107</v>
      </c>
      <c r="J43" s="152">
        <v>105.1</v>
      </c>
      <c r="K43" s="152">
        <v>105.3</v>
      </c>
      <c r="L43" s="152">
        <v>100.4</v>
      </c>
      <c r="M43" s="202">
        <v>100.3</v>
      </c>
      <c r="N43" s="209">
        <f>SUM(B43:M43)/12</f>
        <v>100.38333333333333</v>
      </c>
      <c r="O43" s="204">
        <f t="shared" ref="O43:O45" si="1">ROUND(N43/N42*100,1)</f>
        <v>119.5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181</v>
      </c>
      <c r="B44" s="152">
        <v>105.8</v>
      </c>
      <c r="C44" s="152">
        <v>103.9</v>
      </c>
      <c r="D44" s="152">
        <v>96.7</v>
      </c>
      <c r="E44" s="152">
        <v>93.3</v>
      </c>
      <c r="F44" s="152">
        <v>100.2</v>
      </c>
      <c r="G44" s="152">
        <v>97.8</v>
      </c>
      <c r="H44" s="152">
        <v>101.8</v>
      </c>
      <c r="I44" s="152">
        <v>102.7</v>
      </c>
      <c r="J44" s="152">
        <v>99.6</v>
      </c>
      <c r="K44" s="152">
        <v>98.3</v>
      </c>
      <c r="L44" s="152">
        <v>92.6</v>
      </c>
      <c r="M44" s="202">
        <v>89</v>
      </c>
      <c r="N44" s="209">
        <f>SUM(B44:M44)/12</f>
        <v>98.47499999999998</v>
      </c>
      <c r="O44" s="204">
        <f t="shared" si="1"/>
        <v>98.1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186</v>
      </c>
      <c r="B45" s="152">
        <v>92.4</v>
      </c>
      <c r="C45" s="152">
        <v>95.3</v>
      </c>
      <c r="D45" s="152">
        <v>92.5</v>
      </c>
      <c r="E45" s="152">
        <v>93.4</v>
      </c>
      <c r="F45" s="152">
        <v>95.2</v>
      </c>
      <c r="G45" s="152">
        <v>99.5</v>
      </c>
      <c r="H45" s="152">
        <v>101.2</v>
      </c>
      <c r="I45" s="152">
        <v>108.1</v>
      </c>
      <c r="J45" s="152">
        <v>97.5</v>
      </c>
      <c r="K45" s="152">
        <v>99.6</v>
      </c>
      <c r="L45" s="152">
        <v>98.6</v>
      </c>
      <c r="M45" s="202">
        <v>102.6</v>
      </c>
      <c r="N45" s="209">
        <f>SUM(B45:M45)/12</f>
        <v>97.99166666666666</v>
      </c>
      <c r="O45" s="204">
        <f t="shared" si="1"/>
        <v>99.5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195</v>
      </c>
      <c r="B46" s="152">
        <v>83.4</v>
      </c>
      <c r="C46" s="152">
        <v>86.1</v>
      </c>
      <c r="D46" s="152">
        <v>84.2</v>
      </c>
      <c r="E46" s="152">
        <v>84.1</v>
      </c>
      <c r="F46" s="152">
        <v>85.6</v>
      </c>
      <c r="G46" s="152">
        <v>85.8</v>
      </c>
      <c r="H46" s="152">
        <v>84.5</v>
      </c>
      <c r="I46" s="152">
        <v>86.5</v>
      </c>
      <c r="J46" s="152">
        <v>87.3</v>
      </c>
      <c r="K46" s="152">
        <v>89.5</v>
      </c>
      <c r="L46" s="152">
        <v>93.4</v>
      </c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87</v>
      </c>
      <c r="C65" s="148" t="s">
        <v>88</v>
      </c>
      <c r="D65" s="148" t="s">
        <v>89</v>
      </c>
      <c r="E65" s="148" t="s">
        <v>78</v>
      </c>
      <c r="F65" s="148" t="s">
        <v>79</v>
      </c>
      <c r="G65" s="148" t="s">
        <v>80</v>
      </c>
      <c r="H65" s="148" t="s">
        <v>81</v>
      </c>
      <c r="I65" s="148" t="s">
        <v>82</v>
      </c>
      <c r="J65" s="148" t="s">
        <v>83</v>
      </c>
      <c r="K65" s="148" t="s">
        <v>84</v>
      </c>
      <c r="L65" s="148" t="s">
        <v>85</v>
      </c>
      <c r="M65" s="201" t="s">
        <v>86</v>
      </c>
      <c r="N65" s="203" t="s">
        <v>121</v>
      </c>
      <c r="O65" s="283" t="s">
        <v>122</v>
      </c>
    </row>
    <row r="66" spans="1:26" ht="11.1" customHeight="1">
      <c r="A66" s="6" t="s">
        <v>169</v>
      </c>
      <c r="B66" s="145">
        <v>71.5</v>
      </c>
      <c r="C66" s="145">
        <v>79.400000000000006</v>
      </c>
      <c r="D66" s="145">
        <v>81.5</v>
      </c>
      <c r="E66" s="145">
        <v>86.7</v>
      </c>
      <c r="F66" s="145">
        <v>66.3</v>
      </c>
      <c r="G66" s="145">
        <v>72.8</v>
      </c>
      <c r="H66" s="145">
        <v>79.2</v>
      </c>
      <c r="I66" s="145">
        <v>81.2</v>
      </c>
      <c r="J66" s="145">
        <v>90.7</v>
      </c>
      <c r="K66" s="145">
        <v>87.4</v>
      </c>
      <c r="L66" s="145">
        <v>87.8</v>
      </c>
      <c r="M66" s="146">
        <v>84.6</v>
      </c>
      <c r="N66" s="208">
        <f>SUM(B66:M66)/12</f>
        <v>80.75833333333334</v>
      </c>
      <c r="O66" s="204">
        <v>93.3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171</v>
      </c>
      <c r="B67" s="145">
        <v>76.2</v>
      </c>
      <c r="C67" s="145">
        <v>76.7</v>
      </c>
      <c r="D67" s="145">
        <v>85</v>
      </c>
      <c r="E67" s="145">
        <v>84.4</v>
      </c>
      <c r="F67" s="145">
        <v>78.400000000000006</v>
      </c>
      <c r="G67" s="145">
        <v>86.5</v>
      </c>
      <c r="H67" s="145">
        <v>92.3</v>
      </c>
      <c r="I67" s="145">
        <v>77.5</v>
      </c>
      <c r="J67" s="145">
        <v>86.1</v>
      </c>
      <c r="K67" s="145">
        <v>74.8</v>
      </c>
      <c r="L67" s="145">
        <v>77.099999999999994</v>
      </c>
      <c r="M67" s="146">
        <v>79.400000000000006</v>
      </c>
      <c r="N67" s="208">
        <f>SUM(B67:M67)/12</f>
        <v>81.2</v>
      </c>
      <c r="O67" s="204">
        <f t="shared" ref="O67:O69" si="2">ROUND(N67/N66*100,1)</f>
        <v>100.5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181</v>
      </c>
      <c r="B68" s="145">
        <v>68.099999999999994</v>
      </c>
      <c r="C68" s="145">
        <v>73.3</v>
      </c>
      <c r="D68" s="145">
        <v>74.900000000000006</v>
      </c>
      <c r="E68" s="145">
        <v>83.4</v>
      </c>
      <c r="F68" s="145">
        <v>68.3</v>
      </c>
      <c r="G68" s="145">
        <v>74.900000000000006</v>
      </c>
      <c r="H68" s="145">
        <v>76</v>
      </c>
      <c r="I68" s="145">
        <v>67.599999999999994</v>
      </c>
      <c r="J68" s="145">
        <v>69.8</v>
      </c>
      <c r="K68" s="145">
        <v>66.599999999999994</v>
      </c>
      <c r="L68" s="145">
        <v>67.099999999999994</v>
      </c>
      <c r="M68" s="146">
        <v>76.3</v>
      </c>
      <c r="N68" s="208">
        <f>SUM(B68:M68)/12</f>
        <v>72.191666666666663</v>
      </c>
      <c r="O68" s="204">
        <f t="shared" si="2"/>
        <v>88.9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186</v>
      </c>
      <c r="B69" s="145">
        <v>58.5</v>
      </c>
      <c r="C69" s="145">
        <v>64.400000000000006</v>
      </c>
      <c r="D69" s="145">
        <v>60.6</v>
      </c>
      <c r="E69" s="145">
        <v>71.900000000000006</v>
      </c>
      <c r="F69" s="145">
        <v>63.4</v>
      </c>
      <c r="G69" s="145">
        <v>75.900000000000006</v>
      </c>
      <c r="H69" s="145">
        <v>69.2</v>
      </c>
      <c r="I69" s="145">
        <v>61.7</v>
      </c>
      <c r="J69" s="145">
        <v>75.099999999999994</v>
      </c>
      <c r="K69" s="145">
        <v>68.7</v>
      </c>
      <c r="L69" s="145">
        <v>71.2</v>
      </c>
      <c r="M69" s="146">
        <v>71.8</v>
      </c>
      <c r="N69" s="208">
        <f>SUM(B69:M69)/12</f>
        <v>67.7</v>
      </c>
      <c r="O69" s="204">
        <f t="shared" si="2"/>
        <v>93.8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195</v>
      </c>
      <c r="B70" s="145">
        <v>68.7</v>
      </c>
      <c r="C70" s="145">
        <v>69.900000000000006</v>
      </c>
      <c r="D70" s="145">
        <v>67.2</v>
      </c>
      <c r="E70" s="145">
        <v>70.3</v>
      </c>
      <c r="F70" s="145">
        <v>69</v>
      </c>
      <c r="G70" s="145">
        <v>64.8</v>
      </c>
      <c r="H70" s="145">
        <v>73.7</v>
      </c>
      <c r="I70" s="145">
        <v>68.900000000000006</v>
      </c>
      <c r="J70" s="145">
        <v>65.900000000000006</v>
      </c>
      <c r="K70" s="145">
        <v>66.8</v>
      </c>
      <c r="L70" s="145">
        <v>58.9</v>
      </c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L76" sqref="L76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75</v>
      </c>
      <c r="C18" s="7" t="s">
        <v>76</v>
      </c>
      <c r="D18" s="7" t="s">
        <v>77</v>
      </c>
      <c r="E18" s="7" t="s">
        <v>78</v>
      </c>
      <c r="F18" s="7" t="s">
        <v>79</v>
      </c>
      <c r="G18" s="7" t="s">
        <v>80</v>
      </c>
      <c r="H18" s="7" t="s">
        <v>81</v>
      </c>
      <c r="I18" s="7" t="s">
        <v>82</v>
      </c>
      <c r="J18" s="7" t="s">
        <v>83</v>
      </c>
      <c r="K18" s="7" t="s">
        <v>84</v>
      </c>
      <c r="L18" s="7" t="s">
        <v>85</v>
      </c>
      <c r="M18" s="7" t="s">
        <v>86</v>
      </c>
      <c r="N18" s="203" t="s">
        <v>120</v>
      </c>
      <c r="O18" s="203" t="s">
        <v>122</v>
      </c>
    </row>
    <row r="19" spans="1:18" ht="11.1" customHeight="1">
      <c r="A19" s="6" t="s">
        <v>169</v>
      </c>
      <c r="B19" s="152">
        <v>11.4</v>
      </c>
      <c r="C19" s="152">
        <v>13.5</v>
      </c>
      <c r="D19" s="152">
        <v>13.7</v>
      </c>
      <c r="E19" s="152">
        <v>13.4</v>
      </c>
      <c r="F19" s="152">
        <v>13.1</v>
      </c>
      <c r="G19" s="152">
        <v>12.4</v>
      </c>
      <c r="H19" s="152">
        <v>11.1</v>
      </c>
      <c r="I19" s="152">
        <v>12</v>
      </c>
      <c r="J19" s="152">
        <v>12.5</v>
      </c>
      <c r="K19" s="152">
        <v>11.2</v>
      </c>
      <c r="L19" s="152">
        <v>11.7</v>
      </c>
      <c r="M19" s="152">
        <v>13.4</v>
      </c>
      <c r="N19" s="209">
        <f>SUM(B19:M19)</f>
        <v>149.4</v>
      </c>
      <c r="O19" s="209">
        <v>89.4</v>
      </c>
      <c r="Q19" s="211"/>
      <c r="R19" s="211"/>
    </row>
    <row r="20" spans="1:18" ht="11.1" customHeight="1">
      <c r="A20" s="6" t="s">
        <v>171</v>
      </c>
      <c r="B20" s="152">
        <v>9.4</v>
      </c>
      <c r="C20" s="152">
        <v>10.3</v>
      </c>
      <c r="D20" s="152">
        <v>13.4</v>
      </c>
      <c r="E20" s="152">
        <v>13.5</v>
      </c>
      <c r="F20" s="152">
        <v>11.3</v>
      </c>
      <c r="G20" s="152">
        <v>12.2</v>
      </c>
      <c r="H20" s="152">
        <v>10.9</v>
      </c>
      <c r="I20" s="152">
        <v>11.2</v>
      </c>
      <c r="J20" s="152">
        <v>12.1</v>
      </c>
      <c r="K20" s="152">
        <v>10.7</v>
      </c>
      <c r="L20" s="152">
        <v>11.3</v>
      </c>
      <c r="M20" s="152">
        <v>11.8</v>
      </c>
      <c r="N20" s="209">
        <f>SUM(B20:M20)</f>
        <v>138.10000000000002</v>
      </c>
      <c r="O20" s="209">
        <f t="shared" ref="O20:O22" si="0">ROUND(N20/N19*100,1)</f>
        <v>92.4</v>
      </c>
      <c r="Q20" s="211"/>
      <c r="R20" s="211"/>
    </row>
    <row r="21" spans="1:18" ht="11.1" customHeight="1">
      <c r="A21" s="6" t="s">
        <v>181</v>
      </c>
      <c r="B21" s="152">
        <v>11.1</v>
      </c>
      <c r="C21" s="152">
        <v>11.5</v>
      </c>
      <c r="D21" s="152">
        <v>12.1</v>
      </c>
      <c r="E21" s="152">
        <v>12.3</v>
      </c>
      <c r="F21" s="152">
        <v>10.6</v>
      </c>
      <c r="G21" s="152">
        <v>11.7</v>
      </c>
      <c r="H21" s="152">
        <v>10.9</v>
      </c>
      <c r="I21" s="152">
        <v>12.4</v>
      </c>
      <c r="J21" s="152">
        <v>11.6</v>
      </c>
      <c r="K21" s="152">
        <v>11.3</v>
      </c>
      <c r="L21" s="152">
        <v>12.4</v>
      </c>
      <c r="M21" s="152">
        <v>11.7</v>
      </c>
      <c r="N21" s="209">
        <f>SUM(B21:M21)</f>
        <v>139.6</v>
      </c>
      <c r="O21" s="209">
        <f t="shared" si="0"/>
        <v>101.1</v>
      </c>
      <c r="Q21" s="211"/>
      <c r="R21" s="211"/>
    </row>
    <row r="22" spans="1:18" ht="11.1" customHeight="1">
      <c r="A22" s="6" t="s">
        <v>186</v>
      </c>
      <c r="B22" s="152">
        <v>11.5</v>
      </c>
      <c r="C22" s="152">
        <v>11.2</v>
      </c>
      <c r="D22" s="152">
        <v>11.8</v>
      </c>
      <c r="E22" s="152">
        <v>12.5</v>
      </c>
      <c r="F22" s="152">
        <v>9.6999999999999993</v>
      </c>
      <c r="G22" s="152">
        <v>12.4</v>
      </c>
      <c r="H22" s="152">
        <v>11.3</v>
      </c>
      <c r="I22" s="152">
        <v>9.8000000000000007</v>
      </c>
      <c r="J22" s="152">
        <v>10.5</v>
      </c>
      <c r="K22" s="152">
        <v>10.6</v>
      </c>
      <c r="L22" s="152">
        <v>11</v>
      </c>
      <c r="M22" s="152">
        <v>12</v>
      </c>
      <c r="N22" s="209">
        <f>SUM(B22:M22)</f>
        <v>134.30000000000001</v>
      </c>
      <c r="O22" s="209">
        <f t="shared" si="0"/>
        <v>96.2</v>
      </c>
      <c r="Q22" s="211"/>
      <c r="R22" s="211"/>
    </row>
    <row r="23" spans="1:18" ht="11.1" customHeight="1">
      <c r="A23" s="6" t="s">
        <v>195</v>
      </c>
      <c r="B23" s="152">
        <v>9.3000000000000007</v>
      </c>
      <c r="C23" s="152">
        <v>12</v>
      </c>
      <c r="D23" s="152">
        <v>11.7</v>
      </c>
      <c r="E23" s="152">
        <v>11.6</v>
      </c>
      <c r="F23" s="152">
        <v>11.5</v>
      </c>
      <c r="G23" s="152">
        <v>12.4</v>
      </c>
      <c r="H23" s="152">
        <v>13.3</v>
      </c>
      <c r="I23" s="152">
        <v>11.1</v>
      </c>
      <c r="J23" s="152">
        <v>11.4</v>
      </c>
      <c r="K23" s="152">
        <v>12.1</v>
      </c>
      <c r="L23" s="152">
        <v>11.3</v>
      </c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75</v>
      </c>
      <c r="C42" s="7" t="s">
        <v>76</v>
      </c>
      <c r="D42" s="7" t="s">
        <v>77</v>
      </c>
      <c r="E42" s="7" t="s">
        <v>78</v>
      </c>
      <c r="F42" s="7" t="s">
        <v>79</v>
      </c>
      <c r="G42" s="7" t="s">
        <v>80</v>
      </c>
      <c r="H42" s="7" t="s">
        <v>81</v>
      </c>
      <c r="I42" s="7" t="s">
        <v>82</v>
      </c>
      <c r="J42" s="7" t="s">
        <v>83</v>
      </c>
      <c r="K42" s="7" t="s">
        <v>84</v>
      </c>
      <c r="L42" s="7" t="s">
        <v>85</v>
      </c>
      <c r="M42" s="7" t="s">
        <v>86</v>
      </c>
      <c r="N42" s="203" t="s">
        <v>121</v>
      </c>
      <c r="O42" s="203" t="s">
        <v>122</v>
      </c>
    </row>
    <row r="43" spans="1:26" ht="11.1" customHeight="1">
      <c r="A43" s="6" t="s">
        <v>169</v>
      </c>
      <c r="B43" s="152">
        <v>22.9</v>
      </c>
      <c r="C43" s="152">
        <v>22.7</v>
      </c>
      <c r="D43" s="152">
        <v>23</v>
      </c>
      <c r="E43" s="152">
        <v>23.1</v>
      </c>
      <c r="F43" s="152">
        <v>24.7</v>
      </c>
      <c r="G43" s="152">
        <v>24.6</v>
      </c>
      <c r="H43" s="152">
        <v>23.1</v>
      </c>
      <c r="I43" s="152">
        <v>23.2</v>
      </c>
      <c r="J43" s="152">
        <v>22.3</v>
      </c>
      <c r="K43" s="152">
        <v>20.8</v>
      </c>
      <c r="L43" s="152">
        <v>19.5</v>
      </c>
      <c r="M43" s="152">
        <v>20.100000000000001</v>
      </c>
      <c r="N43" s="209">
        <f>SUM(B43:M43)/12</f>
        <v>22.5</v>
      </c>
      <c r="O43" s="209">
        <v>91.9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171</v>
      </c>
      <c r="B44" s="152">
        <v>18.8</v>
      </c>
      <c r="C44" s="152">
        <v>18.100000000000001</v>
      </c>
      <c r="D44" s="152">
        <v>19.5</v>
      </c>
      <c r="E44" s="152">
        <v>19.100000000000001</v>
      </c>
      <c r="F44" s="152">
        <v>19.2</v>
      </c>
      <c r="G44" s="152">
        <v>18.7</v>
      </c>
      <c r="H44" s="152">
        <v>18.2</v>
      </c>
      <c r="I44" s="152">
        <v>19</v>
      </c>
      <c r="J44" s="152">
        <v>18.7</v>
      </c>
      <c r="K44" s="152">
        <v>18.399999999999999</v>
      </c>
      <c r="L44" s="152">
        <v>18.7</v>
      </c>
      <c r="M44" s="152">
        <v>19.7</v>
      </c>
      <c r="N44" s="209">
        <f>SUM(B44:M44)/12</f>
        <v>18.841666666666665</v>
      </c>
      <c r="O44" s="209">
        <f t="shared" ref="O44:O45" si="1">ROUND(N44/N43*100,1)</f>
        <v>83.7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181</v>
      </c>
      <c r="B45" s="152">
        <v>19.8</v>
      </c>
      <c r="C45" s="152">
        <v>20.3</v>
      </c>
      <c r="D45" s="152">
        <v>19.8</v>
      </c>
      <c r="E45" s="152">
        <v>19.100000000000001</v>
      </c>
      <c r="F45" s="152">
        <v>18.600000000000001</v>
      </c>
      <c r="G45" s="152">
        <v>18.600000000000001</v>
      </c>
      <c r="H45" s="152">
        <v>17.899999999999999</v>
      </c>
      <c r="I45" s="152">
        <v>18.2</v>
      </c>
      <c r="J45" s="152">
        <v>18.2</v>
      </c>
      <c r="K45" s="152">
        <v>18.100000000000001</v>
      </c>
      <c r="L45" s="152">
        <v>18.100000000000001</v>
      </c>
      <c r="M45" s="152">
        <v>18.2</v>
      </c>
      <c r="N45" s="209">
        <f>SUM(B45:M45)/12</f>
        <v>18.741666666666664</v>
      </c>
      <c r="O45" s="209">
        <f t="shared" si="1"/>
        <v>99.5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186</v>
      </c>
      <c r="B46" s="152">
        <v>19.399999999999999</v>
      </c>
      <c r="C46" s="152">
        <v>19.3</v>
      </c>
      <c r="D46" s="152">
        <v>19</v>
      </c>
      <c r="E46" s="152">
        <v>19.100000000000001</v>
      </c>
      <c r="F46" s="152">
        <v>18.8</v>
      </c>
      <c r="G46" s="152">
        <v>19.100000000000001</v>
      </c>
      <c r="H46" s="152">
        <v>19.100000000000001</v>
      </c>
      <c r="I46" s="152">
        <v>18.3</v>
      </c>
      <c r="J46" s="152">
        <v>18.2</v>
      </c>
      <c r="K46" s="152">
        <v>17.5</v>
      </c>
      <c r="L46" s="152">
        <v>16.8</v>
      </c>
      <c r="M46" s="152">
        <v>17.100000000000001</v>
      </c>
      <c r="N46" s="209">
        <f>SUM(B46:M46)/12</f>
        <v>18.475000000000001</v>
      </c>
      <c r="O46" s="209">
        <v>98.9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195</v>
      </c>
      <c r="B47" s="152">
        <v>17.2</v>
      </c>
      <c r="C47" s="152">
        <v>16.8</v>
      </c>
      <c r="D47" s="152">
        <v>17</v>
      </c>
      <c r="E47" s="152">
        <v>16.600000000000001</v>
      </c>
      <c r="F47" s="152">
        <v>16.3</v>
      </c>
      <c r="G47" s="152">
        <v>17.7</v>
      </c>
      <c r="H47" s="152">
        <v>16.8</v>
      </c>
      <c r="I47" s="152">
        <v>17.2</v>
      </c>
      <c r="J47" s="152">
        <v>16.899999999999999</v>
      </c>
      <c r="K47" s="152">
        <v>16.7</v>
      </c>
      <c r="L47" s="152">
        <v>16.8</v>
      </c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75</v>
      </c>
      <c r="C70" s="7" t="s">
        <v>76</v>
      </c>
      <c r="D70" s="7" t="s">
        <v>77</v>
      </c>
      <c r="E70" s="7" t="s">
        <v>78</v>
      </c>
      <c r="F70" s="7" t="s">
        <v>79</v>
      </c>
      <c r="G70" s="7" t="s">
        <v>80</v>
      </c>
      <c r="H70" s="7" t="s">
        <v>81</v>
      </c>
      <c r="I70" s="7" t="s">
        <v>82</v>
      </c>
      <c r="J70" s="7" t="s">
        <v>83</v>
      </c>
      <c r="K70" s="7" t="s">
        <v>84</v>
      </c>
      <c r="L70" s="7" t="s">
        <v>85</v>
      </c>
      <c r="M70" s="7" t="s">
        <v>86</v>
      </c>
      <c r="N70" s="203" t="s">
        <v>121</v>
      </c>
      <c r="O70" s="203" t="s">
        <v>122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169</v>
      </c>
      <c r="B71" s="145">
        <v>50.6</v>
      </c>
      <c r="C71" s="145">
        <v>59.7</v>
      </c>
      <c r="D71" s="145">
        <v>59.2</v>
      </c>
      <c r="E71" s="145">
        <v>58</v>
      </c>
      <c r="F71" s="145">
        <v>51.7</v>
      </c>
      <c r="G71" s="145">
        <v>50.6</v>
      </c>
      <c r="H71" s="145">
        <v>49.6</v>
      </c>
      <c r="I71" s="145">
        <v>51.4</v>
      </c>
      <c r="J71" s="145">
        <v>56.8</v>
      </c>
      <c r="K71" s="145">
        <v>55.7</v>
      </c>
      <c r="L71" s="145">
        <v>61.1</v>
      </c>
      <c r="M71" s="145">
        <v>66.099999999999994</v>
      </c>
      <c r="N71" s="208">
        <f>SUM(B71:M71)/12</f>
        <v>55.875000000000007</v>
      </c>
      <c r="O71" s="209">
        <v>98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171</v>
      </c>
      <c r="B72" s="145">
        <v>51.9</v>
      </c>
      <c r="C72" s="145">
        <v>57.5</v>
      </c>
      <c r="D72" s="145">
        <v>67.900000000000006</v>
      </c>
      <c r="E72" s="145">
        <v>70.8</v>
      </c>
      <c r="F72" s="145">
        <v>59.1</v>
      </c>
      <c r="G72" s="145">
        <v>65.8</v>
      </c>
      <c r="H72" s="145">
        <v>60.1</v>
      </c>
      <c r="I72" s="145">
        <v>57.8</v>
      </c>
      <c r="J72" s="145">
        <v>64.7</v>
      </c>
      <c r="K72" s="145">
        <v>58.7</v>
      </c>
      <c r="L72" s="145">
        <v>59.8</v>
      </c>
      <c r="M72" s="145">
        <v>58.8</v>
      </c>
      <c r="N72" s="208">
        <f>SUM(B72:M72)/12</f>
        <v>61.07500000000001</v>
      </c>
      <c r="O72" s="209">
        <f t="shared" ref="O72:O74" si="2">ROUND(N72/N71*100,1)</f>
        <v>109.3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181</v>
      </c>
      <c r="B73" s="145">
        <v>56</v>
      </c>
      <c r="C73" s="145">
        <v>56.2</v>
      </c>
      <c r="D73" s="145">
        <v>61.6</v>
      </c>
      <c r="E73" s="145">
        <v>64.7</v>
      </c>
      <c r="F73" s="145">
        <v>57.9</v>
      </c>
      <c r="G73" s="145">
        <v>62.6</v>
      </c>
      <c r="H73" s="145">
        <v>61.9</v>
      </c>
      <c r="I73" s="145">
        <v>67.599999999999994</v>
      </c>
      <c r="J73" s="145">
        <v>63.8</v>
      </c>
      <c r="K73" s="145">
        <v>62.6</v>
      </c>
      <c r="L73" s="145">
        <v>68.7</v>
      </c>
      <c r="M73" s="145">
        <v>64.3</v>
      </c>
      <c r="N73" s="208">
        <f>SUM(B73:M73)/12</f>
        <v>62.324999999999996</v>
      </c>
      <c r="O73" s="209">
        <f t="shared" si="2"/>
        <v>102</v>
      </c>
      <c r="Q73" s="17"/>
      <c r="R73" s="17"/>
    </row>
    <row r="74" spans="1:26" ht="11.1" customHeight="1">
      <c r="A74" s="6" t="s">
        <v>186</v>
      </c>
      <c r="B74" s="145">
        <v>58</v>
      </c>
      <c r="C74" s="145">
        <v>58.6</v>
      </c>
      <c r="D74" s="145">
        <v>62.1</v>
      </c>
      <c r="E74" s="145">
        <v>65.5</v>
      </c>
      <c r="F74" s="145">
        <v>52.1</v>
      </c>
      <c r="G74" s="145">
        <v>64.7</v>
      </c>
      <c r="H74" s="145">
        <v>59.1</v>
      </c>
      <c r="I74" s="145">
        <v>54.4</v>
      </c>
      <c r="J74" s="145">
        <v>57.8</v>
      </c>
      <c r="K74" s="145">
        <v>61.1</v>
      </c>
      <c r="L74" s="145">
        <v>66.400000000000006</v>
      </c>
      <c r="M74" s="145">
        <v>69.7</v>
      </c>
      <c r="N74" s="208">
        <f>SUM(B74:M74)/12</f>
        <v>60.791666666666664</v>
      </c>
      <c r="O74" s="209">
        <f t="shared" si="2"/>
        <v>97.5</v>
      </c>
      <c r="Q74" s="17"/>
      <c r="R74" s="17"/>
    </row>
    <row r="75" spans="1:26" ht="11.1" customHeight="1">
      <c r="A75" s="6" t="s">
        <v>186</v>
      </c>
      <c r="B75" s="145">
        <v>54</v>
      </c>
      <c r="C75" s="145">
        <v>71.400000000000006</v>
      </c>
      <c r="D75" s="145">
        <v>68.8</v>
      </c>
      <c r="E75" s="145">
        <v>70</v>
      </c>
      <c r="F75" s="145">
        <v>71.099999999999994</v>
      </c>
      <c r="G75" s="145">
        <v>68.599999999999994</v>
      </c>
      <c r="H75" s="145">
        <v>80</v>
      </c>
      <c r="I75" s="145">
        <v>64.3</v>
      </c>
      <c r="J75" s="145">
        <v>67.8</v>
      </c>
      <c r="K75" s="145">
        <v>72.900000000000006</v>
      </c>
      <c r="L75" s="145">
        <v>66.900000000000006</v>
      </c>
      <c r="M75" s="145"/>
      <c r="N75" s="208"/>
      <c r="O75" s="209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L89" sqref="L89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2" t="s">
        <v>122</v>
      </c>
    </row>
    <row r="25" spans="1:24" ht="11.1" customHeight="1">
      <c r="A25" s="6" t="s">
        <v>169</v>
      </c>
      <c r="B25" s="152">
        <v>18</v>
      </c>
      <c r="C25" s="152">
        <v>21.8</v>
      </c>
      <c r="D25" s="152">
        <v>22.1</v>
      </c>
      <c r="E25" s="152">
        <v>19</v>
      </c>
      <c r="F25" s="152">
        <v>19.3</v>
      </c>
      <c r="G25" s="152">
        <v>17.8</v>
      </c>
      <c r="H25" s="152">
        <v>20.3</v>
      </c>
      <c r="I25" s="152">
        <v>18.899999999999999</v>
      </c>
      <c r="J25" s="152">
        <v>18.600000000000001</v>
      </c>
      <c r="K25" s="152">
        <v>20.100000000000001</v>
      </c>
      <c r="L25" s="152">
        <v>17.3</v>
      </c>
      <c r="M25" s="152">
        <v>19.2</v>
      </c>
      <c r="N25" s="209">
        <f>SUM(B25:M25)</f>
        <v>232.4</v>
      </c>
      <c r="O25" s="147">
        <v>102.2</v>
      </c>
      <c r="Q25" s="17"/>
      <c r="R25" s="17"/>
    </row>
    <row r="26" spans="1:24" ht="11.1" customHeight="1">
      <c r="A26" s="6" t="s">
        <v>171</v>
      </c>
      <c r="B26" s="152">
        <v>16.7</v>
      </c>
      <c r="C26" s="152">
        <v>20</v>
      </c>
      <c r="D26" s="152">
        <v>21.5</v>
      </c>
      <c r="E26" s="152">
        <v>20.7</v>
      </c>
      <c r="F26" s="152">
        <v>21.3</v>
      </c>
      <c r="G26" s="152">
        <v>24.4</v>
      </c>
      <c r="H26" s="152">
        <v>20.2</v>
      </c>
      <c r="I26" s="152">
        <v>20.7</v>
      </c>
      <c r="J26" s="152">
        <v>19.7</v>
      </c>
      <c r="K26" s="152">
        <v>18.8</v>
      </c>
      <c r="L26" s="152">
        <v>19</v>
      </c>
      <c r="M26" s="152">
        <v>21.1</v>
      </c>
      <c r="N26" s="209">
        <f>SUM(B26:M26)</f>
        <v>244.09999999999997</v>
      </c>
      <c r="O26" s="147">
        <f t="shared" ref="O26:O28" si="0">ROUND(N26/N25*100,1)</f>
        <v>105</v>
      </c>
      <c r="Q26" s="17"/>
      <c r="R26" s="17"/>
    </row>
    <row r="27" spans="1:24" ht="11.1" customHeight="1">
      <c r="A27" s="6" t="s">
        <v>181</v>
      </c>
      <c r="B27" s="152">
        <v>19.399999999999999</v>
      </c>
      <c r="C27" s="152">
        <v>17.7</v>
      </c>
      <c r="D27" s="152">
        <v>21.9</v>
      </c>
      <c r="E27" s="152">
        <v>20</v>
      </c>
      <c r="F27" s="152">
        <v>18.100000000000001</v>
      </c>
      <c r="G27" s="152">
        <v>26.3</v>
      </c>
      <c r="H27" s="152">
        <v>22.3</v>
      </c>
      <c r="I27" s="152">
        <v>19.2</v>
      </c>
      <c r="J27" s="152">
        <v>19.7</v>
      </c>
      <c r="K27" s="152">
        <v>21.1</v>
      </c>
      <c r="L27" s="152">
        <v>20.5</v>
      </c>
      <c r="M27" s="152">
        <v>18.2</v>
      </c>
      <c r="N27" s="209">
        <f>SUM(B27:M27)</f>
        <v>244.39999999999995</v>
      </c>
      <c r="O27" s="147">
        <f t="shared" si="0"/>
        <v>100.1</v>
      </c>
      <c r="Q27" s="17"/>
      <c r="R27" s="17"/>
    </row>
    <row r="28" spans="1:24" ht="11.1" customHeight="1">
      <c r="A28" s="6" t="s">
        <v>186</v>
      </c>
      <c r="B28" s="152">
        <v>17.100000000000001</v>
      </c>
      <c r="C28" s="152">
        <v>17.8</v>
      </c>
      <c r="D28" s="152">
        <v>19</v>
      </c>
      <c r="E28" s="152">
        <v>21.4</v>
      </c>
      <c r="F28" s="152">
        <v>19</v>
      </c>
      <c r="G28" s="152">
        <v>20.100000000000001</v>
      </c>
      <c r="H28" s="152">
        <v>19.600000000000001</v>
      </c>
      <c r="I28" s="152">
        <v>16.3</v>
      </c>
      <c r="J28" s="152">
        <v>15.8</v>
      </c>
      <c r="K28" s="152">
        <v>19</v>
      </c>
      <c r="L28" s="152">
        <v>17.399999999999999</v>
      </c>
      <c r="M28" s="152">
        <v>16.600000000000001</v>
      </c>
      <c r="N28" s="209">
        <f>SUM(B28:M28)</f>
        <v>219.10000000000002</v>
      </c>
      <c r="O28" s="147">
        <f t="shared" si="0"/>
        <v>89.6</v>
      </c>
      <c r="Q28" s="17"/>
      <c r="R28" s="17"/>
    </row>
    <row r="29" spans="1:24" ht="11.1" customHeight="1">
      <c r="A29" s="6" t="s">
        <v>195</v>
      </c>
      <c r="B29" s="152">
        <v>16.899999999999999</v>
      </c>
      <c r="C29" s="152">
        <v>16.600000000000001</v>
      </c>
      <c r="D29" s="152">
        <v>15.8</v>
      </c>
      <c r="E29" s="152">
        <v>17.8</v>
      </c>
      <c r="F29" s="152">
        <v>17.399999999999999</v>
      </c>
      <c r="G29" s="152">
        <v>19.8</v>
      </c>
      <c r="H29" s="152">
        <v>16.899999999999999</v>
      </c>
      <c r="I29" s="152">
        <v>13.7</v>
      </c>
      <c r="J29" s="152">
        <v>14.8</v>
      </c>
      <c r="K29" s="152">
        <v>18.100000000000001</v>
      </c>
      <c r="L29" s="152">
        <v>17.3</v>
      </c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40.5</v>
      </c>
      <c r="C54" s="152">
        <v>42.5</v>
      </c>
      <c r="D54" s="152">
        <v>41.8</v>
      </c>
      <c r="E54" s="152">
        <v>40.1</v>
      </c>
      <c r="F54" s="152">
        <v>43</v>
      </c>
      <c r="G54" s="152">
        <v>42.8</v>
      </c>
      <c r="H54" s="152">
        <v>42.7</v>
      </c>
      <c r="I54" s="152">
        <v>42.3</v>
      </c>
      <c r="J54" s="152">
        <v>41</v>
      </c>
      <c r="K54" s="152">
        <v>40.700000000000003</v>
      </c>
      <c r="L54" s="152">
        <v>38</v>
      </c>
      <c r="M54" s="152">
        <v>36.4</v>
      </c>
      <c r="N54" s="209">
        <f>SUM(B54:M54)/12</f>
        <v>40.983333333333327</v>
      </c>
      <c r="O54" s="286">
        <v>102.7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36.9</v>
      </c>
      <c r="C55" s="152">
        <v>38.200000000000003</v>
      </c>
      <c r="D55" s="152">
        <v>38.200000000000003</v>
      </c>
      <c r="E55" s="152">
        <v>36.4</v>
      </c>
      <c r="F55" s="152">
        <v>37.700000000000003</v>
      </c>
      <c r="G55" s="152">
        <v>38.799999999999997</v>
      </c>
      <c r="H55" s="152">
        <v>38.299999999999997</v>
      </c>
      <c r="I55" s="152">
        <v>40</v>
      </c>
      <c r="J55" s="152">
        <v>40.700000000000003</v>
      </c>
      <c r="K55" s="152">
        <v>40.200000000000003</v>
      </c>
      <c r="L55" s="152">
        <v>40.1</v>
      </c>
      <c r="M55" s="152">
        <v>39.200000000000003</v>
      </c>
      <c r="N55" s="209">
        <f>SUM(B55:M55)/12</f>
        <v>38.725000000000001</v>
      </c>
      <c r="O55" s="286">
        <f t="shared" ref="O55:O56" si="1">ROUND(N55/N54*100,1)</f>
        <v>94.5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2">
        <v>38.6</v>
      </c>
      <c r="C56" s="152">
        <v>36.700000000000003</v>
      </c>
      <c r="D56" s="152">
        <v>37.4</v>
      </c>
      <c r="E56" s="152">
        <v>36.6</v>
      </c>
      <c r="F56" s="152">
        <v>37.4</v>
      </c>
      <c r="G56" s="152">
        <v>40.700000000000003</v>
      </c>
      <c r="H56" s="152">
        <v>37</v>
      </c>
      <c r="I56" s="152">
        <v>35.700000000000003</v>
      </c>
      <c r="J56" s="152">
        <v>34.6</v>
      </c>
      <c r="K56" s="152">
        <v>35.299999999999997</v>
      </c>
      <c r="L56" s="152">
        <v>36.700000000000003</v>
      </c>
      <c r="M56" s="152">
        <v>36.1</v>
      </c>
      <c r="N56" s="209">
        <f>SUM(B56:M56)/12</f>
        <v>36.900000000000006</v>
      </c>
      <c r="O56" s="286">
        <f t="shared" si="1"/>
        <v>95.3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2">
        <v>36</v>
      </c>
      <c r="C57" s="152">
        <v>35.9</v>
      </c>
      <c r="D57" s="152">
        <v>35.4</v>
      </c>
      <c r="E57" s="152">
        <v>35.6</v>
      </c>
      <c r="F57" s="152">
        <v>37</v>
      </c>
      <c r="G57" s="152">
        <v>37.4</v>
      </c>
      <c r="H57" s="152">
        <v>38.9</v>
      </c>
      <c r="I57" s="152">
        <v>38.700000000000003</v>
      </c>
      <c r="J57" s="152">
        <v>37.4</v>
      </c>
      <c r="K57" s="152">
        <v>38.299999999999997</v>
      </c>
      <c r="L57" s="152">
        <v>37.1</v>
      </c>
      <c r="M57" s="152">
        <v>34.5</v>
      </c>
      <c r="N57" s="209">
        <f>SUM(B57:M57)/12</f>
        <v>36.85</v>
      </c>
      <c r="O57" s="286">
        <v>100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36</v>
      </c>
      <c r="C58" s="152">
        <v>34.6</v>
      </c>
      <c r="D58" s="152">
        <v>34.6</v>
      </c>
      <c r="E58" s="152">
        <v>34.799999999999997</v>
      </c>
      <c r="F58" s="152">
        <v>35.1</v>
      </c>
      <c r="G58" s="152">
        <v>38.5</v>
      </c>
      <c r="H58" s="152">
        <v>37</v>
      </c>
      <c r="I58" s="152">
        <v>35</v>
      </c>
      <c r="J58" s="152">
        <v>34.6</v>
      </c>
      <c r="K58" s="152">
        <v>36.1</v>
      </c>
      <c r="L58" s="152">
        <v>37.200000000000003</v>
      </c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</row>
    <row r="84" spans="1:18" s="149" customFormat="1" ht="11.1" customHeight="1">
      <c r="A84" s="6" t="s">
        <v>169</v>
      </c>
      <c r="B84" s="145">
        <v>43.5</v>
      </c>
      <c r="C84" s="147">
        <v>50</v>
      </c>
      <c r="D84" s="145">
        <v>53.2</v>
      </c>
      <c r="E84" s="145">
        <v>48.5</v>
      </c>
      <c r="F84" s="145">
        <v>42.9</v>
      </c>
      <c r="G84" s="145">
        <v>41.7</v>
      </c>
      <c r="H84" s="147">
        <v>47.4</v>
      </c>
      <c r="I84" s="145">
        <v>45</v>
      </c>
      <c r="J84" s="145">
        <v>46.3</v>
      </c>
      <c r="K84" s="145">
        <v>49.6</v>
      </c>
      <c r="L84" s="145">
        <v>47.6</v>
      </c>
      <c r="M84" s="145">
        <v>53.7</v>
      </c>
      <c r="N84" s="208">
        <f t="shared" ref="N84:N87" si="2">SUM(B84:M84)/12</f>
        <v>47.45000000000001</v>
      </c>
      <c r="O84" s="286">
        <v>100</v>
      </c>
      <c r="Q84" s="285"/>
      <c r="R84" s="285"/>
    </row>
    <row r="85" spans="1:18" s="149" customFormat="1" ht="11.1" customHeight="1">
      <c r="A85" s="6" t="s">
        <v>171</v>
      </c>
      <c r="B85" s="145">
        <v>44.8</v>
      </c>
      <c r="C85" s="147">
        <v>51.5</v>
      </c>
      <c r="D85" s="145">
        <v>56.2</v>
      </c>
      <c r="E85" s="145">
        <v>57.8</v>
      </c>
      <c r="F85" s="145">
        <v>55.6</v>
      </c>
      <c r="G85" s="145">
        <v>62.4</v>
      </c>
      <c r="H85" s="147">
        <v>53</v>
      </c>
      <c r="I85" s="145">
        <v>50.6</v>
      </c>
      <c r="J85" s="145">
        <v>48</v>
      </c>
      <c r="K85" s="145">
        <v>47.1</v>
      </c>
      <c r="L85" s="145">
        <v>47.3</v>
      </c>
      <c r="M85" s="145">
        <v>54.3</v>
      </c>
      <c r="N85" s="208">
        <f t="shared" si="2"/>
        <v>52.383333333333326</v>
      </c>
      <c r="O85" s="286">
        <f t="shared" ref="O85:O87" si="3">ROUND(N85/N84*100,1)</f>
        <v>110.4</v>
      </c>
      <c r="Q85" s="285"/>
      <c r="R85" s="285"/>
    </row>
    <row r="86" spans="1:18" s="149" customFormat="1" ht="11.1" customHeight="1">
      <c r="A86" s="6" t="s">
        <v>181</v>
      </c>
      <c r="B86" s="145">
        <v>50.7</v>
      </c>
      <c r="C86" s="147">
        <v>49.7</v>
      </c>
      <c r="D86" s="145">
        <v>58.3</v>
      </c>
      <c r="E86" s="145">
        <v>55.1</v>
      </c>
      <c r="F86" s="145">
        <v>47.9</v>
      </c>
      <c r="G86" s="145">
        <v>63.1</v>
      </c>
      <c r="H86" s="147">
        <v>62.3</v>
      </c>
      <c r="I86" s="145">
        <v>54.5</v>
      </c>
      <c r="J86" s="145">
        <v>57.7</v>
      </c>
      <c r="K86" s="145">
        <v>59.4</v>
      </c>
      <c r="L86" s="145">
        <v>55.1</v>
      </c>
      <c r="M86" s="145">
        <v>50.9</v>
      </c>
      <c r="N86" s="208">
        <f t="shared" si="2"/>
        <v>55.391666666666673</v>
      </c>
      <c r="O86" s="286">
        <f t="shared" si="3"/>
        <v>105.7</v>
      </c>
      <c r="Q86" s="285"/>
      <c r="R86" s="285"/>
    </row>
    <row r="87" spans="1:18" s="149" customFormat="1" ht="11.1" customHeight="1">
      <c r="A87" s="6" t="s">
        <v>186</v>
      </c>
      <c r="B87" s="145">
        <v>47.5</v>
      </c>
      <c r="C87" s="147">
        <v>49.6</v>
      </c>
      <c r="D87" s="145">
        <v>53.9</v>
      </c>
      <c r="E87" s="145">
        <v>60.2</v>
      </c>
      <c r="F87" s="145">
        <v>50.4</v>
      </c>
      <c r="G87" s="145">
        <v>53.5</v>
      </c>
      <c r="H87" s="147">
        <v>49.4</v>
      </c>
      <c r="I87" s="145">
        <v>42.2</v>
      </c>
      <c r="J87" s="145">
        <v>43.3</v>
      </c>
      <c r="K87" s="145">
        <v>49.1</v>
      </c>
      <c r="L87" s="145">
        <v>47.6</v>
      </c>
      <c r="M87" s="145">
        <v>50.1</v>
      </c>
      <c r="N87" s="208">
        <f t="shared" si="2"/>
        <v>49.733333333333327</v>
      </c>
      <c r="O87" s="286">
        <f t="shared" si="3"/>
        <v>89.8</v>
      </c>
      <c r="Q87" s="285"/>
      <c r="R87" s="285"/>
    </row>
    <row r="88" spans="1:18" ht="11.1" customHeight="1">
      <c r="A88" s="6" t="s">
        <v>195</v>
      </c>
      <c r="B88" s="145">
        <v>45.8</v>
      </c>
      <c r="C88" s="147">
        <v>49.1</v>
      </c>
      <c r="D88" s="145">
        <v>45.6</v>
      </c>
      <c r="E88" s="145">
        <v>51.1</v>
      </c>
      <c r="F88" s="145">
        <v>49.4</v>
      </c>
      <c r="G88" s="145">
        <v>49.4</v>
      </c>
      <c r="H88" s="147">
        <v>46.6</v>
      </c>
      <c r="I88" s="145">
        <v>40.799999999999997</v>
      </c>
      <c r="J88" s="145">
        <v>43</v>
      </c>
      <c r="K88" s="145">
        <v>49</v>
      </c>
      <c r="L88" s="145">
        <v>45.6</v>
      </c>
      <c r="M88" s="145"/>
      <c r="N88" s="208"/>
      <c r="O88" s="286"/>
      <c r="Q88" s="17"/>
    </row>
    <row r="89" spans="1:18" ht="9.9499999999999993" customHeight="1">
      <c r="F89" s="377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L89" sqref="L89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6">
        <v>47.8</v>
      </c>
      <c r="C25" s="156">
        <v>44.8</v>
      </c>
      <c r="D25" s="156">
        <v>52.1</v>
      </c>
      <c r="E25" s="156">
        <v>55.6</v>
      </c>
      <c r="F25" s="156">
        <v>47.6</v>
      </c>
      <c r="G25" s="156">
        <v>72.400000000000006</v>
      </c>
      <c r="H25" s="156">
        <v>64.7</v>
      </c>
      <c r="I25" s="156">
        <v>42.3</v>
      </c>
      <c r="J25" s="156">
        <v>49.9</v>
      </c>
      <c r="K25" s="156">
        <v>47.9</v>
      </c>
      <c r="L25" s="156">
        <v>46.1</v>
      </c>
      <c r="M25" s="156">
        <v>44.3</v>
      </c>
      <c r="N25" s="301">
        <f>SUM(B25:M25)</f>
        <v>615.49999999999989</v>
      </c>
      <c r="O25" s="204">
        <v>90.7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6">
        <v>44.4</v>
      </c>
      <c r="C26" s="156">
        <v>43.2</v>
      </c>
      <c r="D26" s="156">
        <v>58.3</v>
      </c>
      <c r="E26" s="156">
        <v>82.3</v>
      </c>
      <c r="F26" s="156">
        <v>75.599999999999994</v>
      </c>
      <c r="G26" s="156">
        <v>80.5</v>
      </c>
      <c r="H26" s="156">
        <v>62.3</v>
      </c>
      <c r="I26" s="156">
        <v>50.4</v>
      </c>
      <c r="J26" s="156">
        <v>48.5</v>
      </c>
      <c r="K26" s="156">
        <v>53.2</v>
      </c>
      <c r="L26" s="156">
        <v>47.2</v>
      </c>
      <c r="M26" s="156">
        <v>49</v>
      </c>
      <c r="N26" s="301">
        <f>SUM(B26:M26)</f>
        <v>694.90000000000009</v>
      </c>
      <c r="O26" s="204">
        <f t="shared" ref="O26:O28" si="0">ROUND(N26/N25*100,1)</f>
        <v>112.9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181</v>
      </c>
      <c r="B27" s="156">
        <v>55.9</v>
      </c>
      <c r="C27" s="156">
        <v>45.3</v>
      </c>
      <c r="D27" s="156">
        <v>66.8</v>
      </c>
      <c r="E27" s="156">
        <v>60.7</v>
      </c>
      <c r="F27" s="156">
        <v>50.5</v>
      </c>
      <c r="G27" s="156">
        <v>71.599999999999994</v>
      </c>
      <c r="H27" s="156">
        <v>77</v>
      </c>
      <c r="I27" s="156">
        <v>59.3</v>
      </c>
      <c r="J27" s="156">
        <v>70.2</v>
      </c>
      <c r="K27" s="156">
        <v>61.2</v>
      </c>
      <c r="L27" s="156">
        <v>59</v>
      </c>
      <c r="M27" s="156">
        <v>56.5</v>
      </c>
      <c r="N27" s="301">
        <f>SUM(B27:M27)</f>
        <v>734</v>
      </c>
      <c r="O27" s="204">
        <f t="shared" si="0"/>
        <v>105.6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186</v>
      </c>
      <c r="B28" s="156">
        <v>51.7</v>
      </c>
      <c r="C28" s="156">
        <v>54.7</v>
      </c>
      <c r="D28" s="156">
        <v>64.900000000000006</v>
      </c>
      <c r="E28" s="156">
        <v>78.400000000000006</v>
      </c>
      <c r="F28" s="156">
        <v>75.5</v>
      </c>
      <c r="G28" s="156">
        <v>75.900000000000006</v>
      </c>
      <c r="H28" s="156">
        <v>59.8</v>
      </c>
      <c r="I28" s="156">
        <v>43.5</v>
      </c>
      <c r="J28" s="156">
        <v>45.8</v>
      </c>
      <c r="K28" s="156">
        <v>57.2</v>
      </c>
      <c r="L28" s="156">
        <v>60.4</v>
      </c>
      <c r="M28" s="156">
        <v>59.4</v>
      </c>
      <c r="N28" s="301">
        <f>SUM(B28:M28)</f>
        <v>727.2</v>
      </c>
      <c r="O28" s="204">
        <f t="shared" si="0"/>
        <v>99.1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6">
        <v>66.8</v>
      </c>
      <c r="C29" s="156">
        <v>67.3</v>
      </c>
      <c r="D29" s="156">
        <v>56.7</v>
      </c>
      <c r="E29" s="156">
        <v>83.1</v>
      </c>
      <c r="F29" s="156">
        <v>88.1</v>
      </c>
      <c r="G29" s="156">
        <v>81</v>
      </c>
      <c r="H29" s="156">
        <v>87.1</v>
      </c>
      <c r="I29" s="156">
        <v>67.8</v>
      </c>
      <c r="J29" s="156">
        <v>69.8</v>
      </c>
      <c r="K29" s="156">
        <v>76.8</v>
      </c>
      <c r="L29" s="156">
        <v>71</v>
      </c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6">
        <v>65.900000000000006</v>
      </c>
      <c r="C54" s="156">
        <v>65.900000000000006</v>
      </c>
      <c r="D54" s="156">
        <v>60.8</v>
      </c>
      <c r="E54" s="156">
        <v>61</v>
      </c>
      <c r="F54" s="156">
        <v>64.599999999999994</v>
      </c>
      <c r="G54" s="156">
        <v>55.6</v>
      </c>
      <c r="H54" s="156">
        <v>43</v>
      </c>
      <c r="I54" s="156">
        <v>47.8</v>
      </c>
      <c r="J54" s="156">
        <v>53.1</v>
      </c>
      <c r="K54" s="156">
        <v>53.4</v>
      </c>
      <c r="L54" s="156">
        <v>34</v>
      </c>
      <c r="M54" s="156">
        <v>32.1</v>
      </c>
      <c r="N54" s="209">
        <f>SUM(B54:M54)/12</f>
        <v>53.1</v>
      </c>
      <c r="O54" s="204">
        <v>89.9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6">
        <v>32.1</v>
      </c>
      <c r="C55" s="156">
        <v>30.1</v>
      </c>
      <c r="D55" s="156">
        <v>28.9</v>
      </c>
      <c r="E55" s="156">
        <v>38</v>
      </c>
      <c r="F55" s="156">
        <v>43.4</v>
      </c>
      <c r="G55" s="156">
        <v>45.9</v>
      </c>
      <c r="H55" s="156">
        <v>40.200000000000003</v>
      </c>
      <c r="I55" s="156">
        <v>40.5</v>
      </c>
      <c r="J55" s="156">
        <v>41.7</v>
      </c>
      <c r="K55" s="156">
        <v>40.799999999999997</v>
      </c>
      <c r="L55" s="156">
        <v>40.1</v>
      </c>
      <c r="M55" s="156">
        <v>39.6</v>
      </c>
      <c r="N55" s="209">
        <f>SUM(B55:M55)/12</f>
        <v>38.44166666666667</v>
      </c>
      <c r="O55" s="204">
        <f t="shared" ref="O55:O57" si="1">ROUND(N55/N54*100,1)</f>
        <v>72.400000000000006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6">
        <v>40.9</v>
      </c>
      <c r="C56" s="156">
        <v>41</v>
      </c>
      <c r="D56" s="156">
        <v>39.5</v>
      </c>
      <c r="E56" s="156">
        <v>39.4</v>
      </c>
      <c r="F56" s="156">
        <v>37.9</v>
      </c>
      <c r="G56" s="156">
        <v>41.3</v>
      </c>
      <c r="H56" s="156">
        <v>37.5</v>
      </c>
      <c r="I56" s="156">
        <v>38.6</v>
      </c>
      <c r="J56" s="156">
        <v>37.9</v>
      </c>
      <c r="K56" s="156">
        <v>39.700000000000003</v>
      </c>
      <c r="L56" s="156">
        <v>43.1</v>
      </c>
      <c r="M56" s="156">
        <v>40.299999999999997</v>
      </c>
      <c r="N56" s="209">
        <f>SUM(B56:M56)/12</f>
        <v>39.758333333333333</v>
      </c>
      <c r="O56" s="204">
        <f t="shared" si="1"/>
        <v>103.4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6">
        <v>43.2</v>
      </c>
      <c r="C57" s="156">
        <v>43.6</v>
      </c>
      <c r="D57" s="156">
        <v>42.1</v>
      </c>
      <c r="E57" s="156">
        <v>42.7</v>
      </c>
      <c r="F57" s="156">
        <v>44.7</v>
      </c>
      <c r="G57" s="156">
        <v>45.4</v>
      </c>
      <c r="H57" s="156">
        <v>44.5</v>
      </c>
      <c r="I57" s="156">
        <v>42.1</v>
      </c>
      <c r="J57" s="156">
        <v>40.200000000000003</v>
      </c>
      <c r="K57" s="156">
        <v>41.4</v>
      </c>
      <c r="L57" s="156">
        <v>42.1</v>
      </c>
      <c r="M57" s="156">
        <v>41.3</v>
      </c>
      <c r="N57" s="209">
        <f>SUM(B57:M57)/12</f>
        <v>42.774999999999999</v>
      </c>
      <c r="O57" s="204">
        <f t="shared" si="1"/>
        <v>107.6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6">
        <v>61.3</v>
      </c>
      <c r="C58" s="156">
        <v>64.400000000000006</v>
      </c>
      <c r="D58" s="156">
        <v>55.6</v>
      </c>
      <c r="E58" s="156">
        <v>60.4</v>
      </c>
      <c r="F58" s="156">
        <v>62.7</v>
      </c>
      <c r="G58" s="156">
        <v>61.6</v>
      </c>
      <c r="H58" s="156">
        <v>59.8</v>
      </c>
      <c r="I58" s="156">
        <v>61.8</v>
      </c>
      <c r="J58" s="156">
        <v>59.1</v>
      </c>
      <c r="K58" s="156">
        <v>58.1</v>
      </c>
      <c r="L58" s="156">
        <v>59.8</v>
      </c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1">
        <v>71.8</v>
      </c>
      <c r="C84" s="11">
        <v>67.900000000000006</v>
      </c>
      <c r="D84" s="11">
        <v>86.3</v>
      </c>
      <c r="E84" s="11">
        <v>91.1</v>
      </c>
      <c r="F84" s="11">
        <v>72.900000000000006</v>
      </c>
      <c r="G84" s="11">
        <v>127.8</v>
      </c>
      <c r="H84" s="11">
        <v>144</v>
      </c>
      <c r="I84" s="11">
        <v>88.1</v>
      </c>
      <c r="J84" s="11">
        <v>93.5</v>
      </c>
      <c r="K84" s="11">
        <v>89.7</v>
      </c>
      <c r="L84" s="11">
        <v>127.8</v>
      </c>
      <c r="M84" s="11">
        <v>136.69999999999999</v>
      </c>
      <c r="N84" s="208">
        <f>SUM(B84:M84)/12</f>
        <v>99.800000000000011</v>
      </c>
      <c r="O84" s="147">
        <v>104.2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1">
        <v>138.19999999999999</v>
      </c>
      <c r="C85" s="11">
        <v>142.4</v>
      </c>
      <c r="D85" s="11">
        <v>199.9</v>
      </c>
      <c r="E85" s="11">
        <v>232.5</v>
      </c>
      <c r="F85" s="11">
        <v>179</v>
      </c>
      <c r="G85" s="11">
        <v>177.6</v>
      </c>
      <c r="H85" s="11">
        <v>151.19999999999999</v>
      </c>
      <c r="I85" s="11">
        <v>124.5</v>
      </c>
      <c r="J85" s="11">
        <v>116.7</v>
      </c>
      <c r="K85" s="11">
        <v>129.9</v>
      </c>
      <c r="L85" s="11">
        <v>117.4</v>
      </c>
      <c r="M85" s="11">
        <v>123.6</v>
      </c>
      <c r="N85" s="208">
        <f>SUM(B85:M85)/12</f>
        <v>152.74166666666667</v>
      </c>
      <c r="O85" s="147">
        <f t="shared" ref="O85:O87" si="2">ROUND(N85/N84*100,1)</f>
        <v>153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181</v>
      </c>
      <c r="B86" s="11">
        <v>137.30000000000001</v>
      </c>
      <c r="C86" s="11">
        <v>110.5</v>
      </c>
      <c r="D86" s="11">
        <v>167.7</v>
      </c>
      <c r="E86" s="11">
        <v>153.9</v>
      </c>
      <c r="F86" s="11">
        <v>132.6</v>
      </c>
      <c r="G86" s="11">
        <v>176.4</v>
      </c>
      <c r="H86" s="11">
        <v>200.3</v>
      </c>
      <c r="I86" s="11">
        <v>154.69999999999999</v>
      </c>
      <c r="J86" s="11">
        <v>184.4</v>
      </c>
      <c r="K86" s="11">
        <v>155.5</v>
      </c>
      <c r="L86" s="11">
        <v>138.4</v>
      </c>
      <c r="M86" s="11">
        <v>138.80000000000001</v>
      </c>
      <c r="N86" s="208">
        <f>SUM(B86:M86)/12</f>
        <v>154.20833333333334</v>
      </c>
      <c r="O86" s="147">
        <f t="shared" si="2"/>
        <v>101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186</v>
      </c>
      <c r="B87" s="11">
        <v>120.5</v>
      </c>
      <c r="C87" s="11">
        <v>125.7</v>
      </c>
      <c r="D87" s="11">
        <v>153</v>
      </c>
      <c r="E87" s="11">
        <v>184.3</v>
      </c>
      <c r="F87" s="11">
        <v>170.6</v>
      </c>
      <c r="G87" s="11">
        <v>167.7</v>
      </c>
      <c r="H87" s="11">
        <v>134</v>
      </c>
      <c r="I87" s="11">
        <v>103.1</v>
      </c>
      <c r="J87" s="11">
        <v>113.4</v>
      </c>
      <c r="K87" s="11">
        <v>138.6</v>
      </c>
      <c r="L87" s="11">
        <v>143.80000000000001</v>
      </c>
      <c r="M87" s="11">
        <v>143.4</v>
      </c>
      <c r="N87" s="208">
        <f>SUM(B87:M87)/12</f>
        <v>141.50833333333333</v>
      </c>
      <c r="O87" s="147">
        <f t="shared" si="2"/>
        <v>91.8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1">
        <v>110.9</v>
      </c>
      <c r="C88" s="11">
        <v>104.5</v>
      </c>
      <c r="D88" s="11">
        <v>101.8</v>
      </c>
      <c r="E88" s="11">
        <v>139.1</v>
      </c>
      <c r="F88" s="11">
        <v>141.30000000000001</v>
      </c>
      <c r="G88" s="11">
        <v>131.1</v>
      </c>
      <c r="H88" s="11">
        <v>144.9</v>
      </c>
      <c r="I88" s="11">
        <v>109.9</v>
      </c>
      <c r="J88" s="11">
        <v>117.8</v>
      </c>
      <c r="K88" s="11">
        <v>131.80000000000001</v>
      </c>
      <c r="L88" s="11">
        <v>119</v>
      </c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4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L89" sqref="L89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351">
        <v>84.4</v>
      </c>
      <c r="C25" s="351">
        <v>90.2</v>
      </c>
      <c r="D25" s="351">
        <v>113.2</v>
      </c>
      <c r="E25" s="351">
        <v>112.9</v>
      </c>
      <c r="F25" s="351">
        <v>92.8</v>
      </c>
      <c r="G25" s="351">
        <v>100.2</v>
      </c>
      <c r="H25" s="351">
        <v>103</v>
      </c>
      <c r="I25" s="351">
        <v>90.2</v>
      </c>
      <c r="J25" s="351">
        <v>95.8</v>
      </c>
      <c r="K25" s="351">
        <v>131.9</v>
      </c>
      <c r="L25" s="351">
        <v>84.5</v>
      </c>
      <c r="M25" s="351">
        <v>78.599999999999994</v>
      </c>
      <c r="N25" s="209">
        <f>SUM(B25:M25)</f>
        <v>1177.6999999999998</v>
      </c>
      <c r="O25" s="352">
        <v>88.1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351">
        <v>75.7</v>
      </c>
      <c r="C26" s="351">
        <v>92.3</v>
      </c>
      <c r="D26" s="351">
        <v>105</v>
      </c>
      <c r="E26" s="351">
        <v>103.6</v>
      </c>
      <c r="F26" s="351">
        <v>94.9</v>
      </c>
      <c r="G26" s="351">
        <v>106.3</v>
      </c>
      <c r="H26" s="351">
        <v>100.1</v>
      </c>
      <c r="I26" s="351">
        <v>100.9</v>
      </c>
      <c r="J26" s="351">
        <v>91.8</v>
      </c>
      <c r="K26" s="351">
        <v>87.4</v>
      </c>
      <c r="L26" s="351">
        <v>90</v>
      </c>
      <c r="M26" s="351">
        <v>78.099999999999994</v>
      </c>
      <c r="N26" s="209">
        <f>SUM(B26:M26)</f>
        <v>1126.0999999999999</v>
      </c>
      <c r="O26" s="352">
        <f t="shared" ref="O26:O28" si="0">ROUND(N26/N25*100,1)</f>
        <v>95.6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181</v>
      </c>
      <c r="B27" s="351">
        <v>68.900000000000006</v>
      </c>
      <c r="C27" s="351">
        <v>75.7</v>
      </c>
      <c r="D27" s="351">
        <v>96.3</v>
      </c>
      <c r="E27" s="351">
        <v>98.9</v>
      </c>
      <c r="F27" s="351">
        <v>89.3</v>
      </c>
      <c r="G27" s="351">
        <v>96</v>
      </c>
      <c r="H27" s="351">
        <v>90.2</v>
      </c>
      <c r="I27" s="351">
        <v>87.2</v>
      </c>
      <c r="J27" s="351">
        <v>85.7</v>
      </c>
      <c r="K27" s="351">
        <v>93.5</v>
      </c>
      <c r="L27" s="351">
        <v>82.1</v>
      </c>
      <c r="M27" s="351">
        <v>87</v>
      </c>
      <c r="N27" s="209">
        <f>SUM(B27:M27)</f>
        <v>1050.8000000000002</v>
      </c>
      <c r="O27" s="352">
        <f t="shared" si="0"/>
        <v>93.3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186</v>
      </c>
      <c r="B28" s="351">
        <v>72.7</v>
      </c>
      <c r="C28" s="351">
        <v>83.2</v>
      </c>
      <c r="D28" s="351">
        <v>89.9</v>
      </c>
      <c r="E28" s="351">
        <v>103.8</v>
      </c>
      <c r="F28" s="351">
        <v>94.4</v>
      </c>
      <c r="G28" s="351">
        <v>91.6</v>
      </c>
      <c r="H28" s="351">
        <v>108.5</v>
      </c>
      <c r="I28" s="351">
        <v>91.8</v>
      </c>
      <c r="J28" s="351">
        <v>101.6</v>
      </c>
      <c r="K28" s="351">
        <v>100.2</v>
      </c>
      <c r="L28" s="351">
        <v>94.2</v>
      </c>
      <c r="M28" s="351">
        <v>94.5</v>
      </c>
      <c r="N28" s="209">
        <f>SUM(B28:M28)</f>
        <v>1126.4000000000001</v>
      </c>
      <c r="O28" s="352">
        <f t="shared" si="0"/>
        <v>107.2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195</v>
      </c>
      <c r="B29" s="351">
        <v>84.8</v>
      </c>
      <c r="C29" s="351">
        <v>90.4</v>
      </c>
      <c r="D29" s="351">
        <v>95.5</v>
      </c>
      <c r="E29" s="351">
        <v>97.1</v>
      </c>
      <c r="F29" s="351">
        <v>101.6</v>
      </c>
      <c r="G29" s="351">
        <v>103.3</v>
      </c>
      <c r="H29" s="351">
        <v>108.1</v>
      </c>
      <c r="I29" s="351">
        <v>97.7</v>
      </c>
      <c r="J29" s="351">
        <v>101.1</v>
      </c>
      <c r="K29" s="351">
        <v>101.5</v>
      </c>
      <c r="L29" s="351">
        <v>93.9</v>
      </c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75</v>
      </c>
      <c r="C53" s="145" t="s">
        <v>76</v>
      </c>
      <c r="D53" s="145" t="s">
        <v>77</v>
      </c>
      <c r="E53" s="145" t="s">
        <v>78</v>
      </c>
      <c r="F53" s="145" t="s">
        <v>79</v>
      </c>
      <c r="G53" s="145" t="s">
        <v>80</v>
      </c>
      <c r="H53" s="145" t="s">
        <v>81</v>
      </c>
      <c r="I53" s="145" t="s">
        <v>82</v>
      </c>
      <c r="J53" s="145" t="s">
        <v>83</v>
      </c>
      <c r="K53" s="145" t="s">
        <v>84</v>
      </c>
      <c r="L53" s="145" t="s">
        <v>85</v>
      </c>
      <c r="M53" s="145" t="s">
        <v>86</v>
      </c>
      <c r="N53" s="203" t="s">
        <v>121</v>
      </c>
      <c r="O53" s="148" t="s">
        <v>123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169</v>
      </c>
      <c r="B54" s="152">
        <v>119.6</v>
      </c>
      <c r="C54" s="152">
        <v>116.2</v>
      </c>
      <c r="D54" s="152">
        <v>120.4</v>
      </c>
      <c r="E54" s="152">
        <v>120.3</v>
      </c>
      <c r="F54" s="152">
        <v>123.1</v>
      </c>
      <c r="G54" s="152">
        <v>116.5</v>
      </c>
      <c r="H54" s="152">
        <v>114.8</v>
      </c>
      <c r="I54" s="152">
        <v>111.8</v>
      </c>
      <c r="J54" s="152">
        <v>114</v>
      </c>
      <c r="K54" s="152">
        <v>141.30000000000001</v>
      </c>
      <c r="L54" s="152">
        <v>114</v>
      </c>
      <c r="M54" s="152">
        <v>101.3</v>
      </c>
      <c r="N54" s="209">
        <f>SUM(B54:M54)/12</f>
        <v>117.77499999999998</v>
      </c>
      <c r="O54" s="352">
        <v>92.6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171</v>
      </c>
      <c r="B55" s="152">
        <v>99.7</v>
      </c>
      <c r="C55" s="152">
        <v>109.5</v>
      </c>
      <c r="D55" s="152">
        <v>111.4</v>
      </c>
      <c r="E55" s="152">
        <v>102.9</v>
      </c>
      <c r="F55" s="152">
        <v>113.3</v>
      </c>
      <c r="G55" s="152">
        <v>123.3</v>
      </c>
      <c r="H55" s="152">
        <v>120.8</v>
      </c>
      <c r="I55" s="152">
        <v>138.19999999999999</v>
      </c>
      <c r="J55" s="152">
        <v>132.1</v>
      </c>
      <c r="K55" s="152">
        <v>128.30000000000001</v>
      </c>
      <c r="L55" s="152">
        <v>125.1</v>
      </c>
      <c r="M55" s="152">
        <v>109.6</v>
      </c>
      <c r="N55" s="209">
        <f>SUM(B55:M55)/12</f>
        <v>117.84999999999997</v>
      </c>
      <c r="O55" s="352">
        <f t="shared" ref="O55:O57" si="1">ROUND(N55/N54*100,1)</f>
        <v>100.1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181</v>
      </c>
      <c r="B56" s="152">
        <v>110.3</v>
      </c>
      <c r="C56" s="152">
        <v>109</v>
      </c>
      <c r="D56" s="152">
        <v>108.2</v>
      </c>
      <c r="E56" s="152">
        <v>113.1</v>
      </c>
      <c r="F56" s="152">
        <v>122.4</v>
      </c>
      <c r="G56" s="152">
        <v>116.8</v>
      </c>
      <c r="H56" s="152">
        <v>108.9</v>
      </c>
      <c r="I56" s="152">
        <v>107</v>
      </c>
      <c r="J56" s="152">
        <v>101.1</v>
      </c>
      <c r="K56" s="152">
        <v>109.4</v>
      </c>
      <c r="L56" s="152">
        <v>99.1</v>
      </c>
      <c r="M56" s="152">
        <v>97.9</v>
      </c>
      <c r="N56" s="209">
        <f>SUM(B56:M56)/12</f>
        <v>108.60000000000001</v>
      </c>
      <c r="O56" s="352">
        <f t="shared" si="1"/>
        <v>92.2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186</v>
      </c>
      <c r="B57" s="152">
        <v>97.3</v>
      </c>
      <c r="C57" s="152">
        <v>99.8</v>
      </c>
      <c r="D57" s="152">
        <v>97.4</v>
      </c>
      <c r="E57" s="152">
        <v>100.8</v>
      </c>
      <c r="F57" s="152">
        <v>107.3</v>
      </c>
      <c r="G57" s="152">
        <v>108.2</v>
      </c>
      <c r="H57" s="152">
        <v>107.3</v>
      </c>
      <c r="I57" s="152">
        <v>103.7</v>
      </c>
      <c r="J57" s="152">
        <v>106</v>
      </c>
      <c r="K57" s="152">
        <v>105.3</v>
      </c>
      <c r="L57" s="152">
        <v>104.4</v>
      </c>
      <c r="M57" s="152">
        <v>95</v>
      </c>
      <c r="N57" s="209">
        <f>SUM(B57:M57)/12</f>
        <v>102.70833333333336</v>
      </c>
      <c r="O57" s="352">
        <f t="shared" si="1"/>
        <v>94.6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195</v>
      </c>
      <c r="B58" s="152">
        <v>99.6</v>
      </c>
      <c r="C58" s="152">
        <v>101.8</v>
      </c>
      <c r="D58" s="152">
        <v>103.7</v>
      </c>
      <c r="E58" s="152">
        <v>98.9</v>
      </c>
      <c r="F58" s="152">
        <v>104</v>
      </c>
      <c r="G58" s="152">
        <v>110.2</v>
      </c>
      <c r="H58" s="152">
        <v>101.3</v>
      </c>
      <c r="I58" s="152">
        <v>102.5</v>
      </c>
      <c r="J58" s="152">
        <v>108.1</v>
      </c>
      <c r="K58" s="152">
        <v>107.5</v>
      </c>
      <c r="L58" s="152">
        <v>104</v>
      </c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75</v>
      </c>
      <c r="C83" s="145" t="s">
        <v>76</v>
      </c>
      <c r="D83" s="145" t="s">
        <v>77</v>
      </c>
      <c r="E83" s="145" t="s">
        <v>78</v>
      </c>
      <c r="F83" s="145" t="s">
        <v>79</v>
      </c>
      <c r="G83" s="145" t="s">
        <v>80</v>
      </c>
      <c r="H83" s="145" t="s">
        <v>81</v>
      </c>
      <c r="I83" s="145" t="s">
        <v>82</v>
      </c>
      <c r="J83" s="145" t="s">
        <v>83</v>
      </c>
      <c r="K83" s="145" t="s">
        <v>84</v>
      </c>
      <c r="L83" s="145" t="s">
        <v>85</v>
      </c>
      <c r="M83" s="145" t="s">
        <v>86</v>
      </c>
      <c r="N83" s="203" t="s">
        <v>121</v>
      </c>
      <c r="O83" s="148" t="s">
        <v>123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169</v>
      </c>
      <c r="B84" s="147">
        <v>70.900000000000006</v>
      </c>
      <c r="C84" s="147">
        <v>78</v>
      </c>
      <c r="D84" s="147">
        <v>93.9</v>
      </c>
      <c r="E84" s="147">
        <v>93.9</v>
      </c>
      <c r="F84" s="147">
        <v>75.099999999999994</v>
      </c>
      <c r="G84" s="147">
        <v>86.4</v>
      </c>
      <c r="H84" s="147">
        <v>89.8</v>
      </c>
      <c r="I84" s="147">
        <v>81</v>
      </c>
      <c r="J84" s="147">
        <v>83.9</v>
      </c>
      <c r="K84" s="147">
        <v>92.6</v>
      </c>
      <c r="L84" s="147">
        <v>76.900000000000006</v>
      </c>
      <c r="M84" s="147">
        <v>79</v>
      </c>
      <c r="N84" s="208">
        <f t="shared" ref="N84:N87" si="2">SUM(B84:M84)/12</f>
        <v>83.45</v>
      </c>
      <c r="O84" s="213">
        <v>95</v>
      </c>
      <c r="Q84" s="285"/>
      <c r="R84" s="285"/>
    </row>
    <row r="85" spans="1:26" s="149" customFormat="1" ht="11.1" customHeight="1">
      <c r="A85" s="6" t="s">
        <v>171</v>
      </c>
      <c r="B85" s="147">
        <v>76.099999999999994</v>
      </c>
      <c r="C85" s="147">
        <v>83.6</v>
      </c>
      <c r="D85" s="147">
        <v>94.2</v>
      </c>
      <c r="E85" s="147">
        <v>100.7</v>
      </c>
      <c r="F85" s="147">
        <v>83</v>
      </c>
      <c r="G85" s="147">
        <v>85.6</v>
      </c>
      <c r="H85" s="147">
        <v>83.1</v>
      </c>
      <c r="I85" s="147">
        <v>71.099999999999994</v>
      </c>
      <c r="J85" s="147">
        <v>70.099999999999994</v>
      </c>
      <c r="K85" s="147">
        <v>68.599999999999994</v>
      </c>
      <c r="L85" s="147">
        <v>72.099999999999994</v>
      </c>
      <c r="M85" s="147">
        <v>73.099999999999994</v>
      </c>
      <c r="N85" s="208">
        <f t="shared" si="2"/>
        <v>80.108333333333334</v>
      </c>
      <c r="O85" s="213">
        <f t="shared" ref="O85:O87" si="3">ROUND(N85/N84*100,1)</f>
        <v>96</v>
      </c>
      <c r="Q85" s="285"/>
      <c r="R85" s="285"/>
    </row>
    <row r="86" spans="1:26" s="149" customFormat="1" ht="11.1" customHeight="1">
      <c r="A86" s="6" t="s">
        <v>181</v>
      </c>
      <c r="B86" s="147">
        <v>62.3</v>
      </c>
      <c r="C86" s="147">
        <v>69.599999999999994</v>
      </c>
      <c r="D86" s="147">
        <v>89</v>
      </c>
      <c r="E86" s="147">
        <v>87.2</v>
      </c>
      <c r="F86" s="147">
        <v>71.900000000000006</v>
      </c>
      <c r="G86" s="147">
        <v>82.6</v>
      </c>
      <c r="H86" s="147">
        <v>83.4</v>
      </c>
      <c r="I86" s="147">
        <v>81.599999999999994</v>
      </c>
      <c r="J86" s="147">
        <v>85.1</v>
      </c>
      <c r="K86" s="147">
        <v>84.9</v>
      </c>
      <c r="L86" s="147">
        <v>83.6</v>
      </c>
      <c r="M86" s="147">
        <v>88.9</v>
      </c>
      <c r="N86" s="208">
        <f t="shared" si="2"/>
        <v>80.841666666666669</v>
      </c>
      <c r="O86" s="213">
        <f t="shared" si="3"/>
        <v>100.9</v>
      </c>
      <c r="Q86" s="285"/>
      <c r="R86" s="285"/>
    </row>
    <row r="87" spans="1:26" s="149" customFormat="1" ht="11.1" customHeight="1">
      <c r="A87" s="6" t="s">
        <v>186</v>
      </c>
      <c r="B87" s="147">
        <v>74.8</v>
      </c>
      <c r="C87" s="147">
        <v>83.1</v>
      </c>
      <c r="D87" s="147">
        <v>92.4</v>
      </c>
      <c r="E87" s="147">
        <v>103</v>
      </c>
      <c r="F87" s="147">
        <v>87.6</v>
      </c>
      <c r="G87" s="147">
        <v>84.6</v>
      </c>
      <c r="H87" s="147">
        <v>101.1</v>
      </c>
      <c r="I87" s="147">
        <v>88.7</v>
      </c>
      <c r="J87" s="147">
        <v>95.8</v>
      </c>
      <c r="K87" s="147">
        <v>95.2</v>
      </c>
      <c r="L87" s="147">
        <v>90.3</v>
      </c>
      <c r="M87" s="147">
        <v>99.5</v>
      </c>
      <c r="N87" s="208">
        <f t="shared" si="2"/>
        <v>91.341666666666654</v>
      </c>
      <c r="O87" s="213">
        <f t="shared" si="3"/>
        <v>113</v>
      </c>
      <c r="Q87" s="285"/>
      <c r="R87" s="285"/>
    </row>
    <row r="88" spans="1:26" s="149" customFormat="1" ht="11.1" customHeight="1">
      <c r="A88" s="6" t="s">
        <v>195</v>
      </c>
      <c r="B88" s="147">
        <v>84.8</v>
      </c>
      <c r="C88" s="147">
        <v>88.7</v>
      </c>
      <c r="D88" s="147">
        <v>92</v>
      </c>
      <c r="E88" s="147">
        <v>98.3</v>
      </c>
      <c r="F88" s="147">
        <v>97.7</v>
      </c>
      <c r="G88" s="147">
        <v>93.6</v>
      </c>
      <c r="H88" s="147">
        <v>106.5</v>
      </c>
      <c r="I88" s="147">
        <v>95.3</v>
      </c>
      <c r="J88" s="147">
        <v>93.3</v>
      </c>
      <c r="K88" s="147">
        <v>94.5</v>
      </c>
      <c r="L88" s="147">
        <v>90.5</v>
      </c>
      <c r="M88" s="147"/>
      <c r="N88" s="208"/>
      <c r="O88" s="213"/>
    </row>
    <row r="89" spans="1:26" ht="9.9499999999999993" customHeight="1">
      <c r="E89" s="365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W40" sqref="W40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75</v>
      </c>
      <c r="C24" s="7" t="s">
        <v>76</v>
      </c>
      <c r="D24" s="7" t="s">
        <v>77</v>
      </c>
      <c r="E24" s="7" t="s">
        <v>78</v>
      </c>
      <c r="F24" s="7" t="s">
        <v>79</v>
      </c>
      <c r="G24" s="7" t="s">
        <v>80</v>
      </c>
      <c r="H24" s="7" t="s">
        <v>81</v>
      </c>
      <c r="I24" s="7" t="s">
        <v>82</v>
      </c>
      <c r="J24" s="7" t="s">
        <v>83</v>
      </c>
      <c r="K24" s="7" t="s">
        <v>84</v>
      </c>
      <c r="L24" s="7" t="s">
        <v>85</v>
      </c>
      <c r="M24" s="7" t="s">
        <v>86</v>
      </c>
      <c r="N24" s="203" t="s">
        <v>120</v>
      </c>
      <c r="O24" s="148" t="s">
        <v>123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169</v>
      </c>
      <c r="B25" s="152">
        <v>20.3</v>
      </c>
      <c r="C25" s="152">
        <v>21.9</v>
      </c>
      <c r="D25" s="152">
        <v>25.5</v>
      </c>
      <c r="E25" s="152">
        <v>26.2</v>
      </c>
      <c r="F25" s="152">
        <v>20.399999999999999</v>
      </c>
      <c r="G25" s="152">
        <v>21.6</v>
      </c>
      <c r="H25" s="152">
        <v>23.6</v>
      </c>
      <c r="I25" s="152">
        <v>19.3</v>
      </c>
      <c r="J25" s="152">
        <v>23.5</v>
      </c>
      <c r="K25" s="152">
        <v>23.4</v>
      </c>
      <c r="L25" s="152">
        <v>16.899999999999999</v>
      </c>
      <c r="M25" s="331">
        <v>19</v>
      </c>
      <c r="N25" s="282">
        <f>SUM(B25:M25)</f>
        <v>261.60000000000002</v>
      </c>
      <c r="O25" s="204">
        <v>100.6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171</v>
      </c>
      <c r="B26" s="152">
        <v>16.5</v>
      </c>
      <c r="C26" s="152">
        <v>20.6</v>
      </c>
      <c r="D26" s="152">
        <v>23</v>
      </c>
      <c r="E26" s="152">
        <v>25.7</v>
      </c>
      <c r="F26" s="152">
        <v>22.2</v>
      </c>
      <c r="G26" s="152">
        <v>20.9</v>
      </c>
      <c r="H26" s="152">
        <v>21.1</v>
      </c>
      <c r="I26" s="152">
        <v>47.8</v>
      </c>
      <c r="J26" s="152">
        <v>50.3</v>
      </c>
      <c r="K26" s="152">
        <v>43.9</v>
      </c>
      <c r="L26" s="152">
        <v>48.7</v>
      </c>
      <c r="M26" s="331">
        <v>53</v>
      </c>
      <c r="N26" s="282">
        <f>SUM(B26:M26)</f>
        <v>393.7</v>
      </c>
      <c r="O26" s="204">
        <f>SUM(N26/N25)*100</f>
        <v>150.49694189602445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181</v>
      </c>
      <c r="B27" s="152">
        <v>43</v>
      </c>
      <c r="C27" s="152">
        <v>42.4</v>
      </c>
      <c r="D27" s="152">
        <v>49.1</v>
      </c>
      <c r="E27" s="152">
        <v>50.7</v>
      </c>
      <c r="F27" s="152">
        <v>52.2</v>
      </c>
      <c r="G27" s="152">
        <v>51</v>
      </c>
      <c r="H27" s="152">
        <v>52.7</v>
      </c>
      <c r="I27" s="152">
        <v>47.1</v>
      </c>
      <c r="J27" s="152">
        <v>50.4</v>
      </c>
      <c r="K27" s="152">
        <v>48.7</v>
      </c>
      <c r="L27" s="152">
        <v>50.5</v>
      </c>
      <c r="M27" s="331">
        <v>52.5</v>
      </c>
      <c r="N27" s="282">
        <f>SUM(B27:M27)</f>
        <v>590.29999999999995</v>
      </c>
      <c r="O27" s="204">
        <f>SUM(N27/N26)*100</f>
        <v>149.93649987299972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186</v>
      </c>
      <c r="B28" s="152">
        <v>45.1</v>
      </c>
      <c r="C28" s="152">
        <v>47.2</v>
      </c>
      <c r="D28" s="152">
        <v>51.8</v>
      </c>
      <c r="E28" s="152">
        <v>45.6</v>
      </c>
      <c r="F28" s="152">
        <v>54.3</v>
      </c>
      <c r="G28" s="152">
        <v>56.1</v>
      </c>
      <c r="H28" s="152">
        <v>59.2</v>
      </c>
      <c r="I28" s="152">
        <v>51.8</v>
      </c>
      <c r="J28" s="152">
        <v>58.3</v>
      </c>
      <c r="K28" s="152">
        <v>66.7</v>
      </c>
      <c r="L28" s="152">
        <v>52</v>
      </c>
      <c r="M28" s="331">
        <v>65.099999999999994</v>
      </c>
      <c r="N28" s="282">
        <f>SUM(B28:M28)</f>
        <v>653.20000000000005</v>
      </c>
      <c r="O28" s="204">
        <f>SUM(N28/N27)*100</f>
        <v>110.6555988480434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2">
        <v>49.8</v>
      </c>
      <c r="C29" s="152">
        <v>57.9</v>
      </c>
      <c r="D29" s="152">
        <v>64.5</v>
      </c>
      <c r="E29" s="152">
        <v>49.4</v>
      </c>
      <c r="F29" s="152">
        <v>51.7</v>
      </c>
      <c r="G29" s="152">
        <v>63.4</v>
      </c>
      <c r="H29" s="152">
        <v>57.1</v>
      </c>
      <c r="I29" s="152">
        <v>50.4</v>
      </c>
      <c r="J29" s="152">
        <v>45.8</v>
      </c>
      <c r="K29" s="152">
        <v>51.8</v>
      </c>
      <c r="L29" s="152">
        <v>53.6</v>
      </c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75</v>
      </c>
      <c r="C53" s="7" t="s">
        <v>76</v>
      </c>
      <c r="D53" s="7" t="s">
        <v>77</v>
      </c>
      <c r="E53" s="7" t="s">
        <v>78</v>
      </c>
      <c r="F53" s="7" t="s">
        <v>79</v>
      </c>
      <c r="G53" s="7" t="s">
        <v>80</v>
      </c>
      <c r="H53" s="7" t="s">
        <v>81</v>
      </c>
      <c r="I53" s="7" t="s">
        <v>82</v>
      </c>
      <c r="J53" s="7" t="s">
        <v>83</v>
      </c>
      <c r="K53" s="7" t="s">
        <v>84</v>
      </c>
      <c r="L53" s="7" t="s">
        <v>85</v>
      </c>
      <c r="M53" s="7" t="s">
        <v>86</v>
      </c>
      <c r="N53" s="203" t="s">
        <v>121</v>
      </c>
      <c r="O53" s="148" t="s">
        <v>123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169</v>
      </c>
      <c r="B54" s="152">
        <v>31.5</v>
      </c>
      <c r="C54" s="152">
        <v>32.5</v>
      </c>
      <c r="D54" s="152">
        <v>33.299999999999997</v>
      </c>
      <c r="E54" s="152">
        <v>34</v>
      </c>
      <c r="F54" s="152">
        <v>33.9</v>
      </c>
      <c r="G54" s="152">
        <v>32.9</v>
      </c>
      <c r="H54" s="152">
        <v>31</v>
      </c>
      <c r="I54" s="152">
        <v>30.4</v>
      </c>
      <c r="J54" s="152">
        <v>31.4</v>
      </c>
      <c r="K54" s="152">
        <v>28.8</v>
      </c>
      <c r="L54" s="152">
        <v>30</v>
      </c>
      <c r="M54" s="152">
        <v>28.8</v>
      </c>
      <c r="N54" s="209">
        <f t="shared" ref="N54:N57" si="0">SUM(B54:M54)/12</f>
        <v>31.541666666666668</v>
      </c>
      <c r="O54" s="204">
        <v>102.2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171</v>
      </c>
      <c r="B55" s="152">
        <v>29.4</v>
      </c>
      <c r="C55" s="152">
        <v>31.6</v>
      </c>
      <c r="D55" s="152">
        <v>30.7</v>
      </c>
      <c r="E55" s="152">
        <v>30.6</v>
      </c>
      <c r="F55" s="152">
        <v>30.2</v>
      </c>
      <c r="G55" s="152">
        <v>28.7</v>
      </c>
      <c r="H55" s="152">
        <v>28.73</v>
      </c>
      <c r="I55" s="152">
        <v>56.4</v>
      </c>
      <c r="J55" s="152">
        <v>57.8</v>
      </c>
      <c r="K55" s="152">
        <v>58.5</v>
      </c>
      <c r="L55" s="152">
        <v>62</v>
      </c>
      <c r="M55" s="152">
        <v>64.5</v>
      </c>
      <c r="N55" s="209">
        <f t="shared" si="0"/>
        <v>42.427500000000002</v>
      </c>
      <c r="O55" s="204">
        <f t="shared" ref="O55:O57" si="1">SUM(N55/N54)*100</f>
        <v>134.51254953764862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181</v>
      </c>
      <c r="B56" s="152">
        <v>57.2</v>
      </c>
      <c r="C56" s="152">
        <v>59.9</v>
      </c>
      <c r="D56" s="152">
        <v>59.5</v>
      </c>
      <c r="E56" s="152">
        <v>59.8</v>
      </c>
      <c r="F56" s="152">
        <v>63.2</v>
      </c>
      <c r="G56" s="152">
        <v>61.4</v>
      </c>
      <c r="H56" s="152">
        <v>61.2</v>
      </c>
      <c r="I56" s="152">
        <v>62</v>
      </c>
      <c r="J56" s="152">
        <v>61.4</v>
      </c>
      <c r="K56" s="152">
        <v>60.1</v>
      </c>
      <c r="L56" s="152">
        <v>62.7</v>
      </c>
      <c r="M56" s="152">
        <v>64</v>
      </c>
      <c r="N56" s="209">
        <f t="shared" si="0"/>
        <v>61.033333333333331</v>
      </c>
      <c r="O56" s="204">
        <f t="shared" si="1"/>
        <v>143.85323984051223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186</v>
      </c>
      <c r="B57" s="152">
        <v>62.7</v>
      </c>
      <c r="C57" s="152">
        <v>63</v>
      </c>
      <c r="D57" s="152">
        <v>63.7</v>
      </c>
      <c r="E57" s="152">
        <v>64.5</v>
      </c>
      <c r="F57" s="152">
        <v>67.900000000000006</v>
      </c>
      <c r="G57" s="152">
        <v>67.099999999999994</v>
      </c>
      <c r="H57" s="152">
        <v>71.7</v>
      </c>
      <c r="I57" s="152">
        <v>72.099999999999994</v>
      </c>
      <c r="J57" s="152">
        <v>73.5</v>
      </c>
      <c r="K57" s="152">
        <v>77.5</v>
      </c>
      <c r="L57" s="152">
        <v>77</v>
      </c>
      <c r="M57" s="152">
        <v>77.3</v>
      </c>
      <c r="N57" s="209">
        <f t="shared" si="0"/>
        <v>69.833333333333329</v>
      </c>
      <c r="O57" s="204">
        <f t="shared" si="1"/>
        <v>114.41835062807209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73.3</v>
      </c>
      <c r="C58" s="152">
        <v>73</v>
      </c>
      <c r="D58" s="152">
        <v>75.2</v>
      </c>
      <c r="E58" s="152">
        <v>74.099999999999994</v>
      </c>
      <c r="F58" s="152">
        <v>71.3</v>
      </c>
      <c r="G58" s="152">
        <v>72</v>
      </c>
      <c r="H58" s="152">
        <v>72</v>
      </c>
      <c r="I58" s="152">
        <v>76.2</v>
      </c>
      <c r="J58" s="152">
        <v>70.8</v>
      </c>
      <c r="K58" s="152">
        <v>70.099999999999994</v>
      </c>
      <c r="L58" s="152">
        <v>68.7</v>
      </c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75</v>
      </c>
      <c r="C83" s="7" t="s">
        <v>76</v>
      </c>
      <c r="D83" s="7" t="s">
        <v>77</v>
      </c>
      <c r="E83" s="7" t="s">
        <v>78</v>
      </c>
      <c r="F83" s="7" t="s">
        <v>79</v>
      </c>
      <c r="G83" s="7" t="s">
        <v>80</v>
      </c>
      <c r="H83" s="7" t="s">
        <v>81</v>
      </c>
      <c r="I83" s="7" t="s">
        <v>82</v>
      </c>
      <c r="J83" s="7" t="s">
        <v>83</v>
      </c>
      <c r="K83" s="7" t="s">
        <v>84</v>
      </c>
      <c r="L83" s="7" t="s">
        <v>85</v>
      </c>
      <c r="M83" s="7" t="s">
        <v>86</v>
      </c>
      <c r="N83" s="203" t="s">
        <v>121</v>
      </c>
      <c r="O83" s="148" t="s">
        <v>123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169</v>
      </c>
      <c r="B84" s="145">
        <v>63.7</v>
      </c>
      <c r="C84" s="145">
        <v>66.900000000000006</v>
      </c>
      <c r="D84" s="145">
        <v>76.400000000000006</v>
      </c>
      <c r="E84" s="145">
        <v>76.900000000000006</v>
      </c>
      <c r="F84" s="145">
        <v>60.2</v>
      </c>
      <c r="G84" s="145">
        <v>66.400000000000006</v>
      </c>
      <c r="H84" s="145">
        <v>77</v>
      </c>
      <c r="I84" s="145">
        <v>64</v>
      </c>
      <c r="J84" s="145">
        <v>74.5</v>
      </c>
      <c r="K84" s="145">
        <v>82</v>
      </c>
      <c r="L84" s="145">
        <v>55.6</v>
      </c>
      <c r="M84" s="145">
        <v>66.8</v>
      </c>
      <c r="N84" s="208">
        <f t="shared" ref="N84:N87" si="2">SUM(B84:M84)/12</f>
        <v>69.2</v>
      </c>
      <c r="O84" s="147">
        <v>98.5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171</v>
      </c>
      <c r="B85" s="145">
        <v>55.6</v>
      </c>
      <c r="C85" s="145">
        <v>63.7</v>
      </c>
      <c r="D85" s="145">
        <v>75.3</v>
      </c>
      <c r="E85" s="145">
        <v>79</v>
      </c>
      <c r="F85" s="145">
        <v>73.599999999999994</v>
      </c>
      <c r="G85" s="145">
        <v>73.3</v>
      </c>
      <c r="H85" s="145">
        <v>73.599999999999994</v>
      </c>
      <c r="I85" s="145">
        <v>79.8</v>
      </c>
      <c r="J85" s="145">
        <v>87</v>
      </c>
      <c r="K85" s="145">
        <v>74.900000000000006</v>
      </c>
      <c r="L85" s="145">
        <v>77.900000000000006</v>
      </c>
      <c r="M85" s="145">
        <v>81.7</v>
      </c>
      <c r="N85" s="208">
        <f t="shared" si="2"/>
        <v>74.61666666666666</v>
      </c>
      <c r="O85" s="147">
        <f t="shared" ref="O85:O87" si="3">ROUND(N85/N84*100,1)</f>
        <v>107.8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181</v>
      </c>
      <c r="B86" s="145">
        <v>76.7</v>
      </c>
      <c r="C86" s="145">
        <v>70.099999999999994</v>
      </c>
      <c r="D86" s="145">
        <v>82.6</v>
      </c>
      <c r="E86" s="145">
        <v>84.7</v>
      </c>
      <c r="F86" s="145">
        <v>82.1</v>
      </c>
      <c r="G86" s="145">
        <v>83.4</v>
      </c>
      <c r="H86" s="145">
        <v>86.1</v>
      </c>
      <c r="I86" s="145">
        <v>75.900000000000006</v>
      </c>
      <c r="J86" s="145">
        <v>82.2</v>
      </c>
      <c r="K86" s="145">
        <v>81.2</v>
      </c>
      <c r="L86" s="145">
        <v>80.2</v>
      </c>
      <c r="M86" s="145">
        <v>81.900000000000006</v>
      </c>
      <c r="N86" s="208">
        <f t="shared" si="2"/>
        <v>80.591666666666683</v>
      </c>
      <c r="O86" s="147">
        <f t="shared" si="3"/>
        <v>108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186</v>
      </c>
      <c r="B87" s="145">
        <v>72.3</v>
      </c>
      <c r="C87" s="145">
        <v>74.900000000000006</v>
      </c>
      <c r="D87" s="145">
        <v>81.3</v>
      </c>
      <c r="E87" s="145">
        <v>70.599999999999994</v>
      </c>
      <c r="F87" s="145">
        <v>79.400000000000006</v>
      </c>
      <c r="G87" s="145">
        <v>83.6</v>
      </c>
      <c r="H87" s="145">
        <v>82</v>
      </c>
      <c r="I87" s="145">
        <v>71.8</v>
      </c>
      <c r="J87" s="145">
        <v>79.099999999999994</v>
      </c>
      <c r="K87" s="145">
        <v>85.6</v>
      </c>
      <c r="L87" s="145">
        <v>67.599999999999994</v>
      </c>
      <c r="M87" s="145">
        <v>84.1</v>
      </c>
      <c r="N87" s="208">
        <f t="shared" si="2"/>
        <v>77.691666666666677</v>
      </c>
      <c r="O87" s="147">
        <f t="shared" si="3"/>
        <v>96.4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45">
        <v>68.7</v>
      </c>
      <c r="C88" s="145">
        <v>79.3</v>
      </c>
      <c r="D88" s="145">
        <v>85.6</v>
      </c>
      <c r="E88" s="145">
        <v>66.8</v>
      </c>
      <c r="F88" s="145">
        <v>73</v>
      </c>
      <c r="G88" s="145">
        <v>88</v>
      </c>
      <c r="H88" s="145">
        <v>79.400000000000006</v>
      </c>
      <c r="I88" s="145">
        <v>65.2</v>
      </c>
      <c r="J88" s="145">
        <v>66</v>
      </c>
      <c r="K88" s="145">
        <v>74</v>
      </c>
      <c r="L88" s="145">
        <v>78.3</v>
      </c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Q14" sqref="Q13:Q14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49" t="s">
        <v>126</v>
      </c>
      <c r="F1" s="143"/>
      <c r="G1" s="143"/>
      <c r="H1" s="143"/>
    </row>
    <row r="2" spans="1:13">
      <c r="A2" s="443"/>
    </row>
    <row r="3" spans="1:13" ht="17.25">
      <c r="A3" s="443"/>
      <c r="C3" s="143"/>
    </row>
    <row r="4" spans="1:13" ht="17.25">
      <c r="A4" s="443"/>
      <c r="J4" s="143"/>
      <c r="K4" s="143"/>
      <c r="L4" s="143"/>
      <c r="M4" s="143"/>
    </row>
    <row r="5" spans="1:13">
      <c r="A5" s="443"/>
    </row>
    <row r="6" spans="1:13">
      <c r="A6" s="443"/>
    </row>
    <row r="7" spans="1:13">
      <c r="A7" s="443"/>
    </row>
    <row r="8" spans="1:13">
      <c r="A8" s="443"/>
    </row>
    <row r="9" spans="1:13">
      <c r="A9" s="443"/>
    </row>
    <row r="10" spans="1:13">
      <c r="A10" s="443"/>
    </row>
    <row r="11" spans="1:13">
      <c r="A11" s="443"/>
    </row>
    <row r="12" spans="1:13">
      <c r="A12" s="443"/>
    </row>
    <row r="13" spans="1:13">
      <c r="A13" s="443"/>
    </row>
    <row r="14" spans="1:13">
      <c r="A14" s="443"/>
    </row>
    <row r="15" spans="1:13">
      <c r="A15" s="443"/>
    </row>
    <row r="16" spans="1:13">
      <c r="A16" s="443"/>
    </row>
    <row r="17" spans="1:15">
      <c r="A17" s="443"/>
    </row>
    <row r="18" spans="1:15">
      <c r="A18" s="443"/>
    </row>
    <row r="19" spans="1:15">
      <c r="A19" s="443"/>
    </row>
    <row r="20" spans="1:15">
      <c r="A20" s="443"/>
    </row>
    <row r="21" spans="1:15">
      <c r="A21" s="443"/>
    </row>
    <row r="22" spans="1:15">
      <c r="A22" s="443"/>
    </row>
    <row r="23" spans="1:15">
      <c r="A23" s="443"/>
    </row>
    <row r="24" spans="1:15">
      <c r="A24" s="443"/>
    </row>
    <row r="25" spans="1:15">
      <c r="A25" s="443"/>
    </row>
    <row r="26" spans="1:15">
      <c r="A26" s="443"/>
    </row>
    <row r="27" spans="1:15">
      <c r="A27" s="443"/>
    </row>
    <row r="28" spans="1:15">
      <c r="A28" s="443"/>
    </row>
    <row r="29" spans="1:15">
      <c r="A29" s="443"/>
      <c r="O29" s="345"/>
    </row>
    <row r="30" spans="1:15">
      <c r="A30" s="443"/>
    </row>
    <row r="31" spans="1:15">
      <c r="A31" s="443"/>
    </row>
    <row r="32" spans="1:15">
      <c r="A32" s="443"/>
    </row>
    <row r="33" spans="1:14">
      <c r="A33" s="443"/>
    </row>
    <row r="34" spans="1:14">
      <c r="A34" s="443"/>
    </row>
    <row r="35" spans="1:14" s="42" customFormat="1" ht="20.100000000000001" customHeight="1">
      <c r="A35" s="443"/>
      <c r="B35" s="359" t="s">
        <v>165</v>
      </c>
      <c r="C35" s="360" t="s">
        <v>154</v>
      </c>
      <c r="D35" s="359" t="s">
        <v>156</v>
      </c>
      <c r="E35" s="359" t="s">
        <v>159</v>
      </c>
      <c r="F35" s="359" t="s">
        <v>164</v>
      </c>
      <c r="G35" s="359" t="s">
        <v>167</v>
      </c>
      <c r="H35" s="359" t="s">
        <v>168</v>
      </c>
      <c r="I35" s="359" t="s">
        <v>169</v>
      </c>
      <c r="J35" s="359" t="s">
        <v>183</v>
      </c>
      <c r="K35" s="359" t="s">
        <v>193</v>
      </c>
      <c r="L35" s="359" t="s">
        <v>190</v>
      </c>
      <c r="M35" s="361" t="s">
        <v>209</v>
      </c>
      <c r="N35" s="47"/>
    </row>
    <row r="36" spans="1:14" ht="25.5" customHeight="1">
      <c r="A36" s="443"/>
      <c r="B36" s="414" t="s">
        <v>107</v>
      </c>
      <c r="C36" s="8">
        <v>99.5</v>
      </c>
      <c r="D36" s="8">
        <v>100.7</v>
      </c>
      <c r="E36" s="8">
        <v>106.9</v>
      </c>
      <c r="F36" s="8">
        <v>108.5</v>
      </c>
      <c r="G36" s="8">
        <v>114.8</v>
      </c>
      <c r="H36" s="8">
        <v>122.6</v>
      </c>
      <c r="I36" s="8">
        <v>120.5</v>
      </c>
      <c r="J36" s="8">
        <v>125.7</v>
      </c>
      <c r="K36" s="8">
        <v>141.4</v>
      </c>
      <c r="L36" s="8">
        <v>149.5</v>
      </c>
      <c r="M36" s="8">
        <v>150.19999999999999</v>
      </c>
    </row>
    <row r="37" spans="1:14" ht="25.5" customHeight="1">
      <c r="A37" s="443"/>
      <c r="B37" s="428" t="s">
        <v>205</v>
      </c>
      <c r="C37" s="8">
        <v>225.3</v>
      </c>
      <c r="D37" s="8">
        <v>226.3</v>
      </c>
      <c r="E37" s="8">
        <v>228.9</v>
      </c>
      <c r="F37" s="8">
        <v>231.8</v>
      </c>
      <c r="G37" s="8">
        <v>234.9</v>
      </c>
      <c r="H37" s="8">
        <v>240.8</v>
      </c>
      <c r="I37" s="8">
        <v>233.6</v>
      </c>
      <c r="J37" s="8">
        <v>240.2</v>
      </c>
      <c r="K37" s="8">
        <v>239.9</v>
      </c>
      <c r="L37" s="8">
        <v>246.5</v>
      </c>
      <c r="M37" s="8">
        <v>247.7</v>
      </c>
    </row>
    <row r="38" spans="1:14" ht="24.75" customHeight="1">
      <c r="A38" s="443"/>
      <c r="B38" s="172" t="s">
        <v>129</v>
      </c>
      <c r="C38" s="8">
        <v>171</v>
      </c>
      <c r="D38" s="8">
        <v>171</v>
      </c>
      <c r="E38" s="8">
        <v>171</v>
      </c>
      <c r="F38" s="8">
        <v>171</v>
      </c>
      <c r="G38" s="8">
        <v>170</v>
      </c>
      <c r="H38" s="8">
        <v>171</v>
      </c>
      <c r="I38" s="8">
        <v>169</v>
      </c>
      <c r="J38" s="8">
        <v>171</v>
      </c>
      <c r="K38" s="8">
        <v>169</v>
      </c>
      <c r="L38" s="8">
        <v>170</v>
      </c>
      <c r="M38" s="8">
        <v>172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J10" sqref="J10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5" t="s">
        <v>210</v>
      </c>
      <c r="C1" s="455"/>
      <c r="D1" s="455"/>
      <c r="E1" s="455"/>
      <c r="F1" s="455"/>
      <c r="G1" s="456" t="s">
        <v>127</v>
      </c>
      <c r="H1" s="456"/>
      <c r="I1" s="456"/>
      <c r="J1" s="221" t="s">
        <v>108</v>
      </c>
      <c r="K1" s="3"/>
      <c r="M1" s="3" t="s">
        <v>180</v>
      </c>
    </row>
    <row r="2" spans="2:15">
      <c r="B2" s="455"/>
      <c r="C2" s="455"/>
      <c r="D2" s="455"/>
      <c r="E2" s="455"/>
      <c r="F2" s="455"/>
      <c r="G2" s="456"/>
      <c r="H2" s="456"/>
      <c r="I2" s="456"/>
      <c r="J2" s="371">
        <v>191638</v>
      </c>
      <c r="K2" s="4" t="s">
        <v>110</v>
      </c>
      <c r="L2" s="338">
        <f t="shared" ref="L2:L7" si="0">SUM(J2)</f>
        <v>191638</v>
      </c>
      <c r="M2" s="371">
        <v>132704</v>
      </c>
    </row>
    <row r="3" spans="2:15">
      <c r="J3" s="371">
        <v>388426</v>
      </c>
      <c r="K3" s="3" t="s">
        <v>111</v>
      </c>
      <c r="L3" s="338">
        <f t="shared" si="0"/>
        <v>388426</v>
      </c>
      <c r="M3" s="371">
        <v>235395</v>
      </c>
    </row>
    <row r="4" spans="2:15">
      <c r="J4" s="371">
        <v>515300</v>
      </c>
      <c r="K4" s="3" t="s">
        <v>102</v>
      </c>
      <c r="L4" s="338">
        <f t="shared" si="0"/>
        <v>515300</v>
      </c>
      <c r="M4" s="371">
        <v>329844</v>
      </c>
    </row>
    <row r="5" spans="2:15">
      <c r="J5" s="371">
        <v>244810</v>
      </c>
      <c r="K5" s="3" t="s">
        <v>90</v>
      </c>
      <c r="L5" s="338">
        <f t="shared" si="0"/>
        <v>244810</v>
      </c>
      <c r="M5" s="371">
        <v>214769</v>
      </c>
    </row>
    <row r="6" spans="2:15">
      <c r="J6" s="371">
        <v>283562</v>
      </c>
      <c r="K6" s="3" t="s">
        <v>100</v>
      </c>
      <c r="L6" s="338">
        <f t="shared" si="0"/>
        <v>283562</v>
      </c>
      <c r="M6" s="371">
        <v>168180</v>
      </c>
    </row>
    <row r="7" spans="2:15">
      <c r="J7" s="371">
        <v>852910</v>
      </c>
      <c r="K7" s="3" t="s">
        <v>103</v>
      </c>
      <c r="L7" s="338">
        <f t="shared" si="0"/>
        <v>852910</v>
      </c>
      <c r="M7" s="371">
        <v>600481</v>
      </c>
    </row>
    <row r="8" spans="2:15">
      <c r="J8" s="338">
        <f>SUM(J2:J7)</f>
        <v>2476646</v>
      </c>
      <c r="K8" s="3" t="s">
        <v>92</v>
      </c>
      <c r="L8" s="406">
        <f>SUM(L2:L7)</f>
        <v>2476646</v>
      </c>
      <c r="M8" s="338">
        <f>SUM(M2:M7)</f>
        <v>1681373</v>
      </c>
    </row>
    <row r="10" spans="2:15">
      <c r="K10" s="3"/>
      <c r="L10" s="3" t="s">
        <v>160</v>
      </c>
      <c r="M10" s="3" t="s">
        <v>112</v>
      </c>
      <c r="N10" s="3"/>
      <c r="O10" s="3" t="s">
        <v>128</v>
      </c>
    </row>
    <row r="11" spans="2:15">
      <c r="K11" s="4" t="s">
        <v>110</v>
      </c>
      <c r="L11" s="338">
        <f>SUM(M2)</f>
        <v>132704</v>
      </c>
      <c r="M11" s="338">
        <f t="shared" ref="M11:M17" si="1">SUM(N11-L11)</f>
        <v>58934</v>
      </c>
      <c r="N11" s="338">
        <f t="shared" ref="N11:N17" si="2">SUM(L2)</f>
        <v>191638</v>
      </c>
      <c r="O11" s="339">
        <f>SUM(L11/N11)</f>
        <v>0.69247226541708851</v>
      </c>
    </row>
    <row r="12" spans="2:15">
      <c r="K12" s="3" t="s">
        <v>111</v>
      </c>
      <c r="L12" s="338">
        <f t="shared" ref="L12:L17" si="3">SUM(M3)</f>
        <v>235395</v>
      </c>
      <c r="M12" s="338">
        <f t="shared" si="1"/>
        <v>153031</v>
      </c>
      <c r="N12" s="338">
        <f t="shared" si="2"/>
        <v>388426</v>
      </c>
      <c r="O12" s="339">
        <f t="shared" ref="O12:O17" si="4">SUM(L12/N12)</f>
        <v>0.60602276881568173</v>
      </c>
    </row>
    <row r="13" spans="2:15">
      <c r="K13" s="3" t="s">
        <v>102</v>
      </c>
      <c r="L13" s="338">
        <f t="shared" si="3"/>
        <v>329844</v>
      </c>
      <c r="M13" s="338">
        <f t="shared" si="1"/>
        <v>185456</v>
      </c>
      <c r="N13" s="338">
        <f t="shared" si="2"/>
        <v>515300</v>
      </c>
      <c r="O13" s="339">
        <f t="shared" si="4"/>
        <v>0.6401009120900446</v>
      </c>
    </row>
    <row r="14" spans="2:15">
      <c r="K14" s="3" t="s">
        <v>90</v>
      </c>
      <c r="L14" s="338">
        <f t="shared" si="3"/>
        <v>214769</v>
      </c>
      <c r="M14" s="338">
        <f t="shared" si="1"/>
        <v>30041</v>
      </c>
      <c r="N14" s="338">
        <f t="shared" si="2"/>
        <v>244810</v>
      </c>
      <c r="O14" s="339">
        <f t="shared" si="4"/>
        <v>0.87728850945631309</v>
      </c>
    </row>
    <row r="15" spans="2:15">
      <c r="K15" s="3" t="s">
        <v>100</v>
      </c>
      <c r="L15" s="338">
        <f t="shared" si="3"/>
        <v>168180</v>
      </c>
      <c r="M15" s="338">
        <f t="shared" si="1"/>
        <v>115382</v>
      </c>
      <c r="N15" s="338">
        <f t="shared" si="2"/>
        <v>283562</v>
      </c>
      <c r="O15" s="339">
        <f t="shared" si="4"/>
        <v>0.59309780577087201</v>
      </c>
    </row>
    <row r="16" spans="2:15">
      <c r="K16" s="3" t="s">
        <v>103</v>
      </c>
      <c r="L16" s="338">
        <f t="shared" si="3"/>
        <v>600481</v>
      </c>
      <c r="M16" s="338">
        <f t="shared" si="1"/>
        <v>252429</v>
      </c>
      <c r="N16" s="338">
        <f t="shared" si="2"/>
        <v>852910</v>
      </c>
      <c r="O16" s="339">
        <f t="shared" si="4"/>
        <v>0.70403794069714276</v>
      </c>
    </row>
    <row r="17" spans="11:15">
      <c r="K17" s="3" t="s">
        <v>92</v>
      </c>
      <c r="L17" s="338">
        <f t="shared" si="3"/>
        <v>1681373</v>
      </c>
      <c r="M17" s="338">
        <f t="shared" si="1"/>
        <v>795273</v>
      </c>
      <c r="N17" s="338">
        <f t="shared" si="2"/>
        <v>2476646</v>
      </c>
      <c r="O17" s="339">
        <f t="shared" si="4"/>
        <v>0.67889112937416163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113</v>
      </c>
      <c r="B56" s="36"/>
      <c r="C56" s="457" t="s">
        <v>108</v>
      </c>
      <c r="D56" s="458"/>
      <c r="E56" s="457" t="s">
        <v>109</v>
      </c>
      <c r="F56" s="458"/>
      <c r="G56" s="461" t="s">
        <v>114</v>
      </c>
      <c r="H56" s="457" t="s">
        <v>115</v>
      </c>
      <c r="I56" s="458"/>
    </row>
    <row r="57" spans="1:9" ht="14.25">
      <c r="A57" s="37" t="s">
        <v>116</v>
      </c>
      <c r="B57" s="38"/>
      <c r="C57" s="459"/>
      <c r="D57" s="460"/>
      <c r="E57" s="459"/>
      <c r="F57" s="460"/>
      <c r="G57" s="462"/>
      <c r="H57" s="459"/>
      <c r="I57" s="460"/>
    </row>
    <row r="58" spans="1:9" ht="19.5" customHeight="1">
      <c r="A58" s="41" t="s">
        <v>117</v>
      </c>
      <c r="B58" s="39"/>
      <c r="C58" s="452" t="s">
        <v>206</v>
      </c>
      <c r="D58" s="453"/>
      <c r="E58" s="450" t="s">
        <v>211</v>
      </c>
      <c r="F58" s="451"/>
      <c r="G58" s="80">
        <v>15.2</v>
      </c>
      <c r="H58" s="40"/>
      <c r="I58" s="39"/>
    </row>
    <row r="59" spans="1:9" ht="19.5" customHeight="1">
      <c r="A59" s="41" t="s">
        <v>118</v>
      </c>
      <c r="B59" s="39"/>
      <c r="C59" s="454" t="s">
        <v>153</v>
      </c>
      <c r="D59" s="453"/>
      <c r="E59" s="450" t="s">
        <v>212</v>
      </c>
      <c r="F59" s="451"/>
      <c r="G59" s="84">
        <v>36.6</v>
      </c>
      <c r="H59" s="40"/>
      <c r="I59" s="39"/>
    </row>
    <row r="60" spans="1:9" ht="20.100000000000001" customHeight="1">
      <c r="A60" s="41" t="s">
        <v>119</v>
      </c>
      <c r="B60" s="39"/>
      <c r="C60" s="450" t="s">
        <v>208</v>
      </c>
      <c r="D60" s="451"/>
      <c r="E60" s="450" t="s">
        <v>213</v>
      </c>
      <c r="F60" s="451"/>
      <c r="G60" s="80">
        <v>74.599999999999994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L91" sqref="L91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75</v>
      </c>
      <c r="C25" s="145" t="s">
        <v>76</v>
      </c>
      <c r="D25" s="145" t="s">
        <v>77</v>
      </c>
      <c r="E25" s="145" t="s">
        <v>78</v>
      </c>
      <c r="F25" s="145" t="s">
        <v>79</v>
      </c>
      <c r="G25" s="145" t="s">
        <v>80</v>
      </c>
      <c r="H25" s="145" t="s">
        <v>81</v>
      </c>
      <c r="I25" s="145" t="s">
        <v>82</v>
      </c>
      <c r="J25" s="145" t="s">
        <v>83</v>
      </c>
      <c r="K25" s="145" t="s">
        <v>84</v>
      </c>
      <c r="L25" s="145" t="s">
        <v>85</v>
      </c>
      <c r="M25" s="146" t="s">
        <v>86</v>
      </c>
      <c r="N25" s="203" t="s">
        <v>124</v>
      </c>
      <c r="O25" s="148" t="s">
        <v>123</v>
      </c>
      <c r="AI25"/>
    </row>
    <row r="26" spans="1:35" ht="9.9499999999999993" customHeight="1">
      <c r="A26" s="6" t="s">
        <v>169</v>
      </c>
      <c r="B26" s="145">
        <v>69</v>
      </c>
      <c r="C26" s="145">
        <v>77.5</v>
      </c>
      <c r="D26" s="147">
        <v>84.3</v>
      </c>
      <c r="E26" s="145">
        <v>83</v>
      </c>
      <c r="F26" s="145">
        <v>72.7</v>
      </c>
      <c r="G26" s="145">
        <v>75.400000000000006</v>
      </c>
      <c r="H26" s="147">
        <v>78.3</v>
      </c>
      <c r="I26" s="145">
        <v>69.5</v>
      </c>
      <c r="J26" s="145">
        <v>75.900000000000006</v>
      </c>
      <c r="K26" s="145">
        <v>79.900000000000006</v>
      </c>
      <c r="L26" s="145">
        <v>67.3</v>
      </c>
      <c r="M26" s="300">
        <v>71.8</v>
      </c>
      <c r="N26" s="301">
        <f t="shared" ref="N26:N28" si="0">SUM(B26:M26)</f>
        <v>904.5999999999998</v>
      </c>
      <c r="O26" s="147">
        <v>95.5</v>
      </c>
    </row>
    <row r="27" spans="1:35" ht="9.9499999999999993" customHeight="1">
      <c r="A27" s="6" t="s">
        <v>171</v>
      </c>
      <c r="B27" s="145">
        <v>62</v>
      </c>
      <c r="C27" s="145">
        <v>71.900000000000006</v>
      </c>
      <c r="D27" s="147">
        <v>82.3</v>
      </c>
      <c r="E27" s="145">
        <v>86.9</v>
      </c>
      <c r="F27" s="145">
        <v>79.5</v>
      </c>
      <c r="G27" s="145">
        <v>84.7</v>
      </c>
      <c r="H27" s="147">
        <v>77.8</v>
      </c>
      <c r="I27" s="145">
        <v>103.2</v>
      </c>
      <c r="J27" s="145">
        <v>105.2</v>
      </c>
      <c r="K27" s="145">
        <v>95.4</v>
      </c>
      <c r="L27" s="145">
        <v>100.3</v>
      </c>
      <c r="M27" s="300">
        <v>106.6</v>
      </c>
      <c r="N27" s="301">
        <f t="shared" si="0"/>
        <v>1055.8</v>
      </c>
      <c r="O27" s="147">
        <f>SUM(N27/N26)*100</f>
        <v>116.71456997567988</v>
      </c>
    </row>
    <row r="28" spans="1:35" ht="9.9499999999999993" customHeight="1">
      <c r="A28" s="6" t="s">
        <v>181</v>
      </c>
      <c r="B28" s="145">
        <v>93.3</v>
      </c>
      <c r="C28" s="145">
        <v>91.3</v>
      </c>
      <c r="D28" s="147">
        <v>106.6</v>
      </c>
      <c r="E28" s="145">
        <v>106.6</v>
      </c>
      <c r="F28" s="145">
        <v>101.9</v>
      </c>
      <c r="G28" s="145">
        <v>113</v>
      </c>
      <c r="H28" s="147">
        <v>110.5</v>
      </c>
      <c r="I28" s="145">
        <v>100.3</v>
      </c>
      <c r="J28" s="145">
        <v>104.2</v>
      </c>
      <c r="K28" s="145">
        <v>103.1</v>
      </c>
      <c r="L28" s="145">
        <v>103.7</v>
      </c>
      <c r="M28" s="300">
        <v>103.6</v>
      </c>
      <c r="N28" s="301">
        <f t="shared" si="0"/>
        <v>1238.0999999999999</v>
      </c>
      <c r="O28" s="147">
        <f>SUM(N28/N27)*100</f>
        <v>117.26652775146809</v>
      </c>
    </row>
    <row r="29" spans="1:35" ht="9.9499999999999993" customHeight="1">
      <c r="A29" s="6" t="s">
        <v>186</v>
      </c>
      <c r="B29" s="145">
        <v>91.6</v>
      </c>
      <c r="C29" s="145">
        <v>96.2</v>
      </c>
      <c r="D29" s="147">
        <v>103.6</v>
      </c>
      <c r="E29" s="145">
        <v>104.5</v>
      </c>
      <c r="F29" s="145">
        <v>106.1</v>
      </c>
      <c r="G29" s="145">
        <v>112.9</v>
      </c>
      <c r="H29" s="147">
        <v>114</v>
      </c>
      <c r="I29" s="145">
        <v>98.3</v>
      </c>
      <c r="J29" s="145">
        <v>106.4</v>
      </c>
      <c r="K29" s="145">
        <v>118.9</v>
      </c>
      <c r="L29" s="145">
        <v>102.8</v>
      </c>
      <c r="M29" s="300">
        <v>116.4</v>
      </c>
      <c r="N29" s="301">
        <f t="shared" ref="N29" si="1">SUM(B29:M29)</f>
        <v>1271.7</v>
      </c>
      <c r="O29" s="147">
        <f>SUM(N29/N28)*100</f>
        <v>102.71383571601649</v>
      </c>
    </row>
    <row r="30" spans="1:35" ht="9.9499999999999993" customHeight="1">
      <c r="A30" s="6" t="s">
        <v>195</v>
      </c>
      <c r="B30" s="145">
        <v>96.6</v>
      </c>
      <c r="C30" s="145">
        <v>108.3</v>
      </c>
      <c r="D30" s="147">
        <v>112.8</v>
      </c>
      <c r="E30" s="145">
        <v>102.7</v>
      </c>
      <c r="F30" s="145">
        <v>105.5</v>
      </c>
      <c r="G30" s="145">
        <v>119.6</v>
      </c>
      <c r="H30" s="147">
        <v>113.1</v>
      </c>
      <c r="I30" s="145">
        <v>97.8</v>
      </c>
      <c r="J30" s="145">
        <v>94.8</v>
      </c>
      <c r="K30" s="145">
        <v>105.8</v>
      </c>
      <c r="L30" s="145">
        <v>104.2</v>
      </c>
      <c r="M30" s="300"/>
      <c r="N30" s="301">
        <f t="shared" ref="N30" si="2">SUM(B30:M30)</f>
        <v>1161.2</v>
      </c>
      <c r="O30" s="147">
        <f>SUM(N30/N29)*100</f>
        <v>91.310843752457345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75</v>
      </c>
      <c r="C55" s="145" t="s">
        <v>76</v>
      </c>
      <c r="D55" s="145" t="s">
        <v>77</v>
      </c>
      <c r="E55" s="145" t="s">
        <v>78</v>
      </c>
      <c r="F55" s="145" t="s">
        <v>79</v>
      </c>
      <c r="G55" s="145" t="s">
        <v>80</v>
      </c>
      <c r="H55" s="145" t="s">
        <v>81</v>
      </c>
      <c r="I55" s="145" t="s">
        <v>82</v>
      </c>
      <c r="J55" s="145" t="s">
        <v>83</v>
      </c>
      <c r="K55" s="145" t="s">
        <v>84</v>
      </c>
      <c r="L55" s="145" t="s">
        <v>85</v>
      </c>
      <c r="M55" s="146" t="s">
        <v>86</v>
      </c>
      <c r="N55" s="203" t="s">
        <v>125</v>
      </c>
      <c r="O55" s="148" t="s">
        <v>123</v>
      </c>
    </row>
    <row r="56" spans="1:17" ht="9.9499999999999993" customHeight="1">
      <c r="A56" s="6" t="s">
        <v>169</v>
      </c>
      <c r="B56" s="145">
        <v>121.9</v>
      </c>
      <c r="C56" s="145">
        <v>124.4</v>
      </c>
      <c r="D56" s="145">
        <v>124.3</v>
      </c>
      <c r="E56" s="145">
        <v>124</v>
      </c>
      <c r="F56" s="145">
        <v>129.1</v>
      </c>
      <c r="G56" s="145">
        <v>126</v>
      </c>
      <c r="H56" s="145">
        <v>120.9</v>
      </c>
      <c r="I56" s="145">
        <v>119.3</v>
      </c>
      <c r="J56" s="146">
        <v>118.8</v>
      </c>
      <c r="K56" s="145">
        <v>118</v>
      </c>
      <c r="L56" s="145">
        <v>111.6</v>
      </c>
      <c r="M56" s="146">
        <v>107.9</v>
      </c>
      <c r="N56" s="208">
        <f t="shared" ref="N56:N59" si="3">SUM(B56:M56)/12</f>
        <v>120.51666666666667</v>
      </c>
      <c r="O56" s="147">
        <v>98.3</v>
      </c>
      <c r="P56" s="17"/>
      <c r="Q56" s="17"/>
    </row>
    <row r="57" spans="1:17" ht="9.9499999999999993" customHeight="1">
      <c r="A57" s="6" t="s">
        <v>171</v>
      </c>
      <c r="B57" s="145">
        <v>107.9</v>
      </c>
      <c r="C57" s="145">
        <v>111.7</v>
      </c>
      <c r="D57" s="145">
        <v>111.9</v>
      </c>
      <c r="E57" s="145">
        <v>110.2</v>
      </c>
      <c r="F57" s="145">
        <v>112.5</v>
      </c>
      <c r="G57" s="145">
        <v>113</v>
      </c>
      <c r="H57" s="145">
        <v>111.4</v>
      </c>
      <c r="I57" s="145">
        <v>144</v>
      </c>
      <c r="J57" s="146">
        <v>145.1</v>
      </c>
      <c r="K57" s="145">
        <v>144.6</v>
      </c>
      <c r="L57" s="145">
        <v>147.4</v>
      </c>
      <c r="M57" s="146">
        <v>148.4</v>
      </c>
      <c r="N57" s="208">
        <f t="shared" si="3"/>
        <v>125.67500000000001</v>
      </c>
      <c r="O57" s="147">
        <f>SUM(N57/N56)*100</f>
        <v>104.28018254736553</v>
      </c>
      <c r="P57" s="17"/>
      <c r="Q57" s="17"/>
    </row>
    <row r="58" spans="1:17" ht="9.9499999999999993" customHeight="1">
      <c r="A58" s="6" t="s">
        <v>181</v>
      </c>
      <c r="B58" s="145">
        <v>141.30000000000001</v>
      </c>
      <c r="C58" s="145">
        <v>142.30000000000001</v>
      </c>
      <c r="D58" s="145">
        <v>141.1</v>
      </c>
      <c r="E58" s="145">
        <v>140.1</v>
      </c>
      <c r="F58" s="145">
        <v>145.19999999999999</v>
      </c>
      <c r="G58" s="145">
        <v>146.30000000000001</v>
      </c>
      <c r="H58" s="145">
        <v>140.9</v>
      </c>
      <c r="I58" s="145">
        <v>140.80000000000001</v>
      </c>
      <c r="J58" s="146">
        <v>138</v>
      </c>
      <c r="K58" s="145">
        <v>138.30000000000001</v>
      </c>
      <c r="L58" s="145">
        <v>140.9</v>
      </c>
      <c r="M58" s="146">
        <v>141.1</v>
      </c>
      <c r="N58" s="208">
        <f t="shared" si="3"/>
        <v>141.35833333333332</v>
      </c>
      <c r="O58" s="147">
        <f>SUM(N58/N57)*100</f>
        <v>112.47927856242951</v>
      </c>
      <c r="P58" s="17"/>
      <c r="Q58" s="17"/>
    </row>
    <row r="59" spans="1:17" ht="10.5" customHeight="1">
      <c r="A59" s="6" t="s">
        <v>186</v>
      </c>
      <c r="B59" s="145">
        <v>141.4</v>
      </c>
      <c r="C59" s="145">
        <v>142</v>
      </c>
      <c r="D59" s="145">
        <v>141.30000000000001</v>
      </c>
      <c r="E59" s="145">
        <v>142.80000000000001</v>
      </c>
      <c r="F59" s="145">
        <v>148.4</v>
      </c>
      <c r="G59" s="145">
        <v>148.9</v>
      </c>
      <c r="H59" s="145">
        <v>155</v>
      </c>
      <c r="I59" s="145">
        <v>154.5</v>
      </c>
      <c r="J59" s="146">
        <v>153.4</v>
      </c>
      <c r="K59" s="145">
        <v>157.9</v>
      </c>
      <c r="L59" s="145">
        <v>155.4</v>
      </c>
      <c r="M59" s="146">
        <v>152.80000000000001</v>
      </c>
      <c r="N59" s="208">
        <f t="shared" si="3"/>
        <v>149.48333333333335</v>
      </c>
      <c r="O59" s="147">
        <f>SUM(N59/N58)*100</f>
        <v>105.74780404409599</v>
      </c>
      <c r="P59" s="17"/>
      <c r="Q59" s="17"/>
    </row>
    <row r="60" spans="1:17" ht="10.5" customHeight="1">
      <c r="A60" s="6" t="s">
        <v>195</v>
      </c>
      <c r="B60" s="147">
        <v>151</v>
      </c>
      <c r="C60" s="145">
        <v>149.6</v>
      </c>
      <c r="D60" s="145">
        <v>151.1</v>
      </c>
      <c r="E60" s="145">
        <v>149.80000000000001</v>
      </c>
      <c r="F60" s="145">
        <v>147.9</v>
      </c>
      <c r="G60" s="145">
        <v>153.9</v>
      </c>
      <c r="H60" s="145">
        <v>150.4</v>
      </c>
      <c r="I60" s="145">
        <v>153.5</v>
      </c>
      <c r="J60" s="146">
        <v>147.69999999999999</v>
      </c>
      <c r="K60" s="145">
        <v>148.4</v>
      </c>
      <c r="L60" s="145">
        <v>148.4</v>
      </c>
      <c r="M60" s="146"/>
      <c r="N60" s="208">
        <f t="shared" ref="N60" si="4">SUM(B60:M60)/12</f>
        <v>137.64166666666668</v>
      </c>
      <c r="O60" s="147">
        <f>SUM(N60/N59)*100</f>
        <v>92.078269595272616</v>
      </c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75</v>
      </c>
      <c r="C85" s="145" t="s">
        <v>76</v>
      </c>
      <c r="D85" s="145" t="s">
        <v>77</v>
      </c>
      <c r="E85" s="145" t="s">
        <v>78</v>
      </c>
      <c r="F85" s="145" t="s">
        <v>79</v>
      </c>
      <c r="G85" s="145" t="s">
        <v>80</v>
      </c>
      <c r="H85" s="145" t="s">
        <v>81</v>
      </c>
      <c r="I85" s="145" t="s">
        <v>82</v>
      </c>
      <c r="J85" s="145" t="s">
        <v>83</v>
      </c>
      <c r="K85" s="145" t="s">
        <v>84</v>
      </c>
      <c r="L85" s="145" t="s">
        <v>85</v>
      </c>
      <c r="M85" s="146" t="s">
        <v>86</v>
      </c>
      <c r="N85" s="203" t="s">
        <v>125</v>
      </c>
      <c r="O85" s="148" t="s">
        <v>123</v>
      </c>
    </row>
    <row r="86" spans="1:25" ht="9.9499999999999993" customHeight="1">
      <c r="A86" s="6" t="s">
        <v>169</v>
      </c>
      <c r="B86" s="145">
        <v>56.2</v>
      </c>
      <c r="C86" s="145">
        <v>61.9</v>
      </c>
      <c r="D86" s="145">
        <v>67.900000000000006</v>
      </c>
      <c r="E86" s="145">
        <v>67</v>
      </c>
      <c r="F86" s="145">
        <v>55.4</v>
      </c>
      <c r="G86" s="145">
        <v>60.3</v>
      </c>
      <c r="H86" s="145">
        <v>65.5</v>
      </c>
      <c r="I86" s="145">
        <v>58.5</v>
      </c>
      <c r="J86" s="146">
        <v>63.9</v>
      </c>
      <c r="K86" s="145">
        <v>67.900000000000006</v>
      </c>
      <c r="L86" s="145">
        <v>61.4</v>
      </c>
      <c r="M86" s="146">
        <v>67</v>
      </c>
      <c r="N86" s="208">
        <f>SUM(B86:M86)/12</f>
        <v>62.741666666666667</v>
      </c>
      <c r="O86" s="147">
        <v>97.5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171</v>
      </c>
      <c r="B87" s="145">
        <v>57.4</v>
      </c>
      <c r="C87" s="145">
        <v>63.8</v>
      </c>
      <c r="D87" s="145">
        <v>73.5</v>
      </c>
      <c r="E87" s="145">
        <v>79</v>
      </c>
      <c r="F87" s="145">
        <v>70.3</v>
      </c>
      <c r="G87" s="145">
        <v>74.900000000000006</v>
      </c>
      <c r="H87" s="145">
        <v>70</v>
      </c>
      <c r="I87" s="145">
        <v>68</v>
      </c>
      <c r="J87" s="146">
        <v>72.400000000000006</v>
      </c>
      <c r="K87" s="145">
        <v>66</v>
      </c>
      <c r="L87" s="145">
        <v>67.7</v>
      </c>
      <c r="M87" s="146">
        <v>71.7</v>
      </c>
      <c r="N87" s="208">
        <f>SUM(B87:M87)/12</f>
        <v>69.558333333333337</v>
      </c>
      <c r="O87" s="405">
        <f>SUM(N87/N86)*100</f>
        <v>110.86465666091114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181</v>
      </c>
      <c r="B88" s="145">
        <v>66.900000000000006</v>
      </c>
      <c r="C88" s="145">
        <v>64.099999999999994</v>
      </c>
      <c r="D88" s="145">
        <v>75.599999999999994</v>
      </c>
      <c r="E88" s="145">
        <v>76.2</v>
      </c>
      <c r="F88" s="145">
        <v>69.599999999999994</v>
      </c>
      <c r="G88" s="145">
        <v>77.2</v>
      </c>
      <c r="H88" s="145">
        <v>78.8</v>
      </c>
      <c r="I88" s="145">
        <v>71.3</v>
      </c>
      <c r="J88" s="146">
        <v>75.8</v>
      </c>
      <c r="K88" s="145">
        <v>74.5</v>
      </c>
      <c r="L88" s="145">
        <v>73.3</v>
      </c>
      <c r="M88" s="146">
        <v>73.400000000000006</v>
      </c>
      <c r="N88" s="208">
        <f>SUM(B88:M88)/12</f>
        <v>73.058333333333323</v>
      </c>
      <c r="O88" s="405">
        <f>SUM(N88/N87)*100</f>
        <v>105.03174793338923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186</v>
      </c>
      <c r="B89" s="145">
        <v>64.8</v>
      </c>
      <c r="C89" s="145">
        <v>67.7</v>
      </c>
      <c r="D89" s="145">
        <v>73.400000000000006</v>
      </c>
      <c r="E89" s="145">
        <v>73.099999999999994</v>
      </c>
      <c r="F89" s="145">
        <v>70.900000000000006</v>
      </c>
      <c r="G89" s="145">
        <v>75.8</v>
      </c>
      <c r="H89" s="145">
        <v>73</v>
      </c>
      <c r="I89" s="145">
        <v>63.7</v>
      </c>
      <c r="J89" s="146">
        <v>69.5</v>
      </c>
      <c r="K89" s="145">
        <v>74.900000000000006</v>
      </c>
      <c r="L89" s="145">
        <v>66.5</v>
      </c>
      <c r="M89" s="146">
        <v>76.400000000000006</v>
      </c>
      <c r="N89" s="208">
        <f>SUM(B89:M89)/12</f>
        <v>70.808333333333323</v>
      </c>
      <c r="O89" s="405">
        <f>SUM(N89/N88)*100</f>
        <v>96.920269191285499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186</v>
      </c>
      <c r="B90" s="145">
        <v>64.2</v>
      </c>
      <c r="C90" s="145">
        <v>72.5</v>
      </c>
      <c r="D90" s="145">
        <v>74.5</v>
      </c>
      <c r="E90" s="145">
        <v>68.7</v>
      </c>
      <c r="F90" s="145">
        <v>71.5</v>
      </c>
      <c r="G90" s="145">
        <v>77.3</v>
      </c>
      <c r="H90" s="145">
        <v>75.5</v>
      </c>
      <c r="I90" s="145">
        <v>63.3</v>
      </c>
      <c r="J90" s="146">
        <v>64.900000000000006</v>
      </c>
      <c r="K90" s="145">
        <v>71.2</v>
      </c>
      <c r="L90" s="145">
        <v>70.2</v>
      </c>
      <c r="M90" s="146"/>
      <c r="N90" s="208">
        <f>SUM(B90:M90)/12</f>
        <v>64.483333333333334</v>
      </c>
      <c r="O90" s="405">
        <f>SUM(N90/N89)*100</f>
        <v>91.06743556549371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N14" sqref="N1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63" t="s">
        <v>214</v>
      </c>
      <c r="B1" s="464"/>
      <c r="C1" s="464"/>
      <c r="D1" s="464"/>
      <c r="E1" s="464"/>
      <c r="F1" s="464"/>
      <c r="G1" s="464"/>
      <c r="M1" s="16"/>
      <c r="N1" t="s">
        <v>195</v>
      </c>
      <c r="O1" s="110"/>
      <c r="Q1" s="279" t="s">
        <v>186</v>
      </c>
    </row>
    <row r="2" spans="1:18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349182</v>
      </c>
      <c r="K3" s="195">
        <v>1</v>
      </c>
      <c r="L3" s="3">
        <f>SUM(H3)</f>
        <v>17</v>
      </c>
      <c r="M3" s="160" t="s">
        <v>21</v>
      </c>
      <c r="N3" s="13">
        <f>SUM(J3)</f>
        <v>349182</v>
      </c>
      <c r="O3" s="3">
        <f>SUM(H3)</f>
        <v>17</v>
      </c>
      <c r="P3" s="160" t="s">
        <v>21</v>
      </c>
      <c r="Q3" s="196">
        <v>315308</v>
      </c>
    </row>
    <row r="4" spans="1:18" ht="13.5" customHeight="1">
      <c r="H4" s="3">
        <v>26</v>
      </c>
      <c r="I4" s="160" t="s">
        <v>30</v>
      </c>
      <c r="J4" s="13">
        <v>111033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111033</v>
      </c>
      <c r="O4" s="3">
        <f t="shared" ref="O4:O12" si="2">SUM(H4)</f>
        <v>26</v>
      </c>
      <c r="P4" s="160" t="s">
        <v>30</v>
      </c>
      <c r="Q4" s="86">
        <v>98127</v>
      </c>
    </row>
    <row r="5" spans="1:18" ht="13.5" customHeight="1">
      <c r="H5" s="3">
        <v>33</v>
      </c>
      <c r="I5" s="160" t="s">
        <v>0</v>
      </c>
      <c r="J5" s="13">
        <v>105883</v>
      </c>
      <c r="K5" s="195">
        <v>3</v>
      </c>
      <c r="L5" s="3">
        <f t="shared" si="0"/>
        <v>33</v>
      </c>
      <c r="M5" s="160" t="s">
        <v>0</v>
      </c>
      <c r="N5" s="13">
        <f t="shared" si="1"/>
        <v>105883</v>
      </c>
      <c r="O5" s="3">
        <f t="shared" si="2"/>
        <v>33</v>
      </c>
      <c r="P5" s="160" t="s">
        <v>0</v>
      </c>
      <c r="Q5" s="86">
        <v>106556</v>
      </c>
    </row>
    <row r="6" spans="1:18" ht="13.5" customHeight="1">
      <c r="H6" s="3">
        <v>36</v>
      </c>
      <c r="I6" s="160" t="s">
        <v>5</v>
      </c>
      <c r="J6" s="217">
        <v>85866</v>
      </c>
      <c r="K6" s="195">
        <v>4</v>
      </c>
      <c r="L6" s="3">
        <f t="shared" si="0"/>
        <v>36</v>
      </c>
      <c r="M6" s="160" t="s">
        <v>5</v>
      </c>
      <c r="N6" s="13">
        <f t="shared" si="1"/>
        <v>85866</v>
      </c>
      <c r="O6" s="3">
        <f t="shared" si="2"/>
        <v>36</v>
      </c>
      <c r="P6" s="160" t="s">
        <v>5</v>
      </c>
      <c r="Q6" s="86">
        <v>113052</v>
      </c>
    </row>
    <row r="7" spans="1:18" ht="13.5" customHeight="1">
      <c r="H7" s="3">
        <v>16</v>
      </c>
      <c r="I7" s="160" t="s">
        <v>3</v>
      </c>
      <c r="J7" s="217">
        <v>59982</v>
      </c>
      <c r="K7" s="195">
        <v>5</v>
      </c>
      <c r="L7" s="3">
        <f t="shared" si="0"/>
        <v>16</v>
      </c>
      <c r="M7" s="160" t="s">
        <v>3</v>
      </c>
      <c r="N7" s="13">
        <f t="shared" si="1"/>
        <v>59982</v>
      </c>
      <c r="O7" s="3">
        <f t="shared" si="2"/>
        <v>16</v>
      </c>
      <c r="P7" s="160" t="s">
        <v>3</v>
      </c>
      <c r="Q7" s="86">
        <v>61522</v>
      </c>
    </row>
    <row r="8" spans="1:18" ht="13.5" customHeight="1">
      <c r="H8" s="3">
        <v>34</v>
      </c>
      <c r="I8" s="160" t="s">
        <v>1</v>
      </c>
      <c r="J8" s="13">
        <v>50378</v>
      </c>
      <c r="K8" s="195">
        <v>6</v>
      </c>
      <c r="L8" s="3">
        <f t="shared" si="0"/>
        <v>34</v>
      </c>
      <c r="M8" s="160" t="s">
        <v>1</v>
      </c>
      <c r="N8" s="13">
        <f t="shared" si="1"/>
        <v>50378</v>
      </c>
      <c r="O8" s="3">
        <f t="shared" si="2"/>
        <v>34</v>
      </c>
      <c r="P8" s="160" t="s">
        <v>1</v>
      </c>
      <c r="Q8" s="86">
        <v>47202</v>
      </c>
    </row>
    <row r="9" spans="1:18" ht="13.5" customHeight="1">
      <c r="H9" s="77">
        <v>40</v>
      </c>
      <c r="I9" s="162" t="s">
        <v>2</v>
      </c>
      <c r="J9" s="13">
        <v>36392</v>
      </c>
      <c r="K9" s="195">
        <v>7</v>
      </c>
      <c r="L9" s="3">
        <f t="shared" si="0"/>
        <v>40</v>
      </c>
      <c r="M9" s="162" t="s">
        <v>2</v>
      </c>
      <c r="N9" s="13">
        <f t="shared" si="1"/>
        <v>36392</v>
      </c>
      <c r="O9" s="3">
        <f t="shared" si="2"/>
        <v>40</v>
      </c>
      <c r="P9" s="162" t="s">
        <v>2</v>
      </c>
      <c r="Q9" s="86">
        <v>32356</v>
      </c>
    </row>
    <row r="10" spans="1:18" ht="13.5" customHeight="1">
      <c r="H10" s="3">
        <v>13</v>
      </c>
      <c r="I10" s="160" t="s">
        <v>7</v>
      </c>
      <c r="J10" s="13">
        <v>34244</v>
      </c>
      <c r="K10" s="195">
        <v>8</v>
      </c>
      <c r="L10" s="3">
        <f t="shared" si="0"/>
        <v>13</v>
      </c>
      <c r="M10" s="160" t="s">
        <v>7</v>
      </c>
      <c r="N10" s="13">
        <f t="shared" si="1"/>
        <v>34244</v>
      </c>
      <c r="O10" s="3">
        <f t="shared" si="2"/>
        <v>13</v>
      </c>
      <c r="P10" s="160" t="s">
        <v>7</v>
      </c>
      <c r="Q10" s="86">
        <v>28440</v>
      </c>
    </row>
    <row r="11" spans="1:18" ht="13.5" customHeight="1">
      <c r="H11" s="14">
        <v>24</v>
      </c>
      <c r="I11" s="162" t="s">
        <v>28</v>
      </c>
      <c r="J11" s="13">
        <v>28973</v>
      </c>
      <c r="K11" s="195">
        <v>9</v>
      </c>
      <c r="L11" s="3">
        <f t="shared" si="0"/>
        <v>24</v>
      </c>
      <c r="M11" s="162" t="s">
        <v>28</v>
      </c>
      <c r="N11" s="13">
        <f t="shared" si="1"/>
        <v>28973</v>
      </c>
      <c r="O11" s="3">
        <f t="shared" si="2"/>
        <v>24</v>
      </c>
      <c r="P11" s="162" t="s">
        <v>28</v>
      </c>
      <c r="Q11" s="86">
        <v>30302</v>
      </c>
    </row>
    <row r="12" spans="1:18" ht="13.5" customHeight="1" thickBot="1">
      <c r="H12" s="271">
        <v>25</v>
      </c>
      <c r="I12" s="376" t="s">
        <v>29</v>
      </c>
      <c r="J12" s="413">
        <v>27291</v>
      </c>
      <c r="K12" s="194">
        <v>10</v>
      </c>
      <c r="L12" s="3">
        <f t="shared" si="0"/>
        <v>25</v>
      </c>
      <c r="M12" s="376" t="s">
        <v>29</v>
      </c>
      <c r="N12" s="13">
        <f t="shared" si="1"/>
        <v>27291</v>
      </c>
      <c r="O12" s="14">
        <f t="shared" si="2"/>
        <v>25</v>
      </c>
      <c r="P12" s="376" t="s">
        <v>29</v>
      </c>
      <c r="Q12" s="197">
        <v>40246</v>
      </c>
    </row>
    <row r="13" spans="1:18" ht="13.5" customHeight="1" thickTop="1" thickBot="1">
      <c r="H13" s="121">
        <v>3</v>
      </c>
      <c r="I13" s="174" t="s">
        <v>10</v>
      </c>
      <c r="J13" s="415">
        <v>26191</v>
      </c>
      <c r="K13" s="103"/>
      <c r="L13" s="78"/>
      <c r="M13" s="163"/>
      <c r="N13" s="336">
        <v>916458</v>
      </c>
      <c r="O13" s="3"/>
      <c r="P13" s="270" t="s">
        <v>152</v>
      </c>
      <c r="Q13" s="198">
        <v>1028220</v>
      </c>
    </row>
    <row r="14" spans="1:18" ht="13.5" customHeight="1">
      <c r="B14" s="19"/>
      <c r="H14" s="3">
        <v>38</v>
      </c>
      <c r="I14" s="160" t="s">
        <v>38</v>
      </c>
      <c r="J14" s="13">
        <v>24804</v>
      </c>
      <c r="K14" s="103"/>
      <c r="L14" s="26"/>
      <c r="O14"/>
    </row>
    <row r="15" spans="1:18" ht="13.5" customHeight="1">
      <c r="G15" s="17"/>
      <c r="H15" s="3">
        <v>37</v>
      </c>
      <c r="I15" s="160" t="s">
        <v>37</v>
      </c>
      <c r="J15" s="217">
        <v>16965</v>
      </c>
      <c r="K15" s="103"/>
      <c r="L15" s="26"/>
      <c r="M15" t="s">
        <v>196</v>
      </c>
      <c r="N15" s="15"/>
      <c r="O15"/>
      <c r="P15" t="s">
        <v>197</v>
      </c>
      <c r="Q15" s="85" t="s">
        <v>62</v>
      </c>
    </row>
    <row r="16" spans="1:18" ht="13.5" customHeight="1">
      <c r="C16" s="15"/>
      <c r="E16" s="17"/>
      <c r="H16" s="3">
        <v>31</v>
      </c>
      <c r="I16" s="160" t="s">
        <v>104</v>
      </c>
      <c r="J16" s="217">
        <v>14053</v>
      </c>
      <c r="K16" s="103"/>
      <c r="L16" s="3">
        <f>SUM(L3)</f>
        <v>17</v>
      </c>
      <c r="M16" s="13">
        <f>SUM(N3)</f>
        <v>349182</v>
      </c>
      <c r="N16" s="160" t="s">
        <v>21</v>
      </c>
      <c r="O16" s="3">
        <f>SUM(O3)</f>
        <v>17</v>
      </c>
      <c r="P16" s="13">
        <f>SUM(M16)</f>
        <v>349182</v>
      </c>
      <c r="Q16" s="275">
        <v>342307</v>
      </c>
      <c r="R16" s="79"/>
    </row>
    <row r="17" spans="2:20" ht="13.5" customHeight="1">
      <c r="C17" s="15"/>
      <c r="E17" s="17"/>
      <c r="H17" s="3">
        <v>9</v>
      </c>
      <c r="I17" s="3" t="s">
        <v>162</v>
      </c>
      <c r="J17" s="13">
        <v>12068</v>
      </c>
      <c r="K17" s="103"/>
      <c r="L17" s="3">
        <f t="shared" ref="L17:L25" si="3">SUM(L4)</f>
        <v>26</v>
      </c>
      <c r="M17" s="13">
        <f t="shared" ref="M17:M25" si="4">SUM(N4)</f>
        <v>111033</v>
      </c>
      <c r="N17" s="160" t="s">
        <v>30</v>
      </c>
      <c r="O17" s="3">
        <f t="shared" ref="O17:O25" si="5">SUM(O4)</f>
        <v>26</v>
      </c>
      <c r="P17" s="13">
        <f t="shared" ref="P17:P25" si="6">SUM(M17)</f>
        <v>111033</v>
      </c>
      <c r="Q17" s="276">
        <v>113741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8245</v>
      </c>
      <c r="K18" s="103"/>
      <c r="L18" s="3">
        <f t="shared" si="3"/>
        <v>33</v>
      </c>
      <c r="M18" s="13">
        <f t="shared" si="4"/>
        <v>105883</v>
      </c>
      <c r="N18" s="160" t="s">
        <v>0</v>
      </c>
      <c r="O18" s="3">
        <f t="shared" si="5"/>
        <v>33</v>
      </c>
      <c r="P18" s="13">
        <f t="shared" si="6"/>
        <v>105883</v>
      </c>
      <c r="Q18" s="276">
        <v>107536</v>
      </c>
      <c r="R18" s="79"/>
      <c r="S18" s="111"/>
    </row>
    <row r="19" spans="2:20" ht="13.5" customHeight="1">
      <c r="C19" s="15"/>
      <c r="E19" s="17"/>
      <c r="H19" s="3">
        <v>21</v>
      </c>
      <c r="I19" s="3" t="s">
        <v>158</v>
      </c>
      <c r="J19" s="217">
        <v>7961</v>
      </c>
      <c r="L19" s="3">
        <f t="shared" si="3"/>
        <v>36</v>
      </c>
      <c r="M19" s="13">
        <f t="shared" si="4"/>
        <v>85866</v>
      </c>
      <c r="N19" s="160" t="s">
        <v>5</v>
      </c>
      <c r="O19" s="3">
        <f t="shared" si="5"/>
        <v>36</v>
      </c>
      <c r="P19" s="13">
        <f t="shared" si="6"/>
        <v>85866</v>
      </c>
      <c r="Q19" s="276">
        <v>76046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7458</v>
      </c>
      <c r="L20" s="3">
        <f t="shared" si="3"/>
        <v>16</v>
      </c>
      <c r="M20" s="13">
        <f t="shared" si="4"/>
        <v>59982</v>
      </c>
      <c r="N20" s="160" t="s">
        <v>3</v>
      </c>
      <c r="O20" s="3">
        <f t="shared" si="5"/>
        <v>16</v>
      </c>
      <c r="P20" s="13">
        <f t="shared" si="6"/>
        <v>59982</v>
      </c>
      <c r="Q20" s="276">
        <v>56887</v>
      </c>
      <c r="R20" s="79"/>
      <c r="S20" s="124"/>
    </row>
    <row r="21" spans="2:20" ht="13.5" customHeight="1">
      <c r="B21" s="18"/>
      <c r="C21" s="15"/>
      <c r="E21" s="17"/>
      <c r="H21" s="3">
        <v>15</v>
      </c>
      <c r="I21" s="160" t="s">
        <v>20</v>
      </c>
      <c r="J21" s="13">
        <v>6204</v>
      </c>
      <c r="L21" s="3">
        <f t="shared" si="3"/>
        <v>34</v>
      </c>
      <c r="M21" s="13">
        <f t="shared" si="4"/>
        <v>50378</v>
      </c>
      <c r="N21" s="160" t="s">
        <v>1</v>
      </c>
      <c r="O21" s="3">
        <f t="shared" si="5"/>
        <v>34</v>
      </c>
      <c r="P21" s="13">
        <f t="shared" si="6"/>
        <v>50378</v>
      </c>
      <c r="Q21" s="276">
        <v>49524</v>
      </c>
      <c r="R21" s="79"/>
      <c r="S21" s="28"/>
    </row>
    <row r="22" spans="2:20" ht="13.5" customHeight="1">
      <c r="C22" s="15"/>
      <c r="E22" s="17"/>
      <c r="H22" s="3">
        <v>11</v>
      </c>
      <c r="I22" s="160" t="s">
        <v>17</v>
      </c>
      <c r="J22" s="13">
        <v>5359</v>
      </c>
      <c r="K22" s="15"/>
      <c r="L22" s="3">
        <f t="shared" si="3"/>
        <v>40</v>
      </c>
      <c r="M22" s="13">
        <f t="shared" si="4"/>
        <v>36392</v>
      </c>
      <c r="N22" s="162" t="s">
        <v>2</v>
      </c>
      <c r="O22" s="3">
        <f t="shared" si="5"/>
        <v>40</v>
      </c>
      <c r="P22" s="13">
        <f t="shared" si="6"/>
        <v>36392</v>
      </c>
      <c r="Q22" s="276">
        <v>41396</v>
      </c>
      <c r="R22" s="79"/>
    </row>
    <row r="23" spans="2:20" ht="13.5" customHeight="1">
      <c r="B23" s="18"/>
      <c r="C23" s="15"/>
      <c r="E23" s="17"/>
      <c r="H23" s="3">
        <v>1</v>
      </c>
      <c r="I23" s="160" t="s">
        <v>4</v>
      </c>
      <c r="J23" s="13">
        <v>4212</v>
      </c>
      <c r="K23" s="15"/>
      <c r="L23" s="3">
        <f t="shared" si="3"/>
        <v>13</v>
      </c>
      <c r="M23" s="13">
        <f t="shared" si="4"/>
        <v>34244</v>
      </c>
      <c r="N23" s="160" t="s">
        <v>7</v>
      </c>
      <c r="O23" s="3">
        <f t="shared" si="5"/>
        <v>13</v>
      </c>
      <c r="P23" s="13">
        <f t="shared" si="6"/>
        <v>34244</v>
      </c>
      <c r="Q23" s="276">
        <v>30418</v>
      </c>
      <c r="R23" s="79"/>
      <c r="S23" s="42"/>
    </row>
    <row r="24" spans="2:20" ht="13.5" customHeight="1">
      <c r="C24" s="15"/>
      <c r="E24" s="17"/>
      <c r="H24" s="3">
        <v>39</v>
      </c>
      <c r="I24" s="160" t="s">
        <v>39</v>
      </c>
      <c r="J24" s="13">
        <v>2967</v>
      </c>
      <c r="K24" s="15"/>
      <c r="L24" s="3">
        <f t="shared" si="3"/>
        <v>24</v>
      </c>
      <c r="M24" s="13">
        <f t="shared" si="4"/>
        <v>28973</v>
      </c>
      <c r="N24" s="162" t="s">
        <v>28</v>
      </c>
      <c r="O24" s="3">
        <f t="shared" si="5"/>
        <v>24</v>
      </c>
      <c r="P24" s="13">
        <f t="shared" si="6"/>
        <v>28973</v>
      </c>
      <c r="Q24" s="276">
        <v>30245</v>
      </c>
      <c r="R24" s="79"/>
      <c r="S24" s="111"/>
    </row>
    <row r="25" spans="2:20" ht="13.5" customHeight="1" thickBot="1">
      <c r="C25" s="15"/>
      <c r="E25" s="17"/>
      <c r="H25" s="3">
        <v>22</v>
      </c>
      <c r="I25" s="160" t="s">
        <v>26</v>
      </c>
      <c r="J25" s="13">
        <v>2863</v>
      </c>
      <c r="K25" s="15"/>
      <c r="L25" s="14">
        <f t="shared" si="3"/>
        <v>25</v>
      </c>
      <c r="M25" s="113">
        <f t="shared" si="4"/>
        <v>27291</v>
      </c>
      <c r="N25" s="376" t="s">
        <v>29</v>
      </c>
      <c r="O25" s="14">
        <f t="shared" si="5"/>
        <v>25</v>
      </c>
      <c r="P25" s="113">
        <f t="shared" si="6"/>
        <v>27291</v>
      </c>
      <c r="Q25" s="277">
        <v>35153</v>
      </c>
      <c r="R25" s="126" t="s">
        <v>72</v>
      </c>
      <c r="S25" s="28"/>
      <c r="T25" s="28"/>
    </row>
    <row r="26" spans="2:20" ht="13.5" customHeight="1" thickTop="1">
      <c r="H26" s="3">
        <v>12</v>
      </c>
      <c r="I26" s="160" t="s">
        <v>18</v>
      </c>
      <c r="J26" s="13">
        <v>2592</v>
      </c>
      <c r="K26" s="15"/>
      <c r="L26" s="114"/>
      <c r="M26" s="161">
        <f>SUM(J43-(M16+M17+M18+M19+M20+M21+M22+M23+M24+M25))</f>
        <v>153160</v>
      </c>
      <c r="N26" s="218" t="s">
        <v>45</v>
      </c>
      <c r="O26" s="115"/>
      <c r="P26" s="161">
        <f>SUM(M26)</f>
        <v>153160</v>
      </c>
      <c r="Q26" s="161"/>
      <c r="R26" s="175">
        <v>1058360</v>
      </c>
      <c r="T26" s="28"/>
    </row>
    <row r="27" spans="2:20" ht="13.5" customHeight="1">
      <c r="H27" s="3">
        <v>30</v>
      </c>
      <c r="I27" s="160" t="s">
        <v>33</v>
      </c>
      <c r="J27" s="13">
        <v>2031</v>
      </c>
      <c r="K27" s="15"/>
      <c r="M27" t="s">
        <v>187</v>
      </c>
      <c r="O27" s="110"/>
      <c r="P27" s="28" t="s">
        <v>188</v>
      </c>
    </row>
    <row r="28" spans="2:20" ht="13.5" customHeight="1">
      <c r="H28" s="3">
        <v>20</v>
      </c>
      <c r="I28" s="160" t="s">
        <v>24</v>
      </c>
      <c r="J28" s="13">
        <v>1793</v>
      </c>
      <c r="K28" s="15"/>
      <c r="M28" s="86">
        <f t="shared" ref="M28:M37" si="7">SUM(Q3)</f>
        <v>315308</v>
      </c>
      <c r="N28" s="160" t="s">
        <v>21</v>
      </c>
      <c r="O28" s="3">
        <f>SUM(L3)</f>
        <v>17</v>
      </c>
      <c r="P28" s="86">
        <f t="shared" ref="P28:P37" si="8">SUM(Q3)</f>
        <v>315308</v>
      </c>
    </row>
    <row r="29" spans="2:20" ht="13.5" customHeight="1">
      <c r="H29" s="3">
        <v>27</v>
      </c>
      <c r="I29" s="160" t="s">
        <v>31</v>
      </c>
      <c r="J29" s="136">
        <v>1569</v>
      </c>
      <c r="K29" s="15"/>
      <c r="M29" s="86">
        <f t="shared" si="7"/>
        <v>98127</v>
      </c>
      <c r="N29" s="160" t="s">
        <v>30</v>
      </c>
      <c r="O29" s="3">
        <f t="shared" ref="O29:O37" si="9">SUM(L4)</f>
        <v>26</v>
      </c>
      <c r="P29" s="86">
        <f t="shared" si="8"/>
        <v>98127</v>
      </c>
    </row>
    <row r="30" spans="2:20" ht="13.5" customHeight="1">
      <c r="H30" s="3">
        <v>35</v>
      </c>
      <c r="I30" s="160" t="s">
        <v>36</v>
      </c>
      <c r="J30" s="217">
        <v>982</v>
      </c>
      <c r="K30" s="15"/>
      <c r="M30" s="86">
        <f t="shared" si="7"/>
        <v>106556</v>
      </c>
      <c r="N30" s="160" t="s">
        <v>0</v>
      </c>
      <c r="O30" s="3">
        <f t="shared" si="9"/>
        <v>33</v>
      </c>
      <c r="P30" s="86">
        <f t="shared" si="8"/>
        <v>106556</v>
      </c>
    </row>
    <row r="31" spans="2:20" ht="13.5" customHeight="1">
      <c r="H31" s="3">
        <v>29</v>
      </c>
      <c r="I31" s="160" t="s">
        <v>94</v>
      </c>
      <c r="J31" s="87">
        <v>870</v>
      </c>
      <c r="K31" s="15"/>
      <c r="M31" s="86">
        <f t="shared" si="7"/>
        <v>113052</v>
      </c>
      <c r="N31" s="160" t="s">
        <v>5</v>
      </c>
      <c r="O31" s="3">
        <f t="shared" si="9"/>
        <v>36</v>
      </c>
      <c r="P31" s="86">
        <f t="shared" si="8"/>
        <v>113052</v>
      </c>
    </row>
    <row r="32" spans="2:20" ht="13.5" customHeight="1">
      <c r="H32" s="3">
        <v>23</v>
      </c>
      <c r="I32" s="160" t="s">
        <v>27</v>
      </c>
      <c r="J32" s="136">
        <v>747</v>
      </c>
      <c r="K32" s="15"/>
      <c r="M32" s="86">
        <f t="shared" si="7"/>
        <v>61522</v>
      </c>
      <c r="N32" s="160" t="s">
        <v>3</v>
      </c>
      <c r="O32" s="3">
        <f t="shared" si="9"/>
        <v>16</v>
      </c>
      <c r="P32" s="86">
        <f t="shared" si="8"/>
        <v>61522</v>
      </c>
      <c r="S32" s="10"/>
    </row>
    <row r="33" spans="8:21" ht="13.5" customHeight="1">
      <c r="H33" s="3">
        <v>6</v>
      </c>
      <c r="I33" s="160" t="s">
        <v>13</v>
      </c>
      <c r="J33" s="217">
        <v>690</v>
      </c>
      <c r="K33" s="15"/>
      <c r="M33" s="86">
        <f t="shared" si="7"/>
        <v>47202</v>
      </c>
      <c r="N33" s="160" t="s">
        <v>1</v>
      </c>
      <c r="O33" s="3">
        <f t="shared" si="9"/>
        <v>34</v>
      </c>
      <c r="P33" s="86">
        <f t="shared" si="8"/>
        <v>47202</v>
      </c>
      <c r="S33" s="28"/>
      <c r="T33" s="28"/>
    </row>
    <row r="34" spans="8:21" ht="13.5" customHeight="1">
      <c r="H34" s="3">
        <v>32</v>
      </c>
      <c r="I34" s="160" t="s">
        <v>35</v>
      </c>
      <c r="J34" s="136">
        <v>688</v>
      </c>
      <c r="K34" s="15"/>
      <c r="M34" s="86">
        <f t="shared" si="7"/>
        <v>32356</v>
      </c>
      <c r="N34" s="162" t="s">
        <v>2</v>
      </c>
      <c r="O34" s="3">
        <f t="shared" si="9"/>
        <v>40</v>
      </c>
      <c r="P34" s="86">
        <f t="shared" si="8"/>
        <v>32356</v>
      </c>
      <c r="S34" s="28"/>
      <c r="T34" s="28"/>
    </row>
    <row r="35" spans="8:21" ht="13.5" customHeight="1">
      <c r="H35" s="3">
        <v>18</v>
      </c>
      <c r="I35" s="160" t="s">
        <v>22</v>
      </c>
      <c r="J35" s="13">
        <v>499</v>
      </c>
      <c r="K35" s="15"/>
      <c r="M35" s="86">
        <f t="shared" si="7"/>
        <v>28440</v>
      </c>
      <c r="N35" s="160" t="s">
        <v>7</v>
      </c>
      <c r="O35" s="3">
        <f t="shared" si="9"/>
        <v>13</v>
      </c>
      <c r="P35" s="86">
        <f t="shared" si="8"/>
        <v>28440</v>
      </c>
      <c r="S35" s="28"/>
    </row>
    <row r="36" spans="8:21" ht="13.5" customHeight="1">
      <c r="H36" s="3">
        <v>10</v>
      </c>
      <c r="I36" s="160" t="s">
        <v>16</v>
      </c>
      <c r="J36" s="409">
        <v>350</v>
      </c>
      <c r="K36" s="15"/>
      <c r="M36" s="86">
        <f t="shared" si="7"/>
        <v>30302</v>
      </c>
      <c r="N36" s="162" t="s">
        <v>28</v>
      </c>
      <c r="O36" s="3">
        <f t="shared" si="9"/>
        <v>24</v>
      </c>
      <c r="P36" s="86">
        <f t="shared" si="8"/>
        <v>30302</v>
      </c>
      <c r="S36" s="28"/>
    </row>
    <row r="37" spans="8:21" ht="13.5" customHeight="1" thickBot="1">
      <c r="H37" s="3">
        <v>4</v>
      </c>
      <c r="I37" s="160" t="s">
        <v>11</v>
      </c>
      <c r="J37" s="13">
        <v>337</v>
      </c>
      <c r="K37" s="15"/>
      <c r="M37" s="112">
        <f t="shared" si="7"/>
        <v>40246</v>
      </c>
      <c r="N37" s="376" t="s">
        <v>29</v>
      </c>
      <c r="O37" s="14">
        <f t="shared" si="9"/>
        <v>25</v>
      </c>
      <c r="P37" s="112">
        <f t="shared" si="8"/>
        <v>40246</v>
      </c>
      <c r="S37" s="28"/>
    </row>
    <row r="38" spans="8:21" ht="13.5" customHeight="1" thickTop="1" thickBot="1">
      <c r="H38" s="3">
        <v>19</v>
      </c>
      <c r="I38" s="160" t="s">
        <v>23</v>
      </c>
      <c r="J38" s="217">
        <v>307</v>
      </c>
      <c r="K38" s="15"/>
      <c r="M38" s="342">
        <f>SUM(Q13-(Q3+Q4+Q5+Q6+Q7+Q8+Q9+Q10+Q11+Q12))</f>
        <v>155109</v>
      </c>
      <c r="N38" s="270" t="s">
        <v>182</v>
      </c>
      <c r="O38" s="343"/>
      <c r="P38" s="344">
        <f>SUM(M38)</f>
        <v>155109</v>
      </c>
      <c r="U38" s="28"/>
    </row>
    <row r="39" spans="8:21" ht="13.5" customHeight="1">
      <c r="H39" s="3">
        <v>7</v>
      </c>
      <c r="I39" s="160" t="s">
        <v>14</v>
      </c>
      <c r="J39" s="13">
        <v>182</v>
      </c>
      <c r="K39" s="15"/>
      <c r="P39" s="28"/>
    </row>
    <row r="40" spans="8:21" ht="13.5" customHeight="1">
      <c r="H40" s="3">
        <v>5</v>
      </c>
      <c r="I40" s="160" t="s">
        <v>12</v>
      </c>
      <c r="J40" s="409">
        <v>154</v>
      </c>
      <c r="K40" s="15"/>
    </row>
    <row r="41" spans="8:21" ht="13.5" customHeight="1">
      <c r="H41" s="3">
        <v>28</v>
      </c>
      <c r="I41" s="160" t="s">
        <v>32</v>
      </c>
      <c r="J41" s="13">
        <v>19</v>
      </c>
      <c r="K41" s="15"/>
    </row>
    <row r="42" spans="8:21" ht="13.5" customHeight="1" thickBot="1">
      <c r="H42" s="14">
        <v>8</v>
      </c>
      <c r="I42" s="162" t="s">
        <v>15</v>
      </c>
      <c r="J42" s="424">
        <v>0</v>
      </c>
      <c r="K42" s="15"/>
    </row>
    <row r="43" spans="8:21" ht="13.5" customHeight="1" thickTop="1">
      <c r="H43" s="114"/>
      <c r="I43" s="291" t="s">
        <v>92</v>
      </c>
      <c r="J43" s="292">
        <f>SUM(J3:J42)</f>
        <v>1042384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33" t="s">
        <v>46</v>
      </c>
      <c r="B52" s="22" t="s">
        <v>9</v>
      </c>
      <c r="C52" s="8" t="s">
        <v>195</v>
      </c>
      <c r="D52" s="8" t="s">
        <v>190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349182</v>
      </c>
      <c r="D53" s="87">
        <f t="shared" ref="D53:D63" si="11">SUM(Q3)</f>
        <v>315308</v>
      </c>
      <c r="E53" s="80">
        <f t="shared" ref="E53:E62" si="12">SUM(P16/Q16*100)</f>
        <v>102.00843102828748</v>
      </c>
      <c r="F53" s="20">
        <f t="shared" ref="F53:F63" si="13">SUM(C53/D53*100)</f>
        <v>110.74314638385326</v>
      </c>
      <c r="G53" s="21"/>
      <c r="I53" s="159"/>
    </row>
    <row r="54" spans="1:16" ht="13.5" customHeight="1">
      <c r="A54" s="9">
        <v>2</v>
      </c>
      <c r="B54" s="160" t="s">
        <v>30</v>
      </c>
      <c r="C54" s="13">
        <f t="shared" si="10"/>
        <v>111033</v>
      </c>
      <c r="D54" s="87">
        <f t="shared" si="11"/>
        <v>98127</v>
      </c>
      <c r="E54" s="80">
        <f t="shared" si="12"/>
        <v>97.619152284576359</v>
      </c>
      <c r="F54" s="20">
        <f t="shared" si="13"/>
        <v>113.15234339172704</v>
      </c>
      <c r="G54" s="21"/>
      <c r="I54" s="159"/>
    </row>
    <row r="55" spans="1:16" ht="13.5" customHeight="1">
      <c r="A55" s="9">
        <v>3</v>
      </c>
      <c r="B55" s="160" t="s">
        <v>0</v>
      </c>
      <c r="C55" s="13">
        <f t="shared" si="10"/>
        <v>105883</v>
      </c>
      <c r="D55" s="87">
        <f t="shared" si="11"/>
        <v>106556</v>
      </c>
      <c r="E55" s="80">
        <f t="shared" si="12"/>
        <v>98.462840351138226</v>
      </c>
      <c r="F55" s="20">
        <f t="shared" si="13"/>
        <v>99.368407222493332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85866</v>
      </c>
      <c r="D56" s="87">
        <f t="shared" si="11"/>
        <v>113052</v>
      </c>
      <c r="E56" s="80">
        <f t="shared" si="12"/>
        <v>112.91323672514004</v>
      </c>
      <c r="F56" s="20">
        <f t="shared" si="13"/>
        <v>75.952658953401979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59982</v>
      </c>
      <c r="D57" s="87">
        <f t="shared" si="11"/>
        <v>61522</v>
      </c>
      <c r="E57" s="80">
        <f t="shared" si="12"/>
        <v>105.44061033276495</v>
      </c>
      <c r="F57" s="20">
        <f t="shared" si="13"/>
        <v>97.496830402132574</v>
      </c>
      <c r="G57" s="21"/>
      <c r="I57" s="159"/>
      <c r="P57" s="28"/>
    </row>
    <row r="58" spans="1:16" ht="13.5" customHeight="1">
      <c r="A58" s="9">
        <v>6</v>
      </c>
      <c r="B58" s="160" t="s">
        <v>1</v>
      </c>
      <c r="C58" s="13">
        <f t="shared" si="10"/>
        <v>50378</v>
      </c>
      <c r="D58" s="87">
        <f t="shared" si="11"/>
        <v>47202</v>
      </c>
      <c r="E58" s="80">
        <f t="shared" si="12"/>
        <v>101.72441644455215</v>
      </c>
      <c r="F58" s="20">
        <f t="shared" si="13"/>
        <v>106.72852845218424</v>
      </c>
      <c r="G58" s="21"/>
    </row>
    <row r="59" spans="1:16" ht="13.5" customHeight="1">
      <c r="A59" s="9">
        <v>7</v>
      </c>
      <c r="B59" s="162" t="s">
        <v>2</v>
      </c>
      <c r="C59" s="13">
        <f t="shared" si="10"/>
        <v>36392</v>
      </c>
      <c r="D59" s="87">
        <f t="shared" si="11"/>
        <v>32356</v>
      </c>
      <c r="E59" s="80">
        <f t="shared" si="12"/>
        <v>87.911875543530769</v>
      </c>
      <c r="F59" s="20">
        <f t="shared" si="13"/>
        <v>112.47372975645939</v>
      </c>
      <c r="G59" s="21"/>
    </row>
    <row r="60" spans="1:16" ht="13.5" customHeight="1">
      <c r="A60" s="9">
        <v>8</v>
      </c>
      <c r="B60" s="160" t="s">
        <v>7</v>
      </c>
      <c r="C60" s="13">
        <f t="shared" si="10"/>
        <v>34244</v>
      </c>
      <c r="D60" s="87">
        <f t="shared" si="11"/>
        <v>28440</v>
      </c>
      <c r="E60" s="80">
        <f t="shared" si="12"/>
        <v>112.57807876914984</v>
      </c>
      <c r="F60" s="20">
        <f t="shared" si="13"/>
        <v>120.40787623066105</v>
      </c>
      <c r="G60" s="21"/>
    </row>
    <row r="61" spans="1:16" ht="13.5" customHeight="1">
      <c r="A61" s="9">
        <v>9</v>
      </c>
      <c r="B61" s="162" t="s">
        <v>28</v>
      </c>
      <c r="C61" s="13">
        <f t="shared" si="10"/>
        <v>28973</v>
      </c>
      <c r="D61" s="87">
        <f t="shared" si="11"/>
        <v>30302</v>
      </c>
      <c r="E61" s="80">
        <f t="shared" si="12"/>
        <v>95.794346172921138</v>
      </c>
      <c r="F61" s="20">
        <f t="shared" si="13"/>
        <v>95.614150881129959</v>
      </c>
      <c r="G61" s="21"/>
    </row>
    <row r="62" spans="1:16" ht="13.5" customHeight="1" thickBot="1">
      <c r="A62" s="127">
        <v>10</v>
      </c>
      <c r="B62" s="376" t="s">
        <v>29</v>
      </c>
      <c r="C62" s="113">
        <f t="shared" si="10"/>
        <v>27291</v>
      </c>
      <c r="D62" s="128">
        <f t="shared" si="11"/>
        <v>40246</v>
      </c>
      <c r="E62" s="129">
        <f t="shared" si="12"/>
        <v>77.634910249480839</v>
      </c>
      <c r="F62" s="130">
        <f t="shared" si="13"/>
        <v>67.810465636336531</v>
      </c>
      <c r="G62" s="131"/>
    </row>
    <row r="63" spans="1:16" ht="13.5" customHeight="1" thickTop="1">
      <c r="A63" s="114"/>
      <c r="B63" s="132" t="s">
        <v>73</v>
      </c>
      <c r="C63" s="133">
        <f>SUM(J43)</f>
        <v>1042384</v>
      </c>
      <c r="D63" s="133">
        <f t="shared" si="11"/>
        <v>1028220</v>
      </c>
      <c r="E63" s="134">
        <f>SUM(C63/R26*100)</f>
        <v>98.490494727691896</v>
      </c>
      <c r="F63" s="135">
        <f t="shared" si="13"/>
        <v>101.37752621034409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M74" sqref="M74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65</v>
      </c>
      <c r="R1" s="104"/>
    </row>
    <row r="2" spans="8:30">
      <c r="H2" s="183" t="s">
        <v>195</v>
      </c>
      <c r="I2" s="3"/>
      <c r="J2" s="184" t="s">
        <v>101</v>
      </c>
      <c r="K2" s="3"/>
      <c r="L2" s="293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98</v>
      </c>
      <c r="I3" s="3"/>
      <c r="J3" s="144" t="s">
        <v>99</v>
      </c>
      <c r="K3" s="3"/>
      <c r="L3" s="293" t="s">
        <v>98</v>
      </c>
      <c r="N3" s="420"/>
      <c r="S3" s="26"/>
      <c r="T3" s="26"/>
      <c r="U3" s="26"/>
    </row>
    <row r="4" spans="8:30" ht="13.5" customHeight="1">
      <c r="H4" s="89">
        <v>18812</v>
      </c>
      <c r="I4" s="3">
        <v>33</v>
      </c>
      <c r="J4" s="160" t="s">
        <v>0</v>
      </c>
      <c r="K4" s="116">
        <f>SUM(I4)</f>
        <v>33</v>
      </c>
      <c r="L4" s="309">
        <v>19010</v>
      </c>
      <c r="M4" s="45"/>
      <c r="N4" s="420"/>
      <c r="O4" s="90"/>
      <c r="S4" s="26"/>
      <c r="T4" s="26"/>
      <c r="U4" s="26"/>
    </row>
    <row r="5" spans="8:30" ht="13.5" customHeight="1">
      <c r="H5" s="44">
        <v>12464</v>
      </c>
      <c r="I5" s="3">
        <v>26</v>
      </c>
      <c r="J5" s="160" t="s">
        <v>30</v>
      </c>
      <c r="K5" s="116">
        <f t="shared" ref="K5:K13" si="0">SUM(I5)</f>
        <v>26</v>
      </c>
      <c r="L5" s="310">
        <v>18946</v>
      </c>
      <c r="M5" s="45"/>
      <c r="N5" s="420"/>
      <c r="O5" s="90"/>
      <c r="S5" s="26"/>
      <c r="T5" s="26"/>
      <c r="U5" s="26"/>
    </row>
    <row r="6" spans="8:30" ht="13.5" customHeight="1">
      <c r="H6" s="289">
        <v>5106</v>
      </c>
      <c r="I6" s="3">
        <v>14</v>
      </c>
      <c r="J6" s="160" t="s">
        <v>19</v>
      </c>
      <c r="K6" s="116">
        <f t="shared" si="0"/>
        <v>14</v>
      </c>
      <c r="L6" s="310">
        <v>5602</v>
      </c>
      <c r="M6" s="45"/>
      <c r="N6" s="420"/>
      <c r="O6" s="90"/>
      <c r="S6" s="26"/>
      <c r="T6" s="26"/>
      <c r="U6" s="26"/>
    </row>
    <row r="7" spans="8:30" ht="13.5" customHeight="1">
      <c r="H7" s="44">
        <v>3999</v>
      </c>
      <c r="I7" s="3">
        <v>38</v>
      </c>
      <c r="J7" s="160" t="s">
        <v>38</v>
      </c>
      <c r="K7" s="116">
        <f t="shared" si="0"/>
        <v>38</v>
      </c>
      <c r="L7" s="310">
        <v>4724</v>
      </c>
      <c r="M7" s="45"/>
      <c r="N7" s="420"/>
      <c r="O7" s="90"/>
      <c r="S7" s="26"/>
      <c r="T7" s="26"/>
      <c r="U7" s="26"/>
    </row>
    <row r="8" spans="8:30">
      <c r="H8" s="88">
        <v>3150</v>
      </c>
      <c r="I8" s="3">
        <v>15</v>
      </c>
      <c r="J8" s="160" t="s">
        <v>20</v>
      </c>
      <c r="K8" s="116">
        <f t="shared" si="0"/>
        <v>15</v>
      </c>
      <c r="L8" s="310">
        <v>3994</v>
      </c>
      <c r="M8" s="45"/>
      <c r="N8" s="90"/>
      <c r="O8" s="90"/>
      <c r="S8" s="26"/>
      <c r="T8" s="26"/>
      <c r="U8" s="26"/>
    </row>
    <row r="9" spans="8:30">
      <c r="H9" s="44">
        <v>2277</v>
      </c>
      <c r="I9" s="3">
        <v>37</v>
      </c>
      <c r="J9" s="160" t="s">
        <v>37</v>
      </c>
      <c r="K9" s="116">
        <f t="shared" si="0"/>
        <v>37</v>
      </c>
      <c r="L9" s="310">
        <v>1718</v>
      </c>
      <c r="M9" s="45"/>
      <c r="N9" s="90"/>
      <c r="O9" s="90"/>
      <c r="S9" s="26"/>
      <c r="T9" s="26"/>
      <c r="U9" s="26"/>
    </row>
    <row r="10" spans="8:30">
      <c r="H10" s="44">
        <v>2018</v>
      </c>
      <c r="I10" s="14">
        <v>34</v>
      </c>
      <c r="J10" s="162" t="s">
        <v>1</v>
      </c>
      <c r="K10" s="116">
        <f t="shared" si="0"/>
        <v>34</v>
      </c>
      <c r="L10" s="310">
        <v>4570</v>
      </c>
      <c r="S10" s="26"/>
      <c r="T10" s="26"/>
      <c r="U10" s="26"/>
    </row>
    <row r="11" spans="8:30">
      <c r="H11" s="43">
        <v>1693</v>
      </c>
      <c r="I11" s="3">
        <v>24</v>
      </c>
      <c r="J11" s="160" t="s">
        <v>28</v>
      </c>
      <c r="K11" s="116">
        <f t="shared" si="0"/>
        <v>24</v>
      </c>
      <c r="L11" s="310">
        <v>4093</v>
      </c>
      <c r="M11" s="45"/>
      <c r="N11" s="90"/>
      <c r="O11" s="90"/>
      <c r="S11" s="26"/>
      <c r="T11" s="26"/>
      <c r="U11" s="26"/>
    </row>
    <row r="12" spans="8:30">
      <c r="H12" s="166">
        <v>1185</v>
      </c>
      <c r="I12" s="14">
        <v>27</v>
      </c>
      <c r="J12" s="162" t="s">
        <v>31</v>
      </c>
      <c r="K12" s="116">
        <f t="shared" si="0"/>
        <v>27</v>
      </c>
      <c r="L12" s="310">
        <v>1087</v>
      </c>
      <c r="M12" s="45"/>
      <c r="N12" s="90"/>
      <c r="O12" s="90"/>
      <c r="S12" s="26"/>
      <c r="T12" s="26"/>
      <c r="U12" s="26"/>
    </row>
    <row r="13" spans="8:30" ht="14.25" thickBot="1">
      <c r="H13" s="434">
        <v>1000</v>
      </c>
      <c r="I13" s="379">
        <v>17</v>
      </c>
      <c r="J13" s="380" t="s">
        <v>21</v>
      </c>
      <c r="K13" s="116">
        <f t="shared" si="0"/>
        <v>17</v>
      </c>
      <c r="L13" s="310">
        <v>1166</v>
      </c>
      <c r="M13" s="45"/>
      <c r="N13" s="90"/>
      <c r="O13" s="90"/>
      <c r="S13" s="26"/>
      <c r="T13" s="26"/>
      <c r="U13" s="26"/>
    </row>
    <row r="14" spans="8:30" ht="14.25" thickTop="1">
      <c r="H14" s="88">
        <v>912</v>
      </c>
      <c r="I14" s="121">
        <v>36</v>
      </c>
      <c r="J14" s="174" t="s">
        <v>5</v>
      </c>
      <c r="K14" s="107" t="s">
        <v>8</v>
      </c>
      <c r="L14" s="311">
        <v>70047</v>
      </c>
      <c r="S14" s="26"/>
      <c r="T14" s="26"/>
      <c r="U14" s="26"/>
    </row>
    <row r="15" spans="8:30">
      <c r="H15" s="193">
        <v>777</v>
      </c>
      <c r="I15" s="3">
        <v>25</v>
      </c>
      <c r="J15" s="160" t="s">
        <v>29</v>
      </c>
      <c r="K15" s="50"/>
      <c r="M15" s="42" t="s">
        <v>93</v>
      </c>
      <c r="N15" s="42" t="s">
        <v>74</v>
      </c>
      <c r="S15" s="26"/>
      <c r="T15" s="26"/>
      <c r="U15" s="26"/>
    </row>
    <row r="16" spans="8:30">
      <c r="H16" s="193">
        <v>658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312">
        <v>17948</v>
      </c>
      <c r="N16" s="89">
        <f>SUM(H4)</f>
        <v>18812</v>
      </c>
      <c r="O16" s="45"/>
      <c r="P16" s="17"/>
      <c r="S16" s="26"/>
      <c r="T16" s="26"/>
      <c r="U16" s="26"/>
    </row>
    <row r="17" spans="1:21">
      <c r="H17" s="44">
        <v>516</v>
      </c>
      <c r="I17" s="3">
        <v>16</v>
      </c>
      <c r="J17" s="160" t="s">
        <v>3</v>
      </c>
      <c r="K17" s="116">
        <f t="shared" ref="K17:K25" si="1">SUM(I5)</f>
        <v>26</v>
      </c>
      <c r="L17" s="160" t="s">
        <v>30</v>
      </c>
      <c r="M17" s="313">
        <v>12564</v>
      </c>
      <c r="N17" s="89">
        <f t="shared" ref="N17:N25" si="2">SUM(H5)</f>
        <v>12464</v>
      </c>
      <c r="O17" s="45"/>
      <c r="P17" s="17"/>
      <c r="S17" s="26"/>
      <c r="T17" s="26"/>
      <c r="U17" s="26"/>
    </row>
    <row r="18" spans="1:21">
      <c r="H18" s="435">
        <v>483</v>
      </c>
      <c r="I18" s="33">
        <v>40</v>
      </c>
      <c r="J18" s="160" t="s">
        <v>2</v>
      </c>
      <c r="K18" s="116">
        <f t="shared" si="1"/>
        <v>14</v>
      </c>
      <c r="L18" s="160" t="s">
        <v>19</v>
      </c>
      <c r="M18" s="313">
        <v>8668</v>
      </c>
      <c r="N18" s="89">
        <f t="shared" si="2"/>
        <v>5106</v>
      </c>
      <c r="O18" s="45"/>
      <c r="P18" s="17"/>
      <c r="S18" s="26"/>
      <c r="T18" s="26"/>
      <c r="U18" s="26"/>
    </row>
    <row r="19" spans="1:21">
      <c r="H19" s="89">
        <v>192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4040</v>
      </c>
      <c r="N19" s="89">
        <f t="shared" si="2"/>
        <v>3999</v>
      </c>
      <c r="O19" s="45"/>
      <c r="P19" s="17"/>
      <c r="S19" s="26"/>
      <c r="T19" s="26"/>
      <c r="U19" s="26"/>
    </row>
    <row r="20" spans="1:21" ht="14.25" thickBot="1">
      <c r="H20" s="44">
        <v>188</v>
      </c>
      <c r="I20" s="3">
        <v>32</v>
      </c>
      <c r="J20" s="160" t="s">
        <v>35</v>
      </c>
      <c r="K20" s="116">
        <f t="shared" si="1"/>
        <v>15</v>
      </c>
      <c r="L20" s="160" t="s">
        <v>20</v>
      </c>
      <c r="M20" s="313">
        <v>3148</v>
      </c>
      <c r="N20" s="89">
        <f t="shared" si="2"/>
        <v>3150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195</v>
      </c>
      <c r="D21" s="59" t="s">
        <v>186</v>
      </c>
      <c r="E21" s="59" t="s">
        <v>51</v>
      </c>
      <c r="F21" s="59" t="s">
        <v>50</v>
      </c>
      <c r="G21" s="59" t="s">
        <v>52</v>
      </c>
      <c r="H21" s="88">
        <v>161</v>
      </c>
      <c r="I21" s="3">
        <v>21</v>
      </c>
      <c r="J21" s="160" t="s">
        <v>25</v>
      </c>
      <c r="K21" s="116">
        <f t="shared" si="1"/>
        <v>37</v>
      </c>
      <c r="L21" s="160" t="s">
        <v>37</v>
      </c>
      <c r="M21" s="313">
        <v>2449</v>
      </c>
      <c r="N21" s="89">
        <f t="shared" si="2"/>
        <v>2277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18812</v>
      </c>
      <c r="D22" s="89">
        <f>SUM(L4)</f>
        <v>19010</v>
      </c>
      <c r="E22" s="52">
        <f t="shared" ref="E22:E32" si="4">SUM(N16/M16*100)</f>
        <v>104.81390684198797</v>
      </c>
      <c r="F22" s="55">
        <f>SUM(C22/D22*100)</f>
        <v>98.958442924776435</v>
      </c>
      <c r="G22" s="3"/>
      <c r="H22" s="125">
        <v>78</v>
      </c>
      <c r="I22" s="3">
        <v>31</v>
      </c>
      <c r="J22" s="160" t="s">
        <v>104</v>
      </c>
      <c r="K22" s="116">
        <f t="shared" si="1"/>
        <v>34</v>
      </c>
      <c r="L22" s="162" t="s">
        <v>1</v>
      </c>
      <c r="M22" s="313">
        <v>1747</v>
      </c>
      <c r="N22" s="89">
        <f t="shared" si="2"/>
        <v>2018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12464</v>
      </c>
      <c r="D23" s="89">
        <f>SUM(L5)</f>
        <v>18946</v>
      </c>
      <c r="E23" s="52">
        <f t="shared" si="4"/>
        <v>99.204075135307221</v>
      </c>
      <c r="F23" s="55">
        <f t="shared" ref="F23:F32" si="5">SUM(C23/D23*100)</f>
        <v>65.786973503641931</v>
      </c>
      <c r="G23" s="3"/>
      <c r="H23" s="373">
        <v>73</v>
      </c>
      <c r="I23" s="3">
        <v>9</v>
      </c>
      <c r="J23" s="3" t="s">
        <v>163</v>
      </c>
      <c r="K23" s="116">
        <f t="shared" si="1"/>
        <v>24</v>
      </c>
      <c r="L23" s="160" t="s">
        <v>28</v>
      </c>
      <c r="M23" s="313">
        <v>1844</v>
      </c>
      <c r="N23" s="89">
        <f t="shared" si="2"/>
        <v>1693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5106</v>
      </c>
      <c r="D24" s="89">
        <f t="shared" ref="D24:D31" si="6">SUM(L6)</f>
        <v>5602</v>
      </c>
      <c r="E24" s="52">
        <f t="shared" si="4"/>
        <v>58.906322104291654</v>
      </c>
      <c r="F24" s="55">
        <f t="shared" si="5"/>
        <v>91.146019278828987</v>
      </c>
      <c r="G24" s="3"/>
      <c r="H24" s="91">
        <v>41</v>
      </c>
      <c r="I24" s="3">
        <v>4</v>
      </c>
      <c r="J24" s="160" t="s">
        <v>11</v>
      </c>
      <c r="K24" s="116">
        <f t="shared" si="1"/>
        <v>27</v>
      </c>
      <c r="L24" s="162" t="s">
        <v>31</v>
      </c>
      <c r="M24" s="313">
        <v>1708</v>
      </c>
      <c r="N24" s="89">
        <f t="shared" si="2"/>
        <v>1185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3999</v>
      </c>
      <c r="D25" s="89">
        <f t="shared" si="6"/>
        <v>4724</v>
      </c>
      <c r="E25" s="52">
        <f t="shared" si="4"/>
        <v>98.985148514851488</v>
      </c>
      <c r="F25" s="55">
        <f t="shared" si="5"/>
        <v>84.652836579170199</v>
      </c>
      <c r="G25" s="3"/>
      <c r="H25" s="373">
        <v>32</v>
      </c>
      <c r="I25" s="3">
        <v>2</v>
      </c>
      <c r="J25" s="160" t="s">
        <v>6</v>
      </c>
      <c r="K25" s="180">
        <f t="shared" si="1"/>
        <v>17</v>
      </c>
      <c r="L25" s="380" t="s">
        <v>21</v>
      </c>
      <c r="M25" s="314">
        <v>949</v>
      </c>
      <c r="N25" s="166">
        <f t="shared" si="2"/>
        <v>1000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20</v>
      </c>
      <c r="C26" s="89">
        <f t="shared" si="3"/>
        <v>3150</v>
      </c>
      <c r="D26" s="89">
        <f t="shared" si="6"/>
        <v>3994</v>
      </c>
      <c r="E26" s="52">
        <f t="shared" si="4"/>
        <v>100.06353240152477</v>
      </c>
      <c r="F26" s="55">
        <f t="shared" si="5"/>
        <v>78.868302453680514</v>
      </c>
      <c r="G26" s="12"/>
      <c r="H26" s="125">
        <v>18</v>
      </c>
      <c r="I26" s="3">
        <v>22</v>
      </c>
      <c r="J26" s="160" t="s">
        <v>26</v>
      </c>
      <c r="K26" s="3"/>
      <c r="L26" s="362" t="s">
        <v>157</v>
      </c>
      <c r="M26" s="315">
        <v>60211</v>
      </c>
      <c r="N26" s="191">
        <f>SUM(H44)</f>
        <v>55841</v>
      </c>
      <c r="S26" s="26"/>
      <c r="T26" s="26"/>
      <c r="U26" s="26"/>
    </row>
    <row r="27" spans="1:21">
      <c r="A27" s="61">
        <v>6</v>
      </c>
      <c r="B27" s="160" t="s">
        <v>37</v>
      </c>
      <c r="C27" s="43">
        <f t="shared" si="3"/>
        <v>2277</v>
      </c>
      <c r="D27" s="89">
        <f t="shared" si="6"/>
        <v>1718</v>
      </c>
      <c r="E27" s="52">
        <f t="shared" si="4"/>
        <v>92.976725193956725</v>
      </c>
      <c r="F27" s="55">
        <f t="shared" si="5"/>
        <v>132.53783469150176</v>
      </c>
      <c r="G27" s="3"/>
      <c r="H27" s="91">
        <v>5</v>
      </c>
      <c r="I27" s="3">
        <v>19</v>
      </c>
      <c r="J27" s="160" t="s">
        <v>23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2018</v>
      </c>
      <c r="D28" s="89">
        <f t="shared" si="6"/>
        <v>4570</v>
      </c>
      <c r="E28" s="52">
        <f t="shared" si="4"/>
        <v>115.51230681167716</v>
      </c>
      <c r="F28" s="55">
        <f t="shared" si="5"/>
        <v>44.157549234135665</v>
      </c>
      <c r="G28" s="3"/>
      <c r="H28" s="125">
        <v>2</v>
      </c>
      <c r="I28" s="3">
        <v>12</v>
      </c>
      <c r="J28" s="160" t="s">
        <v>18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1693</v>
      </c>
      <c r="D29" s="89">
        <f t="shared" si="6"/>
        <v>4093</v>
      </c>
      <c r="E29" s="52">
        <f t="shared" si="4"/>
        <v>91.811279826464215</v>
      </c>
      <c r="F29" s="55">
        <f t="shared" si="5"/>
        <v>41.363303200586365</v>
      </c>
      <c r="G29" s="11"/>
      <c r="H29" s="91">
        <v>1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1185</v>
      </c>
      <c r="D30" s="89">
        <f t="shared" si="6"/>
        <v>1087</v>
      </c>
      <c r="E30" s="52">
        <f t="shared" si="4"/>
        <v>69.379391100702577</v>
      </c>
      <c r="F30" s="55">
        <f t="shared" si="5"/>
        <v>109.01563937442502</v>
      </c>
      <c r="G30" s="12"/>
      <c r="H30" s="125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80" t="s">
        <v>21</v>
      </c>
      <c r="C31" s="43">
        <f t="shared" si="3"/>
        <v>1000</v>
      </c>
      <c r="D31" s="89">
        <f t="shared" si="6"/>
        <v>1166</v>
      </c>
      <c r="E31" s="52">
        <f t="shared" si="4"/>
        <v>105.3740779768177</v>
      </c>
      <c r="F31" s="55">
        <f t="shared" si="5"/>
        <v>85.763293310463112</v>
      </c>
      <c r="G31" s="92"/>
      <c r="H31" s="125">
        <v>0</v>
      </c>
      <c r="I31" s="3">
        <v>6</v>
      </c>
      <c r="J31" s="160" t="s">
        <v>13</v>
      </c>
      <c r="L31" s="29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55841</v>
      </c>
      <c r="D32" s="67">
        <f>SUM(L14)</f>
        <v>70047</v>
      </c>
      <c r="E32" s="70">
        <f t="shared" si="4"/>
        <v>92.74218996528873</v>
      </c>
      <c r="F32" s="68">
        <f t="shared" si="5"/>
        <v>79.719331306123024</v>
      </c>
      <c r="G32" s="69"/>
      <c r="H32" s="433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416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43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346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193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30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29</v>
      </c>
      <c r="J40" s="160" t="s">
        <v>94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193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55841</v>
      </c>
      <c r="I44" s="3"/>
      <c r="J44" s="165" t="s">
        <v>96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70</v>
      </c>
      <c r="K47" s="3"/>
      <c r="L47" s="298" t="s">
        <v>186</v>
      </c>
      <c r="S47" s="26"/>
      <c r="T47" s="26"/>
      <c r="U47" s="26"/>
      <c r="V47" s="26"/>
    </row>
    <row r="48" spans="2:30">
      <c r="H48" s="177" t="s">
        <v>98</v>
      </c>
      <c r="I48" s="121"/>
      <c r="J48" s="177" t="s">
        <v>53</v>
      </c>
      <c r="K48" s="121"/>
      <c r="L48" s="302" t="s">
        <v>98</v>
      </c>
      <c r="S48" s="26"/>
      <c r="T48" s="26"/>
      <c r="U48" s="26"/>
      <c r="V48" s="26"/>
    </row>
    <row r="49" spans="1:22">
      <c r="H49" s="89">
        <v>57351</v>
      </c>
      <c r="I49" s="3">
        <v>26</v>
      </c>
      <c r="J49" s="160" t="s">
        <v>30</v>
      </c>
      <c r="K49" s="3">
        <f>SUM(I49)</f>
        <v>26</v>
      </c>
      <c r="L49" s="303">
        <v>49751</v>
      </c>
      <c r="S49" s="26"/>
      <c r="T49" s="26"/>
      <c r="U49" s="26"/>
      <c r="V49" s="26"/>
    </row>
    <row r="50" spans="1:22">
      <c r="H50" s="89">
        <v>14141</v>
      </c>
      <c r="I50" s="3">
        <v>33</v>
      </c>
      <c r="J50" s="160" t="s">
        <v>0</v>
      </c>
      <c r="K50" s="3">
        <f t="shared" ref="K50:K58" si="7">SUM(I50)</f>
        <v>33</v>
      </c>
      <c r="L50" s="303">
        <v>13522</v>
      </c>
      <c r="M50" s="26"/>
      <c r="N50" s="90"/>
      <c r="O50" s="90"/>
      <c r="S50" s="26"/>
      <c r="T50" s="26"/>
      <c r="U50" s="26"/>
      <c r="V50" s="26"/>
    </row>
    <row r="51" spans="1:22">
      <c r="H51" s="44">
        <v>10411</v>
      </c>
      <c r="I51" s="3">
        <v>13</v>
      </c>
      <c r="J51" s="160" t="s">
        <v>7</v>
      </c>
      <c r="K51" s="3">
        <f t="shared" si="7"/>
        <v>13</v>
      </c>
      <c r="L51" s="303">
        <v>8867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7774</v>
      </c>
      <c r="I52" s="3">
        <v>40</v>
      </c>
      <c r="J52" s="160" t="s">
        <v>2</v>
      </c>
      <c r="K52" s="3">
        <f t="shared" si="7"/>
        <v>40</v>
      </c>
      <c r="L52" s="303">
        <v>6479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195</v>
      </c>
      <c r="D53" s="59" t="s">
        <v>186</v>
      </c>
      <c r="E53" s="59" t="s">
        <v>51</v>
      </c>
      <c r="F53" s="59" t="s">
        <v>50</v>
      </c>
      <c r="G53" s="59" t="s">
        <v>52</v>
      </c>
      <c r="H53" s="88">
        <v>5452</v>
      </c>
      <c r="I53" s="3">
        <v>34</v>
      </c>
      <c r="J53" s="160" t="s">
        <v>1</v>
      </c>
      <c r="K53" s="3">
        <f t="shared" si="7"/>
        <v>34</v>
      </c>
      <c r="L53" s="303">
        <v>5770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57351</v>
      </c>
      <c r="D54" s="97">
        <f>SUM(L49)</f>
        <v>49751</v>
      </c>
      <c r="E54" s="52">
        <f t="shared" ref="E54:E64" si="9">SUM(N63/M63*100)</f>
        <v>98.983431135657568</v>
      </c>
      <c r="F54" s="52">
        <f>SUM(C54/D54*100)</f>
        <v>115.27607485276678</v>
      </c>
      <c r="G54" s="3"/>
      <c r="H54" s="289">
        <v>3928</v>
      </c>
      <c r="I54" s="3">
        <v>24</v>
      </c>
      <c r="J54" s="160" t="s">
        <v>28</v>
      </c>
      <c r="K54" s="3">
        <f t="shared" si="7"/>
        <v>24</v>
      </c>
      <c r="L54" s="303">
        <v>2993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14141</v>
      </c>
      <c r="D55" s="97">
        <f t="shared" ref="D55:D64" si="10">SUM(L50)</f>
        <v>13522</v>
      </c>
      <c r="E55" s="52">
        <f t="shared" si="9"/>
        <v>111.32016059198615</v>
      </c>
      <c r="F55" s="52">
        <f t="shared" ref="F55:F64" si="11">SUM(C55/D55*100)</f>
        <v>104.57772518858157</v>
      </c>
      <c r="G55" s="3"/>
      <c r="H55" s="88">
        <v>3053</v>
      </c>
      <c r="I55" s="3">
        <v>25</v>
      </c>
      <c r="J55" s="160" t="s">
        <v>29</v>
      </c>
      <c r="K55" s="3">
        <f t="shared" si="7"/>
        <v>25</v>
      </c>
      <c r="L55" s="303">
        <v>13077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10411</v>
      </c>
      <c r="D56" s="97">
        <f t="shared" si="10"/>
        <v>8867</v>
      </c>
      <c r="E56" s="52">
        <f t="shared" si="9"/>
        <v>96.927660366818742</v>
      </c>
      <c r="F56" s="52">
        <f t="shared" si="11"/>
        <v>117.41287921506711</v>
      </c>
      <c r="G56" s="3"/>
      <c r="H56" s="88">
        <v>2442</v>
      </c>
      <c r="I56" s="3">
        <v>22</v>
      </c>
      <c r="J56" s="160" t="s">
        <v>26</v>
      </c>
      <c r="K56" s="3">
        <f t="shared" si="7"/>
        <v>22</v>
      </c>
      <c r="L56" s="303">
        <v>297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7774</v>
      </c>
      <c r="D57" s="97">
        <f t="shared" si="10"/>
        <v>6479</v>
      </c>
      <c r="E57" s="52">
        <f t="shared" si="9"/>
        <v>111.31156930126002</v>
      </c>
      <c r="F57" s="52">
        <f t="shared" si="11"/>
        <v>119.98765241549623</v>
      </c>
      <c r="G57" s="3"/>
      <c r="H57" s="125">
        <v>2358</v>
      </c>
      <c r="I57" s="3">
        <v>36</v>
      </c>
      <c r="J57" s="160" t="s">
        <v>5</v>
      </c>
      <c r="K57" s="3">
        <f t="shared" si="7"/>
        <v>36</v>
      </c>
      <c r="L57" s="303">
        <v>2209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5452</v>
      </c>
      <c r="D58" s="97">
        <f t="shared" si="10"/>
        <v>5770</v>
      </c>
      <c r="E58" s="52">
        <f t="shared" si="9"/>
        <v>102.69353927293277</v>
      </c>
      <c r="F58" s="52">
        <f t="shared" si="11"/>
        <v>94.488734835355288</v>
      </c>
      <c r="G58" s="12"/>
      <c r="H58" s="166">
        <v>1750</v>
      </c>
      <c r="I58" s="14">
        <v>16</v>
      </c>
      <c r="J58" s="162" t="s">
        <v>3</v>
      </c>
      <c r="K58" s="14">
        <f t="shared" si="7"/>
        <v>16</v>
      </c>
      <c r="L58" s="304">
        <v>2076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3928</v>
      </c>
      <c r="D59" s="97">
        <f t="shared" si="10"/>
        <v>2993</v>
      </c>
      <c r="E59" s="52">
        <f t="shared" si="9"/>
        <v>108.32873690016547</v>
      </c>
      <c r="F59" s="52">
        <f t="shared" si="11"/>
        <v>131.23955897093219</v>
      </c>
      <c r="G59" s="3"/>
      <c r="H59" s="374">
        <v>1657</v>
      </c>
      <c r="I59" s="335">
        <v>38</v>
      </c>
      <c r="J59" s="220" t="s">
        <v>38</v>
      </c>
      <c r="K59" s="8" t="s">
        <v>66</v>
      </c>
      <c r="L59" s="305">
        <v>110407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29</v>
      </c>
      <c r="C60" s="43">
        <f t="shared" si="8"/>
        <v>3053</v>
      </c>
      <c r="D60" s="97">
        <f t="shared" si="10"/>
        <v>13077</v>
      </c>
      <c r="E60" s="52">
        <f t="shared" si="9"/>
        <v>24.518149694828139</v>
      </c>
      <c r="F60" s="52">
        <f t="shared" si="11"/>
        <v>23.346333256863193</v>
      </c>
      <c r="G60" s="3"/>
      <c r="H60" s="91">
        <v>666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26</v>
      </c>
      <c r="C61" s="43">
        <f t="shared" si="8"/>
        <v>2442</v>
      </c>
      <c r="D61" s="97">
        <f t="shared" si="10"/>
        <v>297</v>
      </c>
      <c r="E61" s="52">
        <f t="shared" si="9"/>
        <v>70.659722222222214</v>
      </c>
      <c r="F61" s="52">
        <f t="shared" si="11"/>
        <v>822.22222222222217</v>
      </c>
      <c r="G61" s="11"/>
      <c r="H61" s="419">
        <v>626</v>
      </c>
      <c r="I61" s="139">
        <v>12</v>
      </c>
      <c r="J61" s="160" t="s">
        <v>18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5</v>
      </c>
      <c r="C62" s="43">
        <f t="shared" si="8"/>
        <v>2358</v>
      </c>
      <c r="D62" s="97">
        <f t="shared" si="10"/>
        <v>2209</v>
      </c>
      <c r="E62" s="52">
        <f t="shared" si="9"/>
        <v>84.154175588865101</v>
      </c>
      <c r="F62" s="52">
        <f t="shared" si="11"/>
        <v>106.74513354459032</v>
      </c>
      <c r="G62" s="12"/>
      <c r="H62" s="125">
        <v>434</v>
      </c>
      <c r="I62" s="173">
        <v>23</v>
      </c>
      <c r="J62" s="160" t="s">
        <v>27</v>
      </c>
      <c r="K62" s="50"/>
      <c r="L62" t="s">
        <v>60</v>
      </c>
      <c r="M62" s="93" t="s">
        <v>62</v>
      </c>
      <c r="N62" s="42" t="s">
        <v>74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</v>
      </c>
      <c r="C63" s="330">
        <f t="shared" si="8"/>
        <v>1750</v>
      </c>
      <c r="D63" s="137">
        <f t="shared" si="10"/>
        <v>2076</v>
      </c>
      <c r="E63" s="57">
        <f t="shared" si="9"/>
        <v>85.034013605442169</v>
      </c>
      <c r="F63" s="57">
        <f t="shared" si="11"/>
        <v>84.296724470134876</v>
      </c>
      <c r="G63" s="92"/>
      <c r="H63" s="419">
        <v>211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57940</v>
      </c>
      <c r="N63" s="89">
        <f>SUM(H49)</f>
        <v>57351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112648</v>
      </c>
      <c r="D64" s="138">
        <f t="shared" si="10"/>
        <v>110407</v>
      </c>
      <c r="E64" s="70">
        <f t="shared" si="9"/>
        <v>92.844308909585422</v>
      </c>
      <c r="F64" s="70">
        <f t="shared" si="11"/>
        <v>102.02976260563187</v>
      </c>
      <c r="G64" s="69"/>
      <c r="H64" s="125">
        <v>156</v>
      </c>
      <c r="I64" s="3">
        <v>1</v>
      </c>
      <c r="J64" s="160" t="s">
        <v>4</v>
      </c>
      <c r="K64" s="3">
        <f t="shared" ref="K64:K72" si="12">SUM(K50)</f>
        <v>33</v>
      </c>
      <c r="L64" s="160" t="s">
        <v>0</v>
      </c>
      <c r="M64" s="169">
        <v>12703</v>
      </c>
      <c r="N64" s="89">
        <f t="shared" ref="N64:N72" si="13">SUM(H50)</f>
        <v>14141</v>
      </c>
      <c r="O64" s="45"/>
      <c r="S64" s="26"/>
      <c r="T64" s="26"/>
      <c r="U64" s="26"/>
      <c r="V64" s="26"/>
    </row>
    <row r="65" spans="2:22">
      <c r="H65" s="43">
        <v>150</v>
      </c>
      <c r="I65" s="3">
        <v>11</v>
      </c>
      <c r="J65" s="160" t="s">
        <v>17</v>
      </c>
      <c r="K65" s="3">
        <f t="shared" si="12"/>
        <v>13</v>
      </c>
      <c r="L65" s="160" t="s">
        <v>7</v>
      </c>
      <c r="M65" s="169">
        <v>10741</v>
      </c>
      <c r="N65" s="89">
        <f t="shared" si="13"/>
        <v>10411</v>
      </c>
      <c r="O65" s="45"/>
      <c r="S65" s="26"/>
      <c r="T65" s="26"/>
      <c r="U65" s="26"/>
      <c r="V65" s="26"/>
    </row>
    <row r="66" spans="2:22">
      <c r="H66" s="43">
        <v>40</v>
      </c>
      <c r="I66" s="3">
        <v>4</v>
      </c>
      <c r="J66" s="160" t="s">
        <v>11</v>
      </c>
      <c r="K66" s="3">
        <f t="shared" si="12"/>
        <v>40</v>
      </c>
      <c r="L66" s="160" t="s">
        <v>2</v>
      </c>
      <c r="M66" s="169">
        <v>6984</v>
      </c>
      <c r="N66" s="89">
        <f t="shared" si="13"/>
        <v>7774</v>
      </c>
      <c r="O66" s="45"/>
      <c r="S66" s="26"/>
      <c r="T66" s="26"/>
      <c r="U66" s="26"/>
      <c r="V66" s="26"/>
    </row>
    <row r="67" spans="2:22">
      <c r="H67" s="43">
        <v>23</v>
      </c>
      <c r="I67" s="3">
        <v>29</v>
      </c>
      <c r="J67" s="160" t="s">
        <v>94</v>
      </c>
      <c r="K67" s="3">
        <f t="shared" si="12"/>
        <v>34</v>
      </c>
      <c r="L67" s="160" t="s">
        <v>1</v>
      </c>
      <c r="M67" s="169">
        <v>5309</v>
      </c>
      <c r="N67" s="89">
        <f t="shared" si="13"/>
        <v>5452</v>
      </c>
      <c r="O67" s="45"/>
      <c r="S67" s="26"/>
      <c r="T67" s="26"/>
      <c r="U67" s="26"/>
      <c r="V67" s="26"/>
    </row>
    <row r="68" spans="2:22">
      <c r="B68" s="51"/>
      <c r="C68" s="26"/>
      <c r="H68" s="88">
        <v>14</v>
      </c>
      <c r="I68" s="3">
        <v>15</v>
      </c>
      <c r="J68" s="160" t="s">
        <v>20</v>
      </c>
      <c r="K68" s="3">
        <f t="shared" si="12"/>
        <v>24</v>
      </c>
      <c r="L68" s="160" t="s">
        <v>28</v>
      </c>
      <c r="M68" s="169">
        <v>3626</v>
      </c>
      <c r="N68" s="89">
        <f t="shared" si="13"/>
        <v>3928</v>
      </c>
      <c r="O68" s="45"/>
      <c r="S68" s="26"/>
      <c r="T68" s="26"/>
      <c r="U68" s="26"/>
      <c r="V68" s="26"/>
    </row>
    <row r="69" spans="2:22">
      <c r="B69" s="51"/>
      <c r="C69" s="26"/>
      <c r="H69" s="44">
        <v>10</v>
      </c>
      <c r="I69" s="3">
        <v>9</v>
      </c>
      <c r="J69" s="3" t="s">
        <v>161</v>
      </c>
      <c r="K69" s="3">
        <f t="shared" si="12"/>
        <v>25</v>
      </c>
      <c r="L69" s="160" t="s">
        <v>29</v>
      </c>
      <c r="M69" s="169">
        <v>12452</v>
      </c>
      <c r="N69" s="89">
        <f t="shared" si="13"/>
        <v>3053</v>
      </c>
      <c r="O69" s="45"/>
      <c r="S69" s="26"/>
      <c r="T69" s="26"/>
      <c r="U69" s="26"/>
      <c r="V69" s="26"/>
    </row>
    <row r="70" spans="2:22">
      <c r="B70" s="50"/>
      <c r="H70" s="44">
        <v>1</v>
      </c>
      <c r="I70" s="3">
        <v>35</v>
      </c>
      <c r="J70" s="160" t="s">
        <v>36</v>
      </c>
      <c r="K70" s="3">
        <f t="shared" si="12"/>
        <v>22</v>
      </c>
      <c r="L70" s="160" t="s">
        <v>26</v>
      </c>
      <c r="M70" s="169">
        <v>3456</v>
      </c>
      <c r="N70" s="89">
        <f t="shared" si="13"/>
        <v>2442</v>
      </c>
      <c r="O70" s="45"/>
      <c r="S70" s="26"/>
      <c r="T70" s="26"/>
      <c r="U70" s="26"/>
      <c r="V70" s="26"/>
    </row>
    <row r="71" spans="2:22">
      <c r="B71" s="50"/>
      <c r="H71" s="333">
        <v>0</v>
      </c>
      <c r="I71" s="3">
        <v>2</v>
      </c>
      <c r="J71" s="160" t="s">
        <v>6</v>
      </c>
      <c r="K71" s="3">
        <f t="shared" si="12"/>
        <v>36</v>
      </c>
      <c r="L71" s="160" t="s">
        <v>5</v>
      </c>
      <c r="M71" s="169">
        <v>2802</v>
      </c>
      <c r="N71" s="89">
        <f t="shared" si="13"/>
        <v>2358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3</v>
      </c>
      <c r="J72" s="160" t="s">
        <v>10</v>
      </c>
      <c r="K72" s="3">
        <f t="shared" si="12"/>
        <v>16</v>
      </c>
      <c r="L72" s="162" t="s">
        <v>3</v>
      </c>
      <c r="M72" s="170">
        <v>2058</v>
      </c>
      <c r="N72" s="89">
        <f t="shared" si="13"/>
        <v>1750</v>
      </c>
      <c r="O72" s="45"/>
      <c r="S72" s="26"/>
      <c r="T72" s="26"/>
      <c r="U72" s="26"/>
      <c r="V72" s="26"/>
    </row>
    <row r="73" spans="2:22" ht="14.25" thickTop="1">
      <c r="B73" s="50"/>
      <c r="H73" s="44">
        <v>0</v>
      </c>
      <c r="I73" s="3">
        <v>5</v>
      </c>
      <c r="J73" s="160" t="s">
        <v>12</v>
      </c>
      <c r="K73" s="43"/>
      <c r="L73" s="3" t="s">
        <v>178</v>
      </c>
      <c r="M73" s="168">
        <v>121330</v>
      </c>
      <c r="N73" s="167">
        <f>SUM(H89)</f>
        <v>112648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44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88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289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88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88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3">
        <v>0</v>
      </c>
      <c r="I82" s="3">
        <v>27</v>
      </c>
      <c r="J82" s="160" t="s">
        <v>31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44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95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333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88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112648</v>
      </c>
      <c r="I89" s="3"/>
      <c r="J89" s="3" t="s">
        <v>92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M44" sqref="M4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64</v>
      </c>
      <c r="J1" s="101"/>
      <c r="Q1" s="26"/>
      <c r="R1" s="108"/>
    </row>
    <row r="2" spans="5:30">
      <c r="H2" s="280" t="s">
        <v>199</v>
      </c>
      <c r="I2" s="3"/>
      <c r="J2" s="185" t="s">
        <v>102</v>
      </c>
      <c r="K2" s="3"/>
      <c r="L2" s="179" t="s">
        <v>189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98</v>
      </c>
      <c r="I3" s="3"/>
      <c r="J3" s="144" t="s">
        <v>99</v>
      </c>
      <c r="K3" s="3"/>
      <c r="L3" s="42" t="s">
        <v>98</v>
      </c>
      <c r="M3" s="82"/>
      <c r="N3" s="420"/>
      <c r="R3" s="48"/>
      <c r="S3" s="26"/>
      <c r="T3" s="26"/>
      <c r="U3" s="26"/>
      <c r="V3" s="26"/>
    </row>
    <row r="4" spans="5:30" ht="13.5" customHeight="1">
      <c r="H4" s="89">
        <v>26190</v>
      </c>
      <c r="I4" s="3">
        <v>3</v>
      </c>
      <c r="J4" s="33" t="s">
        <v>10</v>
      </c>
      <c r="K4" s="200">
        <f>SUM(I4)</f>
        <v>3</v>
      </c>
      <c r="L4" s="272">
        <v>15567</v>
      </c>
      <c r="M4" s="45"/>
      <c r="N4" s="420"/>
      <c r="R4" s="48"/>
      <c r="S4" s="26"/>
      <c r="T4" s="26"/>
      <c r="U4" s="26"/>
      <c r="V4" s="26"/>
    </row>
    <row r="5" spans="5:30" ht="13.5" customHeight="1">
      <c r="H5" s="88">
        <v>20606</v>
      </c>
      <c r="I5" s="3">
        <v>33</v>
      </c>
      <c r="J5" s="33" t="s">
        <v>0</v>
      </c>
      <c r="K5" s="200">
        <f t="shared" ref="K5:K13" si="0">SUM(I5)</f>
        <v>33</v>
      </c>
      <c r="L5" s="272">
        <v>23543</v>
      </c>
      <c r="M5" s="45"/>
      <c r="N5" s="420"/>
      <c r="R5" s="48"/>
      <c r="S5" s="26"/>
      <c r="T5" s="26"/>
      <c r="U5" s="26"/>
      <c r="V5" s="26"/>
    </row>
    <row r="6" spans="5:30" ht="13.5" customHeight="1">
      <c r="H6" s="88">
        <v>19472</v>
      </c>
      <c r="I6" s="3">
        <v>17</v>
      </c>
      <c r="J6" s="33" t="s">
        <v>21</v>
      </c>
      <c r="K6" s="200">
        <f t="shared" si="0"/>
        <v>17</v>
      </c>
      <c r="L6" s="272">
        <v>18457</v>
      </c>
      <c r="M6" s="45"/>
      <c r="N6" s="420"/>
      <c r="R6" s="48"/>
      <c r="S6" s="26"/>
      <c r="T6" s="26"/>
      <c r="U6" s="26"/>
      <c r="V6" s="26"/>
    </row>
    <row r="7" spans="5:30" ht="13.5" customHeight="1">
      <c r="H7" s="289">
        <v>18448</v>
      </c>
      <c r="I7" s="3">
        <v>34</v>
      </c>
      <c r="J7" s="33" t="s">
        <v>1</v>
      </c>
      <c r="K7" s="200">
        <f t="shared" si="0"/>
        <v>34</v>
      </c>
      <c r="L7" s="272">
        <v>16765</v>
      </c>
      <c r="M7" s="45"/>
      <c r="N7" s="420"/>
      <c r="R7" s="48"/>
      <c r="S7" s="26"/>
      <c r="T7" s="26"/>
      <c r="U7" s="26"/>
      <c r="V7" s="26"/>
    </row>
    <row r="8" spans="5:30">
      <c r="H8" s="88">
        <v>13256</v>
      </c>
      <c r="I8" s="3">
        <v>13</v>
      </c>
      <c r="J8" s="33" t="s">
        <v>7</v>
      </c>
      <c r="K8" s="200">
        <f t="shared" si="0"/>
        <v>13</v>
      </c>
      <c r="L8" s="272">
        <v>9532</v>
      </c>
      <c r="M8" s="45"/>
      <c r="R8" s="48"/>
      <c r="S8" s="26"/>
      <c r="T8" s="26"/>
      <c r="U8" s="26"/>
      <c r="V8" s="26"/>
    </row>
    <row r="9" spans="5:30">
      <c r="H9" s="88">
        <v>12632</v>
      </c>
      <c r="I9" s="3">
        <v>31</v>
      </c>
      <c r="J9" s="33" t="s">
        <v>63</v>
      </c>
      <c r="K9" s="200">
        <f t="shared" si="0"/>
        <v>31</v>
      </c>
      <c r="L9" s="272">
        <v>26279</v>
      </c>
      <c r="M9" s="45"/>
      <c r="R9" s="48"/>
      <c r="S9" s="26"/>
      <c r="T9" s="26"/>
      <c r="U9" s="26"/>
      <c r="V9" s="26"/>
    </row>
    <row r="10" spans="5:30">
      <c r="H10" s="88">
        <v>9417</v>
      </c>
      <c r="I10" s="3">
        <v>40</v>
      </c>
      <c r="J10" s="33" t="s">
        <v>2</v>
      </c>
      <c r="K10" s="200">
        <f t="shared" si="0"/>
        <v>40</v>
      </c>
      <c r="L10" s="272">
        <v>9052</v>
      </c>
      <c r="M10" s="45"/>
      <c r="R10" s="48"/>
      <c r="S10" s="26"/>
      <c r="T10" s="26"/>
      <c r="U10" s="26"/>
      <c r="V10" s="26"/>
    </row>
    <row r="11" spans="5:30">
      <c r="H11" s="88">
        <v>8194</v>
      </c>
      <c r="I11" s="3">
        <v>2</v>
      </c>
      <c r="J11" s="33" t="s">
        <v>6</v>
      </c>
      <c r="K11" s="200">
        <f t="shared" si="0"/>
        <v>2</v>
      </c>
      <c r="L11" s="273">
        <v>7359</v>
      </c>
      <c r="M11" s="45"/>
      <c r="N11" s="29"/>
      <c r="R11" s="48"/>
      <c r="S11" s="26"/>
      <c r="T11" s="26"/>
      <c r="U11" s="26"/>
      <c r="V11" s="26"/>
    </row>
    <row r="12" spans="5:30">
      <c r="H12" s="417">
        <v>7323</v>
      </c>
      <c r="I12" s="3">
        <v>25</v>
      </c>
      <c r="J12" s="33" t="s">
        <v>29</v>
      </c>
      <c r="K12" s="200">
        <f t="shared" si="0"/>
        <v>25</v>
      </c>
      <c r="L12" s="273">
        <v>11248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32">
        <v>7233</v>
      </c>
      <c r="I13" s="14">
        <v>26</v>
      </c>
      <c r="J13" s="77" t="s">
        <v>30</v>
      </c>
      <c r="K13" s="200">
        <f t="shared" si="0"/>
        <v>26</v>
      </c>
      <c r="L13" s="273">
        <v>4470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4">
        <v>6285</v>
      </c>
      <c r="I14" s="219">
        <v>16</v>
      </c>
      <c r="J14" s="378" t="s">
        <v>3</v>
      </c>
      <c r="K14" s="107" t="s">
        <v>8</v>
      </c>
      <c r="L14" s="274">
        <v>173521</v>
      </c>
      <c r="N14" s="32"/>
      <c r="R14" s="48"/>
      <c r="S14" s="26"/>
      <c r="T14" s="26"/>
      <c r="U14" s="26"/>
      <c r="V14" s="26"/>
    </row>
    <row r="15" spans="5:30">
      <c r="H15" s="44">
        <v>5704</v>
      </c>
      <c r="I15" s="3">
        <v>21</v>
      </c>
      <c r="J15" s="3" t="s">
        <v>158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5035</v>
      </c>
      <c r="I16" s="3">
        <v>11</v>
      </c>
      <c r="J16" s="33" t="s">
        <v>17</v>
      </c>
      <c r="K16" s="50"/>
      <c r="L16" s="32"/>
      <c r="R16" s="48"/>
      <c r="S16" s="26"/>
      <c r="T16" s="26"/>
      <c r="U16" s="26"/>
      <c r="V16" s="26"/>
    </row>
    <row r="17" spans="1:22">
      <c r="H17" s="88">
        <v>3576</v>
      </c>
      <c r="I17" s="3">
        <v>38</v>
      </c>
      <c r="J17" s="33" t="s">
        <v>38</v>
      </c>
      <c r="L17" s="32"/>
      <c r="R17" s="48"/>
      <c r="S17" s="26"/>
      <c r="T17" s="26"/>
      <c r="U17" s="26"/>
      <c r="V17" s="26"/>
    </row>
    <row r="18" spans="1:22">
      <c r="H18" s="122">
        <v>1435</v>
      </c>
      <c r="I18" s="3">
        <v>36</v>
      </c>
      <c r="J18" s="33" t="s">
        <v>5</v>
      </c>
      <c r="L18" s="186" t="s">
        <v>102</v>
      </c>
      <c r="M18" t="s">
        <v>62</v>
      </c>
      <c r="N18" s="42" t="s">
        <v>74</v>
      </c>
      <c r="R18" s="48"/>
      <c r="S18" s="26"/>
      <c r="T18" s="26"/>
      <c r="U18" s="26"/>
      <c r="V18" s="26"/>
    </row>
    <row r="19" spans="1:22" ht="14.25" thickBot="1">
      <c r="H19" s="89">
        <v>1314</v>
      </c>
      <c r="I19" s="3">
        <v>24</v>
      </c>
      <c r="J19" s="33" t="s">
        <v>28</v>
      </c>
      <c r="K19" s="116">
        <f>SUM(I4)</f>
        <v>3</v>
      </c>
      <c r="L19" s="33" t="s">
        <v>10</v>
      </c>
      <c r="M19" s="366">
        <v>24216</v>
      </c>
      <c r="N19" s="89">
        <f>SUM(H4)</f>
        <v>26190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198</v>
      </c>
      <c r="D20" s="59" t="s">
        <v>190</v>
      </c>
      <c r="E20" s="59" t="s">
        <v>51</v>
      </c>
      <c r="F20" s="59" t="s">
        <v>50</v>
      </c>
      <c r="G20" s="60" t="s">
        <v>52</v>
      </c>
      <c r="H20" s="289">
        <v>1130</v>
      </c>
      <c r="I20" s="3">
        <v>9</v>
      </c>
      <c r="J20" s="3" t="s">
        <v>162</v>
      </c>
      <c r="K20" s="116">
        <f t="shared" ref="K20:K28" si="1">SUM(I5)</f>
        <v>33</v>
      </c>
      <c r="L20" s="33" t="s">
        <v>0</v>
      </c>
      <c r="M20" s="367">
        <v>17692</v>
      </c>
      <c r="N20" s="89">
        <f t="shared" ref="N20:N28" si="2">SUM(H5)</f>
        <v>20606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26190</v>
      </c>
      <c r="D21" s="89">
        <f>SUM(L4)</f>
        <v>15567</v>
      </c>
      <c r="E21" s="52">
        <f t="shared" ref="E21:E30" si="3">SUM(N19/M19*100)</f>
        <v>108.15163528245787</v>
      </c>
      <c r="F21" s="52">
        <f t="shared" ref="F21:F31" si="4">SUM(C21/D21*100)</f>
        <v>168.24050876854886</v>
      </c>
      <c r="G21" s="62"/>
      <c r="H21" s="88">
        <v>1083</v>
      </c>
      <c r="I21" s="3">
        <v>1</v>
      </c>
      <c r="J21" s="33" t="s">
        <v>4</v>
      </c>
      <c r="K21" s="116">
        <f t="shared" si="1"/>
        <v>17</v>
      </c>
      <c r="L21" s="33" t="s">
        <v>21</v>
      </c>
      <c r="M21" s="367">
        <v>20113</v>
      </c>
      <c r="N21" s="89">
        <f t="shared" si="2"/>
        <v>19472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0</v>
      </c>
      <c r="C22" s="199">
        <f t="shared" ref="C22:C30" si="5">SUM(H5)</f>
        <v>20606</v>
      </c>
      <c r="D22" s="89">
        <f t="shared" ref="D22:D29" si="6">SUM(L5)</f>
        <v>23543</v>
      </c>
      <c r="E22" s="52">
        <f t="shared" si="3"/>
        <v>116.47072122993443</v>
      </c>
      <c r="F22" s="52">
        <f t="shared" si="4"/>
        <v>87.524954338869293</v>
      </c>
      <c r="G22" s="62"/>
      <c r="H22" s="88">
        <v>1049</v>
      </c>
      <c r="I22" s="3">
        <v>39</v>
      </c>
      <c r="J22" s="33" t="s">
        <v>39</v>
      </c>
      <c r="K22" s="116">
        <f t="shared" si="1"/>
        <v>34</v>
      </c>
      <c r="L22" s="33" t="s">
        <v>1</v>
      </c>
      <c r="M22" s="367">
        <v>17940</v>
      </c>
      <c r="N22" s="89">
        <f t="shared" si="2"/>
        <v>18448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19472</v>
      </c>
      <c r="D23" s="89">
        <f t="shared" si="6"/>
        <v>18457</v>
      </c>
      <c r="E23" s="52">
        <f t="shared" si="3"/>
        <v>96.81300651320042</v>
      </c>
      <c r="F23" s="52">
        <f t="shared" si="4"/>
        <v>105.49926857019017</v>
      </c>
      <c r="G23" s="62"/>
      <c r="H23" s="88">
        <v>739</v>
      </c>
      <c r="I23" s="3">
        <v>14</v>
      </c>
      <c r="J23" s="33" t="s">
        <v>19</v>
      </c>
      <c r="K23" s="116">
        <f t="shared" si="1"/>
        <v>13</v>
      </c>
      <c r="L23" s="33" t="s">
        <v>7</v>
      </c>
      <c r="M23" s="367">
        <v>9774</v>
      </c>
      <c r="N23" s="89">
        <f t="shared" si="2"/>
        <v>13256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1</v>
      </c>
      <c r="C24" s="199">
        <f t="shared" si="5"/>
        <v>18448</v>
      </c>
      <c r="D24" s="89">
        <f t="shared" si="6"/>
        <v>16765</v>
      </c>
      <c r="E24" s="52">
        <f t="shared" si="3"/>
        <v>102.83166109253065</v>
      </c>
      <c r="F24" s="52">
        <f t="shared" si="4"/>
        <v>110.0387712496272</v>
      </c>
      <c r="G24" s="62"/>
      <c r="H24" s="88">
        <v>571</v>
      </c>
      <c r="I24" s="3">
        <v>12</v>
      </c>
      <c r="J24" s="33" t="s">
        <v>18</v>
      </c>
      <c r="K24" s="116">
        <f t="shared" si="1"/>
        <v>31</v>
      </c>
      <c r="L24" s="33" t="s">
        <v>63</v>
      </c>
      <c r="M24" s="367">
        <v>16183</v>
      </c>
      <c r="N24" s="89">
        <f t="shared" si="2"/>
        <v>12632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7</v>
      </c>
      <c r="C25" s="199">
        <f t="shared" si="5"/>
        <v>13256</v>
      </c>
      <c r="D25" s="89">
        <f t="shared" si="6"/>
        <v>9532</v>
      </c>
      <c r="E25" s="52">
        <f t="shared" si="3"/>
        <v>135.62512789032127</v>
      </c>
      <c r="F25" s="52">
        <f t="shared" si="4"/>
        <v>139.0684011749895</v>
      </c>
      <c r="G25" s="72"/>
      <c r="H25" s="88">
        <v>495</v>
      </c>
      <c r="I25" s="3">
        <v>32</v>
      </c>
      <c r="J25" s="33" t="s">
        <v>35</v>
      </c>
      <c r="K25" s="116">
        <f t="shared" si="1"/>
        <v>40</v>
      </c>
      <c r="L25" s="33" t="s">
        <v>2</v>
      </c>
      <c r="M25" s="367">
        <v>13477</v>
      </c>
      <c r="N25" s="89">
        <f t="shared" si="2"/>
        <v>9417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63</v>
      </c>
      <c r="C26" s="199">
        <f t="shared" si="5"/>
        <v>12632</v>
      </c>
      <c r="D26" s="89">
        <f t="shared" si="6"/>
        <v>26279</v>
      </c>
      <c r="E26" s="52">
        <f t="shared" si="3"/>
        <v>78.057220540072919</v>
      </c>
      <c r="F26" s="52">
        <f t="shared" si="4"/>
        <v>48.068800182655352</v>
      </c>
      <c r="G26" s="62"/>
      <c r="H26" s="88">
        <v>350</v>
      </c>
      <c r="I26" s="3">
        <v>10</v>
      </c>
      <c r="J26" s="33" t="s">
        <v>16</v>
      </c>
      <c r="K26" s="116">
        <f t="shared" si="1"/>
        <v>2</v>
      </c>
      <c r="L26" s="33" t="s">
        <v>6</v>
      </c>
      <c r="M26" s="368">
        <v>17443</v>
      </c>
      <c r="N26" s="89">
        <f t="shared" si="2"/>
        <v>8194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9417</v>
      </c>
      <c r="D27" s="89">
        <f t="shared" si="6"/>
        <v>9052</v>
      </c>
      <c r="E27" s="52">
        <f t="shared" si="3"/>
        <v>69.874601172367733</v>
      </c>
      <c r="F27" s="52">
        <f t="shared" si="4"/>
        <v>104.03225806451613</v>
      </c>
      <c r="G27" s="62"/>
      <c r="H27" s="88">
        <v>311</v>
      </c>
      <c r="I27" s="3">
        <v>37</v>
      </c>
      <c r="J27" s="33" t="s">
        <v>37</v>
      </c>
      <c r="K27" s="116">
        <f t="shared" si="1"/>
        <v>25</v>
      </c>
      <c r="L27" s="33" t="s">
        <v>29</v>
      </c>
      <c r="M27" s="369">
        <v>7316</v>
      </c>
      <c r="N27" s="89">
        <f t="shared" si="2"/>
        <v>7323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6</v>
      </c>
      <c r="C28" s="199">
        <f t="shared" si="5"/>
        <v>8194</v>
      </c>
      <c r="D28" s="89">
        <f t="shared" si="6"/>
        <v>7359</v>
      </c>
      <c r="E28" s="52">
        <f t="shared" si="3"/>
        <v>46.975864243536087</v>
      </c>
      <c r="F28" s="52">
        <f t="shared" si="4"/>
        <v>111.34665036010327</v>
      </c>
      <c r="G28" s="73"/>
      <c r="H28" s="88">
        <v>277</v>
      </c>
      <c r="I28" s="3">
        <v>27</v>
      </c>
      <c r="J28" s="33" t="s">
        <v>31</v>
      </c>
      <c r="K28" s="180">
        <f t="shared" si="1"/>
        <v>26</v>
      </c>
      <c r="L28" s="77" t="s">
        <v>30</v>
      </c>
      <c r="M28" s="369">
        <v>6785</v>
      </c>
      <c r="N28" s="166">
        <f t="shared" si="2"/>
        <v>7233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29</v>
      </c>
      <c r="C29" s="199">
        <f t="shared" si="5"/>
        <v>7323</v>
      </c>
      <c r="D29" s="89">
        <f t="shared" si="6"/>
        <v>11248</v>
      </c>
      <c r="E29" s="52">
        <f t="shared" si="3"/>
        <v>100.09568069983597</v>
      </c>
      <c r="F29" s="52">
        <f t="shared" si="4"/>
        <v>65.104907539118059</v>
      </c>
      <c r="G29" s="72"/>
      <c r="H29" s="88">
        <v>229</v>
      </c>
      <c r="I29" s="3">
        <v>4</v>
      </c>
      <c r="J29" s="33" t="s">
        <v>11</v>
      </c>
      <c r="K29" s="114"/>
      <c r="L29" s="114" t="s">
        <v>166</v>
      </c>
      <c r="M29" s="370">
        <v>180645</v>
      </c>
      <c r="N29" s="171">
        <f>SUM(H44)</f>
        <v>172811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7233</v>
      </c>
      <c r="D30" s="89">
        <f>SUM(L13)</f>
        <v>4470</v>
      </c>
      <c r="E30" s="57">
        <f t="shared" si="3"/>
        <v>106.60280029476787</v>
      </c>
      <c r="F30" s="63">
        <f t="shared" si="4"/>
        <v>161.81208053691276</v>
      </c>
      <c r="G30" s="75"/>
      <c r="H30" s="88">
        <v>182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172811</v>
      </c>
      <c r="D31" s="67">
        <f>SUM(L14)</f>
        <v>173521</v>
      </c>
      <c r="E31" s="70">
        <f>SUM(N29/M29*100)</f>
        <v>95.663317556533528</v>
      </c>
      <c r="F31" s="63">
        <f t="shared" si="4"/>
        <v>99.590827623169531</v>
      </c>
      <c r="G31" s="71"/>
      <c r="H31" s="289">
        <v>111</v>
      </c>
      <c r="I31" s="3">
        <v>15</v>
      </c>
      <c r="J31" s="33" t="s">
        <v>20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92</v>
      </c>
      <c r="I32" s="3">
        <v>20</v>
      </c>
      <c r="J32" s="33" t="s">
        <v>24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38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18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12</v>
      </c>
      <c r="I35" s="3">
        <v>23</v>
      </c>
      <c r="J35" s="33" t="s">
        <v>27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4</v>
      </c>
      <c r="I36" s="3">
        <v>29</v>
      </c>
      <c r="J36" s="33" t="s">
        <v>54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44">
        <v>0</v>
      </c>
      <c r="I37" s="3">
        <v>6</v>
      </c>
      <c r="J37" s="33" t="s">
        <v>13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8</v>
      </c>
      <c r="J38" s="33" t="s">
        <v>15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19</v>
      </c>
      <c r="J39" s="33" t="s">
        <v>23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333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172811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199</v>
      </c>
      <c r="I48" s="3"/>
      <c r="J48" s="188" t="s">
        <v>90</v>
      </c>
      <c r="K48" s="3"/>
      <c r="L48" s="326" t="s">
        <v>189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98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24331</v>
      </c>
      <c r="I50" s="3">
        <v>16</v>
      </c>
      <c r="J50" s="33" t="s">
        <v>3</v>
      </c>
      <c r="K50" s="324">
        <f>SUM(I50)</f>
        <v>16</v>
      </c>
      <c r="L50" s="327">
        <v>28623</v>
      </c>
      <c r="M50" s="45"/>
      <c r="R50" s="48"/>
      <c r="S50" s="26"/>
      <c r="T50" s="26"/>
      <c r="U50" s="26"/>
      <c r="V50" s="26"/>
    </row>
    <row r="51" spans="1:22">
      <c r="H51" s="44">
        <v>14678</v>
      </c>
      <c r="I51" s="3">
        <v>26</v>
      </c>
      <c r="J51" s="33" t="s">
        <v>30</v>
      </c>
      <c r="K51" s="324">
        <f t="shared" ref="K51:K59" si="7">SUM(I51)</f>
        <v>26</v>
      </c>
      <c r="L51" s="328">
        <v>6570</v>
      </c>
      <c r="M51" s="45"/>
      <c r="R51" s="48"/>
      <c r="S51" s="26"/>
      <c r="T51" s="26"/>
      <c r="U51" s="26"/>
      <c r="V51" s="26"/>
    </row>
    <row r="52" spans="1:22" ht="14.25" thickBot="1">
      <c r="H52" s="44">
        <v>7373</v>
      </c>
      <c r="I52" s="3">
        <v>34</v>
      </c>
      <c r="J52" s="33" t="s">
        <v>1</v>
      </c>
      <c r="K52" s="324">
        <f t="shared" si="7"/>
        <v>34</v>
      </c>
      <c r="L52" s="328">
        <v>3765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198</v>
      </c>
      <c r="D53" s="59" t="s">
        <v>190</v>
      </c>
      <c r="E53" s="59" t="s">
        <v>51</v>
      </c>
      <c r="F53" s="59" t="s">
        <v>50</v>
      </c>
      <c r="G53" s="60" t="s">
        <v>52</v>
      </c>
      <c r="H53" s="44">
        <v>7236</v>
      </c>
      <c r="I53" s="3">
        <v>33</v>
      </c>
      <c r="J53" s="33" t="s">
        <v>0</v>
      </c>
      <c r="K53" s="324">
        <f t="shared" si="7"/>
        <v>33</v>
      </c>
      <c r="L53" s="328">
        <v>8298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24331</v>
      </c>
      <c r="D54" s="97">
        <f>SUM(L50)</f>
        <v>28623</v>
      </c>
      <c r="E54" s="52">
        <f t="shared" ref="E54:E63" si="8">SUM(N67/M67*100)</f>
        <v>93.182949714679637</v>
      </c>
      <c r="F54" s="52">
        <f t="shared" ref="F54:F62" si="9">SUM(C54/D54*100)</f>
        <v>85.00506585612969</v>
      </c>
      <c r="G54" s="62"/>
      <c r="H54" s="44">
        <v>6470</v>
      </c>
      <c r="I54" s="3">
        <v>38</v>
      </c>
      <c r="J54" s="33" t="s">
        <v>38</v>
      </c>
      <c r="K54" s="324">
        <f t="shared" si="7"/>
        <v>38</v>
      </c>
      <c r="L54" s="328">
        <v>5994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14678</v>
      </c>
      <c r="D55" s="97">
        <f t="shared" ref="D55:D63" si="11">SUM(L51)</f>
        <v>6570</v>
      </c>
      <c r="E55" s="52">
        <f t="shared" si="8"/>
        <v>91.508728179551127</v>
      </c>
      <c r="F55" s="52">
        <f t="shared" si="9"/>
        <v>223.40943683409438</v>
      </c>
      <c r="G55" s="62"/>
      <c r="H55" s="88">
        <v>1880</v>
      </c>
      <c r="I55" s="3">
        <v>39</v>
      </c>
      <c r="J55" s="33" t="s">
        <v>39</v>
      </c>
      <c r="K55" s="324">
        <f t="shared" si="7"/>
        <v>39</v>
      </c>
      <c r="L55" s="328">
        <v>0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1</v>
      </c>
      <c r="C56" s="43">
        <f t="shared" si="10"/>
        <v>7373</v>
      </c>
      <c r="D56" s="97">
        <f t="shared" si="11"/>
        <v>3765</v>
      </c>
      <c r="E56" s="52">
        <f t="shared" si="8"/>
        <v>111.77986658580959</v>
      </c>
      <c r="F56" s="52">
        <f t="shared" si="9"/>
        <v>195.83001328021248</v>
      </c>
      <c r="G56" s="62"/>
      <c r="H56" s="44">
        <v>1861</v>
      </c>
      <c r="I56" s="3">
        <v>24</v>
      </c>
      <c r="J56" s="33" t="s">
        <v>28</v>
      </c>
      <c r="K56" s="324">
        <f t="shared" si="7"/>
        <v>24</v>
      </c>
      <c r="L56" s="328">
        <v>505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7236</v>
      </c>
      <c r="D57" s="97">
        <f t="shared" si="11"/>
        <v>8298</v>
      </c>
      <c r="E57" s="52">
        <f t="shared" si="8"/>
        <v>98.42219804134929</v>
      </c>
      <c r="F57" s="52">
        <f t="shared" si="9"/>
        <v>87.20173535791757</v>
      </c>
      <c r="G57" s="62"/>
      <c r="H57" s="44">
        <v>1692</v>
      </c>
      <c r="I57" s="3">
        <v>25</v>
      </c>
      <c r="J57" s="33" t="s">
        <v>29</v>
      </c>
      <c r="K57" s="324">
        <f t="shared" si="7"/>
        <v>25</v>
      </c>
      <c r="L57" s="328">
        <v>1664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38</v>
      </c>
      <c r="C58" s="43">
        <f t="shared" si="10"/>
        <v>6470</v>
      </c>
      <c r="D58" s="97">
        <f t="shared" si="11"/>
        <v>5994</v>
      </c>
      <c r="E58" s="52">
        <f t="shared" si="8"/>
        <v>87.456069207894032</v>
      </c>
      <c r="F58" s="52">
        <f t="shared" si="9"/>
        <v>107.94127460794127</v>
      </c>
      <c r="G58" s="72"/>
      <c r="H58" s="88">
        <v>1588</v>
      </c>
      <c r="I58" s="3">
        <v>40</v>
      </c>
      <c r="J58" s="33" t="s">
        <v>2</v>
      </c>
      <c r="K58" s="324">
        <f t="shared" si="7"/>
        <v>40</v>
      </c>
      <c r="L58" s="328">
        <v>1166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1880</v>
      </c>
      <c r="D59" s="97">
        <f t="shared" si="11"/>
        <v>0</v>
      </c>
      <c r="E59" s="52">
        <f t="shared" si="8"/>
        <v>91.129423170140569</v>
      </c>
      <c r="F59" s="422" t="s">
        <v>215</v>
      </c>
      <c r="G59" s="62"/>
      <c r="H59" s="429">
        <v>980</v>
      </c>
      <c r="I59" s="14">
        <v>31</v>
      </c>
      <c r="J59" s="77" t="s">
        <v>105</v>
      </c>
      <c r="K59" s="325">
        <f t="shared" si="7"/>
        <v>31</v>
      </c>
      <c r="L59" s="329">
        <v>827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28</v>
      </c>
      <c r="C60" s="89">
        <f t="shared" si="10"/>
        <v>1861</v>
      </c>
      <c r="D60" s="97">
        <f t="shared" si="11"/>
        <v>505</v>
      </c>
      <c r="E60" s="52">
        <f t="shared" si="8"/>
        <v>81.946279172170861</v>
      </c>
      <c r="F60" s="52">
        <f t="shared" si="9"/>
        <v>368.51485148514854</v>
      </c>
      <c r="G60" s="62"/>
      <c r="H60" s="426">
        <v>862</v>
      </c>
      <c r="I60" s="219">
        <v>17</v>
      </c>
      <c r="J60" s="378" t="s">
        <v>21</v>
      </c>
      <c r="K60" s="363" t="s">
        <v>8</v>
      </c>
      <c r="L60" s="372">
        <v>60421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29</v>
      </c>
      <c r="C61" s="43">
        <f t="shared" si="10"/>
        <v>1692</v>
      </c>
      <c r="D61" s="97">
        <f t="shared" si="11"/>
        <v>1664</v>
      </c>
      <c r="E61" s="52">
        <f t="shared" si="8"/>
        <v>189.8989898989899</v>
      </c>
      <c r="F61" s="52">
        <f t="shared" si="9"/>
        <v>101.68269230769231</v>
      </c>
      <c r="G61" s="73"/>
      <c r="H61" s="88">
        <v>687</v>
      </c>
      <c r="I61" s="3">
        <v>14</v>
      </c>
      <c r="J61" s="33" t="s">
        <v>19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</v>
      </c>
      <c r="C62" s="43">
        <f t="shared" si="10"/>
        <v>1588</v>
      </c>
      <c r="D62" s="97">
        <f t="shared" si="11"/>
        <v>1166</v>
      </c>
      <c r="E62" s="52">
        <f t="shared" si="8"/>
        <v>42.676699811878528</v>
      </c>
      <c r="F62" s="52">
        <f t="shared" si="9"/>
        <v>136.19210977701545</v>
      </c>
      <c r="G62" s="72"/>
      <c r="H62" s="44">
        <v>475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63</v>
      </c>
      <c r="C63" s="43">
        <f t="shared" si="10"/>
        <v>980</v>
      </c>
      <c r="D63" s="97">
        <f t="shared" si="11"/>
        <v>827</v>
      </c>
      <c r="E63" s="57">
        <f t="shared" si="8"/>
        <v>97.706879361914261</v>
      </c>
      <c r="F63" s="52">
        <f>SUM(C63/D63*100)</f>
        <v>118.5006045949214</v>
      </c>
      <c r="G63" s="75"/>
      <c r="H63" s="44">
        <v>326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71049</v>
      </c>
      <c r="D64" s="67">
        <f>SUM(L60)</f>
        <v>60421</v>
      </c>
      <c r="E64" s="70">
        <f>SUM(N77/M77*100)</f>
        <v>92.508105152142491</v>
      </c>
      <c r="F64" s="70">
        <f>SUM(C64/D64*100)</f>
        <v>117.58991079260521</v>
      </c>
      <c r="G64" s="71"/>
      <c r="H64" s="346">
        <v>302</v>
      </c>
      <c r="I64" s="3">
        <v>19</v>
      </c>
      <c r="J64" s="33" t="s">
        <v>23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94</v>
      </c>
      <c r="I65" s="3">
        <v>15</v>
      </c>
      <c r="J65" s="33" t="s">
        <v>20</v>
      </c>
      <c r="M65" s="48"/>
      <c r="N65" s="26"/>
      <c r="R65" s="48"/>
      <c r="S65" s="26"/>
      <c r="T65" s="26"/>
      <c r="U65" s="26"/>
      <c r="V65" s="26"/>
    </row>
    <row r="66" spans="3:22">
      <c r="H66" s="44">
        <v>90</v>
      </c>
      <c r="I66" s="3">
        <v>9</v>
      </c>
      <c r="J66" s="3" t="s">
        <v>162</v>
      </c>
      <c r="L66" s="189" t="s">
        <v>90</v>
      </c>
      <c r="M66" s="340" t="s">
        <v>68</v>
      </c>
      <c r="N66" s="42" t="s">
        <v>74</v>
      </c>
      <c r="R66" s="48"/>
      <c r="S66" s="26"/>
      <c r="T66" s="26"/>
      <c r="U66" s="26"/>
      <c r="V66" s="26"/>
    </row>
    <row r="67" spans="3:22">
      <c r="C67" s="26"/>
      <c r="H67" s="44">
        <v>76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9">
        <v>26111</v>
      </c>
      <c r="N67" s="89">
        <f>SUM(H50)</f>
        <v>24331</v>
      </c>
      <c r="R67" s="48"/>
      <c r="S67" s="26"/>
      <c r="T67" s="26"/>
      <c r="U67" s="26"/>
      <c r="V67" s="26"/>
    </row>
    <row r="68" spans="3:22">
      <c r="C68" s="26"/>
      <c r="H68" s="44">
        <v>47</v>
      </c>
      <c r="I68" s="3">
        <v>13</v>
      </c>
      <c r="J68" s="33" t="s">
        <v>7</v>
      </c>
      <c r="K68" s="3">
        <f t="shared" ref="K68:K76" si="12">SUM(I51)</f>
        <v>26</v>
      </c>
      <c r="L68" s="33" t="s">
        <v>30</v>
      </c>
      <c r="M68" s="390">
        <v>16040</v>
      </c>
      <c r="N68" s="89">
        <f t="shared" ref="N68:N76" si="13">SUM(H51)</f>
        <v>14678</v>
      </c>
      <c r="R68" s="48"/>
      <c r="S68" s="26"/>
      <c r="T68" s="26"/>
      <c r="U68" s="26"/>
      <c r="V68" s="26"/>
    </row>
    <row r="69" spans="3:22">
      <c r="H69" s="44">
        <v>1</v>
      </c>
      <c r="I69" s="3">
        <v>11</v>
      </c>
      <c r="J69" s="33" t="s">
        <v>17</v>
      </c>
      <c r="K69" s="3">
        <f t="shared" si="12"/>
        <v>34</v>
      </c>
      <c r="L69" s="33" t="s">
        <v>1</v>
      </c>
      <c r="M69" s="390">
        <v>6596</v>
      </c>
      <c r="N69" s="89">
        <f t="shared" si="13"/>
        <v>7373</v>
      </c>
      <c r="R69" s="48"/>
      <c r="S69" s="26"/>
      <c r="T69" s="26"/>
      <c r="U69" s="26"/>
      <c r="V69" s="26"/>
    </row>
    <row r="70" spans="3:22">
      <c r="H70" s="88">
        <v>0</v>
      </c>
      <c r="I70" s="3">
        <v>2</v>
      </c>
      <c r="J70" s="33" t="s">
        <v>6</v>
      </c>
      <c r="K70" s="3">
        <f t="shared" si="12"/>
        <v>33</v>
      </c>
      <c r="L70" s="33" t="s">
        <v>0</v>
      </c>
      <c r="M70" s="390">
        <v>7352</v>
      </c>
      <c r="N70" s="89">
        <f t="shared" si="13"/>
        <v>7236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38</v>
      </c>
      <c r="L71" s="33" t="s">
        <v>38</v>
      </c>
      <c r="M71" s="390">
        <v>7398</v>
      </c>
      <c r="N71" s="89">
        <f t="shared" si="13"/>
        <v>6470</v>
      </c>
      <c r="R71" s="48"/>
      <c r="S71" s="26"/>
      <c r="T71" s="26"/>
      <c r="U71" s="26"/>
      <c r="V71" s="26"/>
    </row>
    <row r="72" spans="3:22">
      <c r="H72" s="44">
        <v>0</v>
      </c>
      <c r="I72" s="3">
        <v>4</v>
      </c>
      <c r="J72" s="33" t="s">
        <v>11</v>
      </c>
      <c r="K72" s="3">
        <f t="shared" si="12"/>
        <v>39</v>
      </c>
      <c r="L72" s="33" t="s">
        <v>39</v>
      </c>
      <c r="M72" s="390">
        <v>2063</v>
      </c>
      <c r="N72" s="89">
        <f t="shared" si="13"/>
        <v>1880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24</v>
      </c>
      <c r="L73" s="33" t="s">
        <v>28</v>
      </c>
      <c r="M73" s="390">
        <v>2271</v>
      </c>
      <c r="N73" s="89">
        <f t="shared" si="13"/>
        <v>1861</v>
      </c>
      <c r="R73" s="48"/>
      <c r="S73" s="26"/>
      <c r="T73" s="26"/>
      <c r="U73" s="26"/>
      <c r="V73" s="26"/>
    </row>
    <row r="74" spans="3:22">
      <c r="H74" s="44">
        <v>0</v>
      </c>
      <c r="I74" s="3">
        <v>6</v>
      </c>
      <c r="J74" s="33" t="s">
        <v>13</v>
      </c>
      <c r="K74" s="3">
        <f t="shared" si="12"/>
        <v>25</v>
      </c>
      <c r="L74" s="33" t="s">
        <v>29</v>
      </c>
      <c r="M74" s="390">
        <v>891</v>
      </c>
      <c r="N74" s="89">
        <f t="shared" si="13"/>
        <v>1692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40</v>
      </c>
      <c r="L75" s="33" t="s">
        <v>2</v>
      </c>
      <c r="M75" s="390">
        <v>3721</v>
      </c>
      <c r="N75" s="89">
        <f t="shared" si="13"/>
        <v>1588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8</v>
      </c>
      <c r="J76" s="33" t="s">
        <v>15</v>
      </c>
      <c r="K76" s="14">
        <f t="shared" si="12"/>
        <v>31</v>
      </c>
      <c r="L76" s="77" t="s">
        <v>63</v>
      </c>
      <c r="M76" s="391">
        <v>1003</v>
      </c>
      <c r="N76" s="166">
        <f t="shared" si="13"/>
        <v>980</v>
      </c>
      <c r="R76" s="48"/>
      <c r="S76" s="26"/>
      <c r="T76" s="26"/>
      <c r="U76" s="26"/>
      <c r="V76" s="26"/>
    </row>
    <row r="77" spans="3:22" ht="14.25" thickTop="1">
      <c r="H77" s="333">
        <v>0</v>
      </c>
      <c r="I77" s="3">
        <v>10</v>
      </c>
      <c r="J77" s="33" t="s">
        <v>16</v>
      </c>
      <c r="K77" s="3"/>
      <c r="L77" s="114" t="s">
        <v>61</v>
      </c>
      <c r="M77" s="294">
        <v>76803</v>
      </c>
      <c r="N77" s="171">
        <f>SUM(H90)</f>
        <v>71049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88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89">
        <v>0</v>
      </c>
      <c r="I81" s="3">
        <v>21</v>
      </c>
      <c r="J81" s="33" t="s">
        <v>71</v>
      </c>
      <c r="R81" s="48"/>
      <c r="S81" s="26"/>
      <c r="T81" s="26"/>
      <c r="U81" s="26"/>
      <c r="V81" s="26"/>
    </row>
    <row r="82" spans="8:22">
      <c r="H82" s="88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88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88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289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71049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H24" sqref="H24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69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200</v>
      </c>
      <c r="I2" s="3"/>
      <c r="J2" s="182" t="s">
        <v>69</v>
      </c>
      <c r="K2" s="81"/>
      <c r="L2" s="316" t="s">
        <v>191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98</v>
      </c>
      <c r="I3" s="3"/>
      <c r="J3" s="144" t="s">
        <v>9</v>
      </c>
      <c r="K3" s="81"/>
      <c r="L3" s="317" t="s">
        <v>98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40914</v>
      </c>
      <c r="I4" s="3">
        <v>33</v>
      </c>
      <c r="J4" s="160" t="s">
        <v>0</v>
      </c>
      <c r="K4" s="120">
        <f>SUM(I4)</f>
        <v>33</v>
      </c>
      <c r="L4" s="309">
        <v>38729</v>
      </c>
      <c r="M4" s="95"/>
      <c r="N4" s="421"/>
      <c r="O4" s="1"/>
      <c r="R4" s="48"/>
      <c r="S4" s="26"/>
      <c r="T4" s="26"/>
      <c r="U4" s="26"/>
      <c r="V4" s="26"/>
    </row>
    <row r="5" spans="8:30" ht="13.5" customHeight="1">
      <c r="H5" s="88">
        <v>10674</v>
      </c>
      <c r="I5" s="3">
        <v>9</v>
      </c>
      <c r="J5" s="3" t="s">
        <v>161</v>
      </c>
      <c r="K5" s="120">
        <f t="shared" ref="K5:K13" si="0">SUM(I5)</f>
        <v>9</v>
      </c>
      <c r="L5" s="310">
        <v>10357</v>
      </c>
      <c r="M5" s="95"/>
      <c r="N5" s="421"/>
      <c r="O5" s="1"/>
      <c r="R5" s="48"/>
      <c r="S5" s="26"/>
      <c r="T5" s="26"/>
      <c r="U5" s="26"/>
      <c r="V5" s="26"/>
    </row>
    <row r="6" spans="8:30" ht="13.5" customHeight="1">
      <c r="H6" s="88">
        <v>10582</v>
      </c>
      <c r="I6" s="3">
        <v>34</v>
      </c>
      <c r="J6" s="160" t="s">
        <v>1</v>
      </c>
      <c r="K6" s="120">
        <f t="shared" si="0"/>
        <v>34</v>
      </c>
      <c r="L6" s="310">
        <v>10834</v>
      </c>
      <c r="M6" s="95"/>
      <c r="N6" s="421"/>
      <c r="O6" s="1"/>
      <c r="R6" s="48"/>
      <c r="S6" s="26"/>
      <c r="T6" s="26"/>
      <c r="U6" s="26"/>
      <c r="V6" s="26"/>
    </row>
    <row r="7" spans="8:30" ht="13.5" customHeight="1">
      <c r="H7" s="88">
        <v>10291</v>
      </c>
      <c r="I7" s="3">
        <v>13</v>
      </c>
      <c r="J7" s="160" t="s">
        <v>7</v>
      </c>
      <c r="K7" s="120">
        <f t="shared" si="0"/>
        <v>13</v>
      </c>
      <c r="L7" s="310">
        <v>9650</v>
      </c>
      <c r="M7" s="95"/>
      <c r="N7" s="421"/>
      <c r="O7" s="1"/>
      <c r="R7" s="48"/>
      <c r="S7" s="26"/>
      <c r="T7" s="26"/>
      <c r="U7" s="26"/>
      <c r="V7" s="26"/>
    </row>
    <row r="8" spans="8:30" ht="13.5" customHeight="1">
      <c r="H8" s="88">
        <v>5722</v>
      </c>
      <c r="I8" s="3">
        <v>24</v>
      </c>
      <c r="J8" s="160" t="s">
        <v>28</v>
      </c>
      <c r="K8" s="120">
        <f t="shared" si="0"/>
        <v>24</v>
      </c>
      <c r="L8" s="310">
        <v>6152</v>
      </c>
      <c r="M8" s="95"/>
      <c r="N8" s="421"/>
      <c r="O8" s="1"/>
      <c r="R8" s="48"/>
      <c r="S8" s="26"/>
      <c r="T8" s="26"/>
      <c r="U8" s="26"/>
      <c r="V8" s="26"/>
    </row>
    <row r="9" spans="8:30" ht="13.5" customHeight="1">
      <c r="H9" s="88">
        <v>4047</v>
      </c>
      <c r="I9" s="3">
        <v>25</v>
      </c>
      <c r="J9" s="160" t="s">
        <v>29</v>
      </c>
      <c r="K9" s="120">
        <f t="shared" si="0"/>
        <v>25</v>
      </c>
      <c r="L9" s="310">
        <v>4526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1701</v>
      </c>
      <c r="I10" s="3">
        <v>20</v>
      </c>
      <c r="J10" s="160" t="s">
        <v>24</v>
      </c>
      <c r="K10" s="120">
        <f t="shared" si="0"/>
        <v>20</v>
      </c>
      <c r="L10" s="310">
        <v>2017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289">
        <v>1393</v>
      </c>
      <c r="I11" s="3">
        <v>12</v>
      </c>
      <c r="J11" s="160" t="s">
        <v>18</v>
      </c>
      <c r="K11" s="120">
        <f t="shared" si="0"/>
        <v>12</v>
      </c>
      <c r="L11" s="310">
        <v>2449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1190</v>
      </c>
      <c r="I12" s="3">
        <v>1</v>
      </c>
      <c r="J12" s="160" t="s">
        <v>4</v>
      </c>
      <c r="K12" s="120">
        <f t="shared" si="0"/>
        <v>1</v>
      </c>
      <c r="L12" s="310">
        <v>654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1041</v>
      </c>
      <c r="I13" s="14">
        <v>17</v>
      </c>
      <c r="J13" s="162" t="s">
        <v>21</v>
      </c>
      <c r="K13" s="181">
        <f t="shared" si="0"/>
        <v>17</v>
      </c>
      <c r="L13" s="318">
        <v>1092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436">
        <v>969</v>
      </c>
      <c r="I14" s="219">
        <v>36</v>
      </c>
      <c r="J14" s="220" t="s">
        <v>5</v>
      </c>
      <c r="K14" s="81" t="s">
        <v>8</v>
      </c>
      <c r="L14" s="319">
        <v>94189</v>
      </c>
      <c r="N14" s="48"/>
      <c r="R14" s="48"/>
      <c r="S14" s="26"/>
      <c r="T14" s="26"/>
      <c r="U14" s="26"/>
      <c r="V14" s="26"/>
    </row>
    <row r="15" spans="8:30" ht="13.5" customHeight="1">
      <c r="H15" s="88">
        <v>828</v>
      </c>
      <c r="I15" s="3">
        <v>26</v>
      </c>
      <c r="J15" s="160" t="s">
        <v>30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289">
        <v>797</v>
      </c>
      <c r="I16" s="3">
        <v>16</v>
      </c>
      <c r="J16" s="160" t="s">
        <v>3</v>
      </c>
      <c r="K16" s="50"/>
      <c r="R16" s="48"/>
      <c r="S16" s="26"/>
      <c r="T16" s="26"/>
      <c r="U16" s="26"/>
      <c r="V16" s="26"/>
    </row>
    <row r="17" spans="1:22" ht="13.5" customHeight="1">
      <c r="H17" s="88">
        <v>690</v>
      </c>
      <c r="I17" s="3">
        <v>6</v>
      </c>
      <c r="J17" s="160" t="s">
        <v>13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554</v>
      </c>
      <c r="I18" s="3">
        <v>21</v>
      </c>
      <c r="J18" s="160" t="s">
        <v>25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7">
        <v>472</v>
      </c>
      <c r="I19" s="3">
        <v>18</v>
      </c>
      <c r="J19" s="160" t="s">
        <v>22</v>
      </c>
      <c r="L19" s="32" t="s">
        <v>69</v>
      </c>
      <c r="M19" s="93" t="s">
        <v>62</v>
      </c>
      <c r="N19" s="42" t="s">
        <v>74</v>
      </c>
      <c r="R19" s="48"/>
      <c r="S19" s="26"/>
      <c r="T19" s="26"/>
      <c r="U19" s="26"/>
      <c r="V19" s="26"/>
    </row>
    <row r="20" spans="1:22" ht="13.5" customHeight="1" thickBot="1">
      <c r="H20" s="289">
        <v>391</v>
      </c>
      <c r="I20" s="3">
        <v>38</v>
      </c>
      <c r="J20" s="160" t="s">
        <v>38</v>
      </c>
      <c r="K20" s="120">
        <f>SUM(I4)</f>
        <v>33</v>
      </c>
      <c r="L20" s="160" t="s">
        <v>0</v>
      </c>
      <c r="M20" s="320">
        <v>45305</v>
      </c>
      <c r="N20" s="89">
        <f>SUM(H4)</f>
        <v>40914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186</v>
      </c>
      <c r="E21" s="59" t="s">
        <v>41</v>
      </c>
      <c r="F21" s="59" t="s">
        <v>50</v>
      </c>
      <c r="G21" s="60" t="s">
        <v>52</v>
      </c>
      <c r="H21" s="88">
        <v>374</v>
      </c>
      <c r="I21" s="3">
        <v>22</v>
      </c>
      <c r="J21" s="160" t="s">
        <v>26</v>
      </c>
      <c r="K21" s="120">
        <f t="shared" ref="K21:K29" si="1">SUM(I5)</f>
        <v>9</v>
      </c>
      <c r="L21" s="3" t="s">
        <v>161</v>
      </c>
      <c r="M21" s="321">
        <v>11138</v>
      </c>
      <c r="N21" s="89">
        <f t="shared" ref="N21:N29" si="2">SUM(H5)</f>
        <v>10674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40914</v>
      </c>
      <c r="D22" s="97">
        <f>SUM(L4)</f>
        <v>38729</v>
      </c>
      <c r="E22" s="55">
        <f t="shared" ref="E22:E31" si="3">SUM(N20/M20*100)</f>
        <v>90.307913033881476</v>
      </c>
      <c r="F22" s="52">
        <f t="shared" ref="F22:F32" si="4">SUM(C22/D22*100)</f>
        <v>105.64176715123035</v>
      </c>
      <c r="G22" s="62"/>
      <c r="H22" s="88">
        <v>363</v>
      </c>
      <c r="I22" s="3">
        <v>31</v>
      </c>
      <c r="J22" s="3" t="s">
        <v>63</v>
      </c>
      <c r="K22" s="120">
        <f t="shared" si="1"/>
        <v>34</v>
      </c>
      <c r="L22" s="160" t="s">
        <v>1</v>
      </c>
      <c r="M22" s="321">
        <v>11561</v>
      </c>
      <c r="N22" s="89">
        <f t="shared" si="2"/>
        <v>10582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161</v>
      </c>
      <c r="C23" s="43">
        <f t="shared" ref="C23:C31" si="5">SUM(H5)</f>
        <v>10674</v>
      </c>
      <c r="D23" s="97">
        <f t="shared" ref="D23:D31" si="6">SUM(L5)</f>
        <v>10357</v>
      </c>
      <c r="E23" s="55">
        <f t="shared" si="3"/>
        <v>95.834081522715024</v>
      </c>
      <c r="F23" s="52">
        <f t="shared" si="4"/>
        <v>103.06073187216376</v>
      </c>
      <c r="G23" s="62"/>
      <c r="H23" s="88">
        <v>541</v>
      </c>
      <c r="I23" s="3">
        <v>40</v>
      </c>
      <c r="J23" s="160" t="s">
        <v>2</v>
      </c>
      <c r="K23" s="120">
        <f t="shared" si="1"/>
        <v>13</v>
      </c>
      <c r="L23" s="160" t="s">
        <v>7</v>
      </c>
      <c r="M23" s="321">
        <v>9579</v>
      </c>
      <c r="N23" s="89">
        <f t="shared" si="2"/>
        <v>10291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10582</v>
      </c>
      <c r="D24" s="97">
        <f t="shared" si="6"/>
        <v>10834</v>
      </c>
      <c r="E24" s="55">
        <f t="shared" si="3"/>
        <v>91.531874405328267</v>
      </c>
      <c r="F24" s="52">
        <f t="shared" si="4"/>
        <v>97.673989292966596</v>
      </c>
      <c r="G24" s="62"/>
      <c r="H24" s="88">
        <v>158</v>
      </c>
      <c r="I24" s="3">
        <v>14</v>
      </c>
      <c r="J24" s="160" t="s">
        <v>19</v>
      </c>
      <c r="K24" s="120">
        <f t="shared" si="1"/>
        <v>24</v>
      </c>
      <c r="L24" s="160" t="s">
        <v>28</v>
      </c>
      <c r="M24" s="321">
        <v>5496</v>
      </c>
      <c r="N24" s="89">
        <f t="shared" si="2"/>
        <v>5722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10291</v>
      </c>
      <c r="D25" s="97">
        <f t="shared" si="6"/>
        <v>9650</v>
      </c>
      <c r="E25" s="55">
        <f t="shared" si="3"/>
        <v>107.43292619271323</v>
      </c>
      <c r="F25" s="52">
        <f t="shared" si="4"/>
        <v>106.64248704663213</v>
      </c>
      <c r="G25" s="62"/>
      <c r="H25" s="88">
        <v>116</v>
      </c>
      <c r="I25" s="3">
        <v>5</v>
      </c>
      <c r="J25" s="160" t="s">
        <v>12</v>
      </c>
      <c r="K25" s="120">
        <f t="shared" si="1"/>
        <v>25</v>
      </c>
      <c r="L25" s="160" t="s">
        <v>29</v>
      </c>
      <c r="M25" s="321">
        <v>4203</v>
      </c>
      <c r="N25" s="89">
        <f t="shared" si="2"/>
        <v>4047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5722</v>
      </c>
      <c r="D26" s="97">
        <f t="shared" si="6"/>
        <v>6152</v>
      </c>
      <c r="E26" s="55">
        <f t="shared" si="3"/>
        <v>104.11208151382824</v>
      </c>
      <c r="F26" s="52">
        <f t="shared" si="4"/>
        <v>93.010403120936274</v>
      </c>
      <c r="G26" s="72"/>
      <c r="H26" s="88">
        <v>95</v>
      </c>
      <c r="I26" s="3">
        <v>11</v>
      </c>
      <c r="J26" s="160" t="s">
        <v>17</v>
      </c>
      <c r="K26" s="120">
        <f t="shared" si="1"/>
        <v>20</v>
      </c>
      <c r="L26" s="160" t="s">
        <v>24</v>
      </c>
      <c r="M26" s="321">
        <v>2100</v>
      </c>
      <c r="N26" s="89">
        <f t="shared" si="2"/>
        <v>1701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4047</v>
      </c>
      <c r="D27" s="97">
        <f t="shared" si="6"/>
        <v>4526</v>
      </c>
      <c r="E27" s="55">
        <f t="shared" si="3"/>
        <v>96.288365453247678</v>
      </c>
      <c r="F27" s="52">
        <f t="shared" si="4"/>
        <v>89.416703490941231</v>
      </c>
      <c r="G27" s="76"/>
      <c r="H27" s="88">
        <v>16</v>
      </c>
      <c r="I27" s="3">
        <v>27</v>
      </c>
      <c r="J27" s="160" t="s">
        <v>31</v>
      </c>
      <c r="K27" s="120">
        <f t="shared" si="1"/>
        <v>12</v>
      </c>
      <c r="L27" s="160" t="s">
        <v>18</v>
      </c>
      <c r="M27" s="321">
        <v>2389</v>
      </c>
      <c r="N27" s="89">
        <f t="shared" si="2"/>
        <v>1393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1701</v>
      </c>
      <c r="D28" s="97">
        <f t="shared" si="6"/>
        <v>2017</v>
      </c>
      <c r="E28" s="55">
        <f t="shared" si="3"/>
        <v>81</v>
      </c>
      <c r="F28" s="52">
        <f t="shared" si="4"/>
        <v>84.33316807139316</v>
      </c>
      <c r="G28" s="62"/>
      <c r="H28" s="88">
        <v>9</v>
      </c>
      <c r="I28" s="3">
        <v>2</v>
      </c>
      <c r="J28" s="160" t="s">
        <v>6</v>
      </c>
      <c r="K28" s="120">
        <f t="shared" si="1"/>
        <v>1</v>
      </c>
      <c r="L28" s="160" t="s">
        <v>4</v>
      </c>
      <c r="M28" s="321">
        <v>1823</v>
      </c>
      <c r="N28" s="89">
        <f t="shared" si="2"/>
        <v>1190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18</v>
      </c>
      <c r="C29" s="43">
        <f t="shared" si="5"/>
        <v>1393</v>
      </c>
      <c r="D29" s="97">
        <f t="shared" si="6"/>
        <v>2449</v>
      </c>
      <c r="E29" s="55">
        <f t="shared" si="3"/>
        <v>58.308915864378399</v>
      </c>
      <c r="F29" s="52">
        <f t="shared" si="4"/>
        <v>56.880359330338912</v>
      </c>
      <c r="G29" s="73"/>
      <c r="H29" s="88">
        <v>6</v>
      </c>
      <c r="I29" s="3">
        <v>4</v>
      </c>
      <c r="J29" s="160" t="s">
        <v>11</v>
      </c>
      <c r="K29" s="181">
        <f t="shared" si="1"/>
        <v>17</v>
      </c>
      <c r="L29" s="162" t="s">
        <v>21</v>
      </c>
      <c r="M29" s="322">
        <v>1057</v>
      </c>
      <c r="N29" s="89">
        <f t="shared" si="2"/>
        <v>1041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4</v>
      </c>
      <c r="C30" s="43">
        <f t="shared" si="5"/>
        <v>1190</v>
      </c>
      <c r="D30" s="97">
        <f t="shared" si="6"/>
        <v>654</v>
      </c>
      <c r="E30" s="55">
        <f t="shared" si="3"/>
        <v>65.277015907844216</v>
      </c>
      <c r="F30" s="52">
        <f t="shared" si="4"/>
        <v>181.95718654434251</v>
      </c>
      <c r="G30" s="72"/>
      <c r="H30" s="289">
        <v>5</v>
      </c>
      <c r="I30" s="3">
        <v>32</v>
      </c>
      <c r="J30" s="160" t="s">
        <v>35</v>
      </c>
      <c r="K30" s="114"/>
      <c r="L30" s="332" t="s">
        <v>106</v>
      </c>
      <c r="M30" s="323">
        <v>101534</v>
      </c>
      <c r="N30" s="89">
        <f>SUM(H44)</f>
        <v>93939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21</v>
      </c>
      <c r="C31" s="43">
        <f t="shared" si="5"/>
        <v>1041</v>
      </c>
      <c r="D31" s="97">
        <f t="shared" si="6"/>
        <v>1092</v>
      </c>
      <c r="E31" s="55">
        <f t="shared" si="3"/>
        <v>98.48628192999054</v>
      </c>
      <c r="F31" s="63">
        <f t="shared" si="4"/>
        <v>95.329670329670336</v>
      </c>
      <c r="G31" s="75"/>
      <c r="H31" s="88">
        <v>0</v>
      </c>
      <c r="I31" s="3">
        <v>3</v>
      </c>
      <c r="J31" s="160" t="s">
        <v>10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93939</v>
      </c>
      <c r="D32" s="67">
        <f>SUM(L14)</f>
        <v>94189</v>
      </c>
      <c r="E32" s="68">
        <f>SUM(N30/M30*100)</f>
        <v>92.519747079795934</v>
      </c>
      <c r="F32" s="63">
        <f t="shared" si="4"/>
        <v>99.734576224399873</v>
      </c>
      <c r="G32" s="71"/>
      <c r="H32" s="89">
        <v>0</v>
      </c>
      <c r="I32" s="3">
        <v>7</v>
      </c>
      <c r="J32" s="160" t="s">
        <v>14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8</v>
      </c>
      <c r="J33" s="160" t="s">
        <v>15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10</v>
      </c>
      <c r="J34" s="160" t="s">
        <v>16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0</v>
      </c>
      <c r="I35" s="3">
        <v>15</v>
      </c>
      <c r="J35" s="160" t="s">
        <v>20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19</v>
      </c>
      <c r="J36" s="160" t="s">
        <v>23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23</v>
      </c>
      <c r="J37" s="160" t="s">
        <v>27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28</v>
      </c>
      <c r="J38" s="160" t="s">
        <v>32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93939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199</v>
      </c>
      <c r="I48" s="3"/>
      <c r="J48" s="178" t="s">
        <v>103</v>
      </c>
      <c r="K48" s="81"/>
      <c r="L48" s="296" t="s">
        <v>191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98</v>
      </c>
      <c r="I49" s="3"/>
      <c r="J49" s="144" t="s">
        <v>9</v>
      </c>
      <c r="K49" s="98"/>
      <c r="L49" s="94" t="s">
        <v>98</v>
      </c>
      <c r="N49" s="48"/>
      <c r="R49" s="48"/>
      <c r="S49" s="26"/>
      <c r="T49" s="26"/>
      <c r="U49" s="26"/>
      <c r="V49" s="26"/>
    </row>
    <row r="50" spans="1:22" ht="13.5" customHeight="1">
      <c r="H50" s="427">
        <v>326596</v>
      </c>
      <c r="I50" s="160">
        <v>17</v>
      </c>
      <c r="J50" s="160" t="s">
        <v>21</v>
      </c>
      <c r="K50" s="123">
        <f>SUM(I50)</f>
        <v>17</v>
      </c>
      <c r="L50" s="297">
        <v>292606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79717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105770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88">
        <v>26303</v>
      </c>
      <c r="I52" s="160">
        <v>16</v>
      </c>
      <c r="J52" s="160" t="s">
        <v>3</v>
      </c>
      <c r="K52" s="123">
        <f t="shared" si="7"/>
        <v>16</v>
      </c>
      <c r="L52" s="297">
        <v>23220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18479</v>
      </c>
      <c r="I53" s="160">
        <v>26</v>
      </c>
      <c r="J53" s="160" t="s">
        <v>30</v>
      </c>
      <c r="K53" s="123">
        <f t="shared" si="7"/>
        <v>26</v>
      </c>
      <c r="L53" s="297">
        <v>17907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186</v>
      </c>
      <c r="E54" s="59" t="s">
        <v>41</v>
      </c>
      <c r="F54" s="59" t="s">
        <v>50</v>
      </c>
      <c r="G54" s="60" t="s">
        <v>52</v>
      </c>
      <c r="H54" s="88">
        <v>16589</v>
      </c>
      <c r="I54" s="160">
        <v>40</v>
      </c>
      <c r="J54" s="160" t="s">
        <v>2</v>
      </c>
      <c r="K54" s="123">
        <f t="shared" si="7"/>
        <v>40</v>
      </c>
      <c r="L54" s="297">
        <v>13863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326596</v>
      </c>
      <c r="D55" s="5">
        <f t="shared" ref="D55:D64" si="8">SUM(L50)</f>
        <v>292606</v>
      </c>
      <c r="E55" s="52">
        <f>SUM(N66/M66*100)</f>
        <v>102.60666857263139</v>
      </c>
      <c r="F55" s="52">
        <f t="shared" ref="F55:F65" si="9">SUM(C55/D55*100)</f>
        <v>111.61630315167837</v>
      </c>
      <c r="G55" s="62"/>
      <c r="H55" s="88">
        <v>14455</v>
      </c>
      <c r="I55" s="160">
        <v>24</v>
      </c>
      <c r="J55" s="160" t="s">
        <v>28</v>
      </c>
      <c r="K55" s="123">
        <f t="shared" si="7"/>
        <v>24</v>
      </c>
      <c r="L55" s="297">
        <v>15414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79717</v>
      </c>
      <c r="D56" s="5">
        <f t="shared" si="8"/>
        <v>105770</v>
      </c>
      <c r="E56" s="52">
        <f t="shared" ref="E56:E65" si="11">SUM(N67/M67*100)</f>
        <v>115.42315210309128</v>
      </c>
      <c r="F56" s="52">
        <f t="shared" si="9"/>
        <v>75.368251867259147</v>
      </c>
      <c r="G56" s="62"/>
      <c r="H56" s="88">
        <v>14301</v>
      </c>
      <c r="I56" s="160">
        <v>37</v>
      </c>
      <c r="J56" s="160" t="s">
        <v>37</v>
      </c>
      <c r="K56" s="123">
        <f t="shared" si="7"/>
        <v>37</v>
      </c>
      <c r="L56" s="297">
        <v>12256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3</v>
      </c>
      <c r="C57" s="43">
        <f t="shared" si="10"/>
        <v>26303</v>
      </c>
      <c r="D57" s="5">
        <f t="shared" si="8"/>
        <v>23220</v>
      </c>
      <c r="E57" s="52">
        <f t="shared" si="11"/>
        <v>123.88959540294853</v>
      </c>
      <c r="F57" s="52">
        <f t="shared" si="9"/>
        <v>113.27734711455642</v>
      </c>
      <c r="G57" s="62"/>
      <c r="H57" s="88">
        <v>10399</v>
      </c>
      <c r="I57" s="160">
        <v>25</v>
      </c>
      <c r="J57" s="160" t="s">
        <v>29</v>
      </c>
      <c r="K57" s="123">
        <f t="shared" si="7"/>
        <v>25</v>
      </c>
      <c r="L57" s="297">
        <v>8855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30</v>
      </c>
      <c r="C58" s="43">
        <f t="shared" si="10"/>
        <v>18479</v>
      </c>
      <c r="D58" s="5">
        <f t="shared" si="8"/>
        <v>17907</v>
      </c>
      <c r="E58" s="52">
        <f t="shared" si="11"/>
        <v>93.654655111246271</v>
      </c>
      <c r="F58" s="52">
        <f t="shared" si="9"/>
        <v>103.1942815658681</v>
      </c>
      <c r="G58" s="62"/>
      <c r="H58" s="375">
        <v>8711</v>
      </c>
      <c r="I58" s="162">
        <v>38</v>
      </c>
      <c r="J58" s="162" t="s">
        <v>38</v>
      </c>
      <c r="K58" s="123">
        <f t="shared" si="7"/>
        <v>38</v>
      </c>
      <c r="L58" s="295">
        <v>8189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2</v>
      </c>
      <c r="C59" s="43">
        <f t="shared" si="10"/>
        <v>16589</v>
      </c>
      <c r="D59" s="5">
        <f t="shared" si="8"/>
        <v>13863</v>
      </c>
      <c r="E59" s="52">
        <f t="shared" si="11"/>
        <v>106.99129313124797</v>
      </c>
      <c r="F59" s="52">
        <f t="shared" si="9"/>
        <v>119.66385342278005</v>
      </c>
      <c r="G59" s="72"/>
      <c r="H59" s="375">
        <v>6505</v>
      </c>
      <c r="I59" s="162">
        <v>34</v>
      </c>
      <c r="J59" s="162" t="s">
        <v>1</v>
      </c>
      <c r="K59" s="123">
        <f t="shared" si="7"/>
        <v>34</v>
      </c>
      <c r="L59" s="295">
        <v>5498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14455</v>
      </c>
      <c r="D60" s="5">
        <f t="shared" si="8"/>
        <v>15414</v>
      </c>
      <c r="E60" s="52">
        <f t="shared" si="11"/>
        <v>92.387830755464648</v>
      </c>
      <c r="F60" s="52">
        <f t="shared" si="9"/>
        <v>93.778383287920079</v>
      </c>
      <c r="G60" s="62"/>
      <c r="H60" s="437">
        <v>4174</v>
      </c>
      <c r="I60" s="220">
        <v>33</v>
      </c>
      <c r="J60" s="220" t="s">
        <v>0</v>
      </c>
      <c r="K60" s="81" t="s">
        <v>8</v>
      </c>
      <c r="L60" s="407">
        <v>519635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37</v>
      </c>
      <c r="C61" s="43">
        <f t="shared" si="10"/>
        <v>14301</v>
      </c>
      <c r="D61" s="5">
        <f t="shared" si="8"/>
        <v>12256</v>
      </c>
      <c r="E61" s="52">
        <f t="shared" si="11"/>
        <v>109.65342738843735</v>
      </c>
      <c r="F61" s="52">
        <f t="shared" si="9"/>
        <v>116.68570496083549</v>
      </c>
      <c r="G61" s="62"/>
      <c r="H61" s="88">
        <v>2835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29</v>
      </c>
      <c r="C62" s="43">
        <f t="shared" si="10"/>
        <v>10399</v>
      </c>
      <c r="D62" s="5">
        <f t="shared" si="8"/>
        <v>8855</v>
      </c>
      <c r="E62" s="52">
        <f t="shared" si="11"/>
        <v>108.74202656070271</v>
      </c>
      <c r="F62" s="52">
        <f t="shared" si="9"/>
        <v>117.43647656691134</v>
      </c>
      <c r="G62" s="73"/>
      <c r="H62" s="88">
        <v>2031</v>
      </c>
      <c r="I62" s="160">
        <v>30</v>
      </c>
      <c r="J62" s="160" t="s">
        <v>97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38</v>
      </c>
      <c r="C63" s="43">
        <f t="shared" si="10"/>
        <v>8711</v>
      </c>
      <c r="D63" s="5">
        <f t="shared" si="8"/>
        <v>8189</v>
      </c>
      <c r="E63" s="52">
        <f t="shared" si="11"/>
        <v>89.76710634789778</v>
      </c>
      <c r="F63" s="52">
        <f t="shared" si="9"/>
        <v>106.37440468921724</v>
      </c>
      <c r="G63" s="72"/>
      <c r="H63" s="88">
        <v>981</v>
      </c>
      <c r="I63" s="160">
        <v>35</v>
      </c>
      <c r="J63" s="160" t="s">
        <v>36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1</v>
      </c>
      <c r="C64" s="43">
        <f t="shared" si="10"/>
        <v>6505</v>
      </c>
      <c r="D64" s="5">
        <f t="shared" si="8"/>
        <v>5498</v>
      </c>
      <c r="E64" s="57">
        <f t="shared" si="11"/>
        <v>102.10328048971904</v>
      </c>
      <c r="F64" s="52">
        <f t="shared" si="9"/>
        <v>118.31575118224808</v>
      </c>
      <c r="G64" s="75"/>
      <c r="H64" s="122">
        <v>876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536096</v>
      </c>
      <c r="D65" s="67">
        <f>SUM(L60)</f>
        <v>519635</v>
      </c>
      <c r="E65" s="70">
        <f t="shared" si="11"/>
        <v>103.52601301181646</v>
      </c>
      <c r="F65" s="70">
        <f t="shared" si="9"/>
        <v>103.16780047533365</v>
      </c>
      <c r="G65" s="71"/>
      <c r="H65" s="89">
        <v>843</v>
      </c>
      <c r="I65" s="160">
        <v>29</v>
      </c>
      <c r="J65" s="160" t="s">
        <v>54</v>
      </c>
      <c r="L65" s="190" t="s">
        <v>103</v>
      </c>
      <c r="M65" s="141" t="s">
        <v>62</v>
      </c>
      <c r="N65" t="s">
        <v>74</v>
      </c>
      <c r="R65" s="48"/>
      <c r="S65" s="26"/>
      <c r="T65" s="26"/>
      <c r="U65" s="26"/>
      <c r="V65" s="26"/>
    </row>
    <row r="66" spans="1:22" ht="13.5" customHeight="1">
      <c r="H66" s="289">
        <v>799</v>
      </c>
      <c r="I66" s="160">
        <v>1</v>
      </c>
      <c r="J66" s="160" t="s">
        <v>4</v>
      </c>
      <c r="K66" s="116">
        <f>SUM(I50)</f>
        <v>17</v>
      </c>
      <c r="L66" s="160" t="s">
        <v>21</v>
      </c>
      <c r="M66" s="308">
        <v>318299</v>
      </c>
      <c r="N66" s="89">
        <f>SUM(H50)</f>
        <v>326596</v>
      </c>
      <c r="R66" s="48"/>
      <c r="S66" s="26"/>
      <c r="T66" s="26"/>
      <c r="U66" s="26"/>
      <c r="V66" s="26"/>
    </row>
    <row r="67" spans="1:22" ht="13.5" customHeight="1">
      <c r="H67" s="88">
        <v>768</v>
      </c>
      <c r="I67" s="160">
        <v>14</v>
      </c>
      <c r="J67" s="160" t="s">
        <v>19</v>
      </c>
      <c r="K67" s="116">
        <f t="shared" ref="K67:K75" si="12">SUM(I51)</f>
        <v>36</v>
      </c>
      <c r="L67" s="160" t="s">
        <v>5</v>
      </c>
      <c r="M67" s="306">
        <v>69065</v>
      </c>
      <c r="N67" s="89">
        <f t="shared" ref="N67:N75" si="13">SUM(H51)</f>
        <v>79717</v>
      </c>
      <c r="R67" s="48"/>
      <c r="S67" s="26"/>
      <c r="T67" s="26"/>
      <c r="U67" s="26"/>
      <c r="V67" s="26"/>
    </row>
    <row r="68" spans="1:22" ht="13.5" customHeight="1">
      <c r="C68" s="26"/>
      <c r="H68" s="88">
        <v>239</v>
      </c>
      <c r="I68" s="160">
        <v>13</v>
      </c>
      <c r="J68" s="160" t="s">
        <v>7</v>
      </c>
      <c r="K68" s="116">
        <f t="shared" si="12"/>
        <v>16</v>
      </c>
      <c r="L68" s="160" t="s">
        <v>3</v>
      </c>
      <c r="M68" s="306">
        <v>21231</v>
      </c>
      <c r="N68" s="89">
        <f t="shared" si="13"/>
        <v>26303</v>
      </c>
      <c r="R68" s="48"/>
      <c r="S68" s="26"/>
      <c r="T68" s="26"/>
      <c r="U68" s="26"/>
      <c r="V68" s="26"/>
    </row>
    <row r="69" spans="1:22" ht="13.5" customHeight="1">
      <c r="H69" s="88">
        <v>109</v>
      </c>
      <c r="I69" s="160">
        <v>23</v>
      </c>
      <c r="J69" s="160" t="s">
        <v>27</v>
      </c>
      <c r="K69" s="116">
        <f t="shared" si="12"/>
        <v>26</v>
      </c>
      <c r="L69" s="160" t="s">
        <v>30</v>
      </c>
      <c r="M69" s="306">
        <v>19731</v>
      </c>
      <c r="N69" s="89">
        <f t="shared" si="13"/>
        <v>18479</v>
      </c>
      <c r="R69" s="48"/>
      <c r="S69" s="26"/>
      <c r="T69" s="26"/>
      <c r="U69" s="26"/>
      <c r="V69" s="26"/>
    </row>
    <row r="70" spans="1:22" ht="13.5" customHeight="1">
      <c r="H70" s="289">
        <v>91</v>
      </c>
      <c r="I70" s="160">
        <v>9</v>
      </c>
      <c r="J70" s="3" t="s">
        <v>161</v>
      </c>
      <c r="K70" s="116">
        <f t="shared" si="12"/>
        <v>40</v>
      </c>
      <c r="L70" s="160" t="s">
        <v>2</v>
      </c>
      <c r="M70" s="306">
        <v>15505</v>
      </c>
      <c r="N70" s="89">
        <f t="shared" si="13"/>
        <v>16589</v>
      </c>
      <c r="R70" s="48"/>
      <c r="S70" s="26"/>
      <c r="T70" s="26"/>
      <c r="U70" s="26"/>
      <c r="V70" s="26"/>
    </row>
    <row r="71" spans="1:22" ht="13.5" customHeight="1">
      <c r="H71" s="88">
        <v>91</v>
      </c>
      <c r="I71" s="160">
        <v>27</v>
      </c>
      <c r="J71" s="160" t="s">
        <v>31</v>
      </c>
      <c r="K71" s="116">
        <f t="shared" si="12"/>
        <v>24</v>
      </c>
      <c r="L71" s="160" t="s">
        <v>28</v>
      </c>
      <c r="M71" s="306">
        <v>15646</v>
      </c>
      <c r="N71" s="89">
        <f t="shared" si="13"/>
        <v>14455</v>
      </c>
      <c r="R71" s="48"/>
      <c r="S71" s="26"/>
      <c r="T71" s="26"/>
      <c r="U71" s="26"/>
      <c r="V71" s="26"/>
    </row>
    <row r="72" spans="1:22" ht="13.5" customHeight="1">
      <c r="H72" s="88">
        <v>78</v>
      </c>
      <c r="I72" s="160">
        <v>11</v>
      </c>
      <c r="J72" s="160" t="s">
        <v>17</v>
      </c>
      <c r="K72" s="116">
        <f t="shared" si="12"/>
        <v>37</v>
      </c>
      <c r="L72" s="160" t="s">
        <v>37</v>
      </c>
      <c r="M72" s="306">
        <v>13042</v>
      </c>
      <c r="N72" s="89">
        <f t="shared" si="13"/>
        <v>14301</v>
      </c>
      <c r="R72" s="48"/>
      <c r="S72" s="26"/>
      <c r="T72" s="26"/>
      <c r="U72" s="26"/>
      <c r="V72" s="26"/>
    </row>
    <row r="73" spans="1:22" ht="13.5" customHeight="1">
      <c r="H73" s="88">
        <v>38</v>
      </c>
      <c r="I73" s="160">
        <v>39</v>
      </c>
      <c r="J73" s="160" t="s">
        <v>39</v>
      </c>
      <c r="K73" s="116">
        <f t="shared" si="12"/>
        <v>25</v>
      </c>
      <c r="L73" s="160" t="s">
        <v>29</v>
      </c>
      <c r="M73" s="306">
        <v>9563</v>
      </c>
      <c r="N73" s="89">
        <f t="shared" si="13"/>
        <v>10399</v>
      </c>
      <c r="R73" s="48"/>
      <c r="S73" s="26"/>
      <c r="T73" s="26"/>
      <c r="U73" s="26"/>
      <c r="V73" s="26"/>
    </row>
    <row r="74" spans="1:22" ht="13.5" customHeight="1">
      <c r="H74" s="88">
        <v>29</v>
      </c>
      <c r="I74" s="160">
        <v>22</v>
      </c>
      <c r="J74" s="160" t="s">
        <v>26</v>
      </c>
      <c r="K74" s="116">
        <f t="shared" si="12"/>
        <v>38</v>
      </c>
      <c r="L74" s="162" t="s">
        <v>38</v>
      </c>
      <c r="M74" s="307">
        <v>9704</v>
      </c>
      <c r="N74" s="89">
        <f t="shared" si="13"/>
        <v>8711</v>
      </c>
      <c r="R74" s="48"/>
      <c r="S74" s="26"/>
      <c r="T74" s="26"/>
      <c r="U74" s="26"/>
      <c r="V74" s="26"/>
    </row>
    <row r="75" spans="1:22" ht="13.5" customHeight="1" thickBot="1">
      <c r="H75" s="193">
        <v>21</v>
      </c>
      <c r="I75" s="160">
        <v>4</v>
      </c>
      <c r="J75" s="160" t="s">
        <v>11</v>
      </c>
      <c r="K75" s="116">
        <f t="shared" si="12"/>
        <v>34</v>
      </c>
      <c r="L75" s="162" t="s">
        <v>1</v>
      </c>
      <c r="M75" s="307">
        <v>6371</v>
      </c>
      <c r="N75" s="166">
        <f t="shared" si="13"/>
        <v>6505</v>
      </c>
      <c r="R75" s="48"/>
      <c r="S75" s="26"/>
      <c r="T75" s="26"/>
      <c r="U75" s="26"/>
      <c r="V75" s="26"/>
    </row>
    <row r="76" spans="1:22" ht="13.5" customHeight="1" thickTop="1">
      <c r="H76" s="88">
        <v>19</v>
      </c>
      <c r="I76" s="160">
        <v>28</v>
      </c>
      <c r="J76" s="160" t="s">
        <v>32</v>
      </c>
      <c r="K76" s="3"/>
      <c r="L76" s="332" t="s">
        <v>106</v>
      </c>
      <c r="M76" s="337">
        <v>517837</v>
      </c>
      <c r="N76" s="171">
        <f>SUM(H90)</f>
        <v>536096</v>
      </c>
      <c r="R76" s="48"/>
      <c r="S76" s="26"/>
      <c r="T76" s="26"/>
      <c r="U76" s="26"/>
      <c r="V76" s="26"/>
    </row>
    <row r="77" spans="1:22" ht="13.5" customHeight="1">
      <c r="H77" s="88">
        <v>10</v>
      </c>
      <c r="I77" s="160">
        <v>2</v>
      </c>
      <c r="J77" s="160" t="s">
        <v>6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9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3</v>
      </c>
      <c r="J79" s="160" t="s">
        <v>10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418">
        <v>0</v>
      </c>
      <c r="I80" s="160">
        <v>5</v>
      </c>
      <c r="J80" s="160" t="s">
        <v>12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6</v>
      </c>
      <c r="J81" s="160" t="s">
        <v>13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7</v>
      </c>
      <c r="J82" s="160" t="s">
        <v>14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8</v>
      </c>
      <c r="J83" s="160" t="s">
        <v>15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10</v>
      </c>
      <c r="J84" s="160" t="s">
        <v>16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536096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O53" sqref="O5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63" t="s">
        <v>216</v>
      </c>
      <c r="B1" s="464"/>
      <c r="C1" s="464"/>
      <c r="D1" s="464"/>
      <c r="E1" s="464"/>
      <c r="F1" s="464"/>
      <c r="G1" s="464"/>
      <c r="I1" s="382"/>
      <c r="J1" s="393"/>
      <c r="M1" s="16"/>
      <c r="N1" t="s">
        <v>195</v>
      </c>
      <c r="O1" s="400"/>
      <c r="Q1" s="279" t="s">
        <v>186</v>
      </c>
    </row>
    <row r="2" spans="1:19" ht="13.5" customHeight="1">
      <c r="H2" s="3"/>
      <c r="I2" s="144" t="s">
        <v>9</v>
      </c>
      <c r="J2" s="8" t="s">
        <v>67</v>
      </c>
      <c r="K2" s="3" t="s">
        <v>44</v>
      </c>
      <c r="L2" s="3"/>
      <c r="M2" s="8" t="s">
        <v>9</v>
      </c>
      <c r="N2" s="401"/>
      <c r="O2" s="89"/>
      <c r="P2" s="3"/>
      <c r="Q2" s="401"/>
      <c r="R2" s="398"/>
      <c r="S2" s="399"/>
    </row>
    <row r="3" spans="1:19" ht="13.5" customHeight="1">
      <c r="H3" s="3">
        <v>17</v>
      </c>
      <c r="I3" s="160" t="s">
        <v>21</v>
      </c>
      <c r="J3" s="217">
        <v>424433</v>
      </c>
      <c r="K3" s="195">
        <v>1</v>
      </c>
      <c r="L3" s="3">
        <f>SUM(H3)</f>
        <v>17</v>
      </c>
      <c r="M3" s="160" t="s">
        <v>21</v>
      </c>
      <c r="N3" s="13">
        <f>SUM(J3)</f>
        <v>424433</v>
      </c>
      <c r="O3" s="3">
        <f>SUM(H3)</f>
        <v>17</v>
      </c>
      <c r="P3" s="160" t="s">
        <v>21</v>
      </c>
      <c r="Q3" s="196">
        <v>472367</v>
      </c>
      <c r="R3" s="398"/>
      <c r="S3" s="399"/>
    </row>
    <row r="4" spans="1:19" ht="13.5" customHeight="1">
      <c r="G4" s="17"/>
      <c r="H4" s="3">
        <v>26</v>
      </c>
      <c r="I4" s="160" t="s">
        <v>30</v>
      </c>
      <c r="J4" s="13">
        <v>132394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132394</v>
      </c>
      <c r="O4" s="3">
        <f t="shared" ref="O4:O12" si="2">SUM(H4)</f>
        <v>26</v>
      </c>
      <c r="P4" s="160" t="s">
        <v>30</v>
      </c>
      <c r="Q4" s="86">
        <v>135742</v>
      </c>
      <c r="R4" s="398"/>
      <c r="S4" s="399"/>
    </row>
    <row r="5" spans="1:19" ht="13.5" customHeight="1">
      <c r="H5" s="3">
        <v>36</v>
      </c>
      <c r="I5" s="160" t="s">
        <v>5</v>
      </c>
      <c r="J5" s="13">
        <v>116027</v>
      </c>
      <c r="K5" s="195">
        <v>3</v>
      </c>
      <c r="L5" s="3">
        <f t="shared" si="0"/>
        <v>36</v>
      </c>
      <c r="M5" s="160" t="s">
        <v>5</v>
      </c>
      <c r="N5" s="13">
        <f t="shared" si="1"/>
        <v>116027</v>
      </c>
      <c r="O5" s="3">
        <f t="shared" si="2"/>
        <v>36</v>
      </c>
      <c r="P5" s="160" t="s">
        <v>5</v>
      </c>
      <c r="Q5" s="86">
        <v>145698</v>
      </c>
    </row>
    <row r="6" spans="1:19" ht="13.5" customHeight="1">
      <c r="H6" s="3">
        <v>33</v>
      </c>
      <c r="I6" s="160" t="s">
        <v>0</v>
      </c>
      <c r="J6" s="217">
        <v>91076</v>
      </c>
      <c r="K6" s="195">
        <v>4</v>
      </c>
      <c r="L6" s="3">
        <f t="shared" si="0"/>
        <v>33</v>
      </c>
      <c r="M6" s="160" t="s">
        <v>0</v>
      </c>
      <c r="N6" s="13">
        <f t="shared" si="1"/>
        <v>91076</v>
      </c>
      <c r="O6" s="3">
        <f t="shared" si="2"/>
        <v>33</v>
      </c>
      <c r="P6" s="160" t="s">
        <v>0</v>
      </c>
      <c r="Q6" s="86">
        <v>78237</v>
      </c>
    </row>
    <row r="7" spans="1:19" ht="13.5" customHeight="1">
      <c r="H7" s="3">
        <v>31</v>
      </c>
      <c r="I7" s="160" t="s">
        <v>63</v>
      </c>
      <c r="J7" s="217">
        <v>77049</v>
      </c>
      <c r="K7" s="195">
        <v>5</v>
      </c>
      <c r="L7" s="3">
        <f t="shared" si="0"/>
        <v>31</v>
      </c>
      <c r="M7" s="160" t="s">
        <v>2</v>
      </c>
      <c r="N7" s="13">
        <f t="shared" si="1"/>
        <v>77049</v>
      </c>
      <c r="O7" s="3">
        <f t="shared" si="2"/>
        <v>31</v>
      </c>
      <c r="P7" s="160" t="s">
        <v>63</v>
      </c>
      <c r="Q7" s="86">
        <v>92333</v>
      </c>
    </row>
    <row r="8" spans="1:19" ht="13.5" customHeight="1">
      <c r="H8" s="33">
        <v>40</v>
      </c>
      <c r="I8" s="160" t="s">
        <v>2</v>
      </c>
      <c r="J8" s="13">
        <v>71148</v>
      </c>
      <c r="K8" s="195">
        <v>6</v>
      </c>
      <c r="L8" s="3">
        <f t="shared" si="0"/>
        <v>40</v>
      </c>
      <c r="M8" s="160" t="s">
        <v>63</v>
      </c>
      <c r="N8" s="13">
        <f t="shared" si="1"/>
        <v>71148</v>
      </c>
      <c r="O8" s="3">
        <f t="shared" si="2"/>
        <v>40</v>
      </c>
      <c r="P8" s="160" t="s">
        <v>2</v>
      </c>
      <c r="Q8" s="86">
        <v>68552</v>
      </c>
    </row>
    <row r="9" spans="1:19" ht="13.5" customHeight="1">
      <c r="H9" s="14">
        <v>34</v>
      </c>
      <c r="I9" s="162" t="s">
        <v>1</v>
      </c>
      <c r="J9" s="13">
        <v>71019</v>
      </c>
      <c r="K9" s="195">
        <v>7</v>
      </c>
      <c r="L9" s="3">
        <f t="shared" si="0"/>
        <v>34</v>
      </c>
      <c r="M9" s="162" t="s">
        <v>1</v>
      </c>
      <c r="N9" s="13">
        <f t="shared" si="1"/>
        <v>71019</v>
      </c>
      <c r="O9" s="3">
        <f t="shared" si="2"/>
        <v>34</v>
      </c>
      <c r="P9" s="162" t="s">
        <v>1</v>
      </c>
      <c r="Q9" s="86">
        <v>64020</v>
      </c>
    </row>
    <row r="10" spans="1:19" ht="13.5" customHeight="1">
      <c r="H10" s="3">
        <v>16</v>
      </c>
      <c r="I10" s="160" t="s">
        <v>3</v>
      </c>
      <c r="J10" s="13">
        <v>59237</v>
      </c>
      <c r="K10" s="195">
        <v>8</v>
      </c>
      <c r="L10" s="3">
        <f t="shared" si="0"/>
        <v>16</v>
      </c>
      <c r="M10" s="160" t="s">
        <v>3</v>
      </c>
      <c r="N10" s="13">
        <f t="shared" si="1"/>
        <v>59237</v>
      </c>
      <c r="O10" s="3">
        <f t="shared" si="2"/>
        <v>16</v>
      </c>
      <c r="P10" s="160" t="s">
        <v>3</v>
      </c>
      <c r="Q10" s="86">
        <v>64804</v>
      </c>
    </row>
    <row r="11" spans="1:19" ht="13.5" customHeight="1">
      <c r="H11" s="14">
        <v>3</v>
      </c>
      <c r="I11" s="162" t="s">
        <v>10</v>
      </c>
      <c r="J11" s="13">
        <v>51939</v>
      </c>
      <c r="K11" s="195">
        <v>9</v>
      </c>
      <c r="L11" s="3">
        <f t="shared" si="0"/>
        <v>3</v>
      </c>
      <c r="M11" s="162" t="s">
        <v>29</v>
      </c>
      <c r="N11" s="13">
        <f t="shared" si="1"/>
        <v>51939</v>
      </c>
      <c r="O11" s="3">
        <f t="shared" si="2"/>
        <v>3</v>
      </c>
      <c r="P11" s="162" t="s">
        <v>10</v>
      </c>
      <c r="Q11" s="86">
        <v>33268</v>
      </c>
    </row>
    <row r="12" spans="1:19" ht="13.5" customHeight="1" thickBot="1">
      <c r="H12" s="271">
        <v>25</v>
      </c>
      <c r="I12" s="376" t="s">
        <v>29</v>
      </c>
      <c r="J12" s="413">
        <v>51551</v>
      </c>
      <c r="K12" s="194">
        <v>10</v>
      </c>
      <c r="L12" s="3">
        <f t="shared" si="0"/>
        <v>25</v>
      </c>
      <c r="M12" s="376" t="s">
        <v>6</v>
      </c>
      <c r="N12" s="113">
        <f t="shared" si="1"/>
        <v>51551</v>
      </c>
      <c r="O12" s="14">
        <f t="shared" si="2"/>
        <v>25</v>
      </c>
      <c r="P12" s="376" t="s">
        <v>29</v>
      </c>
      <c r="Q12" s="197">
        <v>47713</v>
      </c>
    </row>
    <row r="13" spans="1:19" ht="13.5" customHeight="1" thickTop="1" thickBot="1">
      <c r="H13" s="121">
        <v>2</v>
      </c>
      <c r="I13" s="174" t="s">
        <v>6</v>
      </c>
      <c r="J13" s="415">
        <v>48081</v>
      </c>
      <c r="K13" s="103"/>
      <c r="L13" s="78"/>
      <c r="M13" s="163"/>
      <c r="N13" s="336">
        <f>SUM(J43)</f>
        <v>1484269</v>
      </c>
      <c r="O13" s="3"/>
      <c r="P13" s="270" t="s">
        <v>8</v>
      </c>
      <c r="Q13" s="198">
        <v>1553783</v>
      </c>
    </row>
    <row r="14" spans="1:19" ht="13.5" customHeight="1">
      <c r="B14" s="19"/>
      <c r="H14" s="3">
        <v>13</v>
      </c>
      <c r="I14" s="160" t="s">
        <v>7</v>
      </c>
      <c r="J14" s="13">
        <v>46235</v>
      </c>
      <c r="K14" s="103"/>
      <c r="L14" s="26"/>
      <c r="O14"/>
    </row>
    <row r="15" spans="1:19" ht="13.5" customHeight="1">
      <c r="H15" s="3">
        <v>24</v>
      </c>
      <c r="I15" s="160" t="s">
        <v>28</v>
      </c>
      <c r="J15" s="13">
        <v>38307</v>
      </c>
      <c r="K15" s="103"/>
      <c r="L15" s="26"/>
      <c r="M15" t="s">
        <v>196</v>
      </c>
      <c r="N15" s="15"/>
      <c r="O15"/>
      <c r="P15" t="s">
        <v>197</v>
      </c>
      <c r="Q15" s="85" t="s">
        <v>179</v>
      </c>
    </row>
    <row r="16" spans="1:19" ht="13.5" customHeight="1">
      <c r="C16" s="15"/>
      <c r="E16" s="17"/>
      <c r="H16" s="3">
        <v>38</v>
      </c>
      <c r="I16" s="160" t="s">
        <v>38</v>
      </c>
      <c r="J16" s="217">
        <v>34212</v>
      </c>
      <c r="K16" s="103"/>
      <c r="L16" s="3">
        <f>SUM(L3)</f>
        <v>17</v>
      </c>
      <c r="M16" s="13">
        <f>SUM(N3)</f>
        <v>424433</v>
      </c>
      <c r="N16" s="160" t="s">
        <v>21</v>
      </c>
      <c r="O16" s="3">
        <f>SUM(O3)</f>
        <v>17</v>
      </c>
      <c r="P16" s="13">
        <f>SUM(M16)</f>
        <v>424433</v>
      </c>
      <c r="Q16" s="275">
        <v>436418</v>
      </c>
      <c r="R16" s="79"/>
    </row>
    <row r="17" spans="2:20" ht="13.5" customHeight="1">
      <c r="C17" s="15"/>
      <c r="E17" s="17"/>
      <c r="H17" s="3">
        <v>37</v>
      </c>
      <c r="I17" s="160" t="s">
        <v>37</v>
      </c>
      <c r="J17" s="136">
        <v>31276</v>
      </c>
      <c r="K17" s="103"/>
      <c r="L17" s="3">
        <f t="shared" ref="L17:L25" si="3">SUM(L4)</f>
        <v>26</v>
      </c>
      <c r="M17" s="13">
        <f t="shared" ref="M17:M25" si="4">SUM(N4)</f>
        <v>132394</v>
      </c>
      <c r="N17" s="160" t="s">
        <v>30</v>
      </c>
      <c r="O17" s="3">
        <f t="shared" ref="O17:O25" si="5">SUM(O4)</f>
        <v>26</v>
      </c>
      <c r="P17" s="13">
        <f t="shared" ref="P17:P25" si="6">SUM(M17)</f>
        <v>132394</v>
      </c>
      <c r="Q17" s="276">
        <v>132528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16612</v>
      </c>
      <c r="K18" s="103"/>
      <c r="L18" s="3">
        <f t="shared" si="3"/>
        <v>36</v>
      </c>
      <c r="M18" s="13">
        <f t="shared" si="4"/>
        <v>116027</v>
      </c>
      <c r="N18" s="160" t="s">
        <v>5</v>
      </c>
      <c r="O18" s="3">
        <f t="shared" si="5"/>
        <v>36</v>
      </c>
      <c r="P18" s="13">
        <f t="shared" si="6"/>
        <v>116027</v>
      </c>
      <c r="Q18" s="276">
        <v>116130</v>
      </c>
      <c r="R18" s="79"/>
      <c r="S18" s="111"/>
    </row>
    <row r="19" spans="2:20" ht="13.5" customHeight="1">
      <c r="C19" s="15"/>
      <c r="E19" s="17"/>
      <c r="H19" s="3">
        <v>1</v>
      </c>
      <c r="I19" s="160" t="s">
        <v>4</v>
      </c>
      <c r="J19" s="13">
        <v>15547</v>
      </c>
      <c r="L19" s="3">
        <f t="shared" si="3"/>
        <v>33</v>
      </c>
      <c r="M19" s="13">
        <f t="shared" si="4"/>
        <v>91076</v>
      </c>
      <c r="N19" s="160" t="s">
        <v>0</v>
      </c>
      <c r="O19" s="3">
        <f t="shared" si="5"/>
        <v>33</v>
      </c>
      <c r="P19" s="13">
        <f t="shared" si="6"/>
        <v>91076</v>
      </c>
      <c r="Q19" s="276">
        <v>83561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409">
        <v>14701</v>
      </c>
      <c r="L20" s="3">
        <f t="shared" si="3"/>
        <v>31</v>
      </c>
      <c r="M20" s="13">
        <f t="shared" si="4"/>
        <v>77049</v>
      </c>
      <c r="N20" s="160" t="s">
        <v>63</v>
      </c>
      <c r="O20" s="3">
        <f t="shared" si="5"/>
        <v>31</v>
      </c>
      <c r="P20" s="13">
        <f t="shared" si="6"/>
        <v>77049</v>
      </c>
      <c r="Q20" s="276">
        <v>74288</v>
      </c>
      <c r="R20" s="79"/>
      <c r="S20" s="124"/>
    </row>
    <row r="21" spans="2:20" ht="13.5" customHeight="1">
      <c r="B21" s="18"/>
      <c r="C21" s="15"/>
      <c r="E21" s="17"/>
      <c r="H21" s="3">
        <v>14</v>
      </c>
      <c r="I21" s="160" t="s">
        <v>19</v>
      </c>
      <c r="J21" s="13">
        <v>13730</v>
      </c>
      <c r="L21" s="3">
        <f t="shared" si="3"/>
        <v>40</v>
      </c>
      <c r="M21" s="13">
        <f t="shared" si="4"/>
        <v>71148</v>
      </c>
      <c r="N21" s="160" t="s">
        <v>2</v>
      </c>
      <c r="O21" s="3">
        <f t="shared" si="5"/>
        <v>40</v>
      </c>
      <c r="P21" s="13">
        <f t="shared" si="6"/>
        <v>71148</v>
      </c>
      <c r="Q21" s="276">
        <v>74662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12947</v>
      </c>
      <c r="K22" s="15"/>
      <c r="L22" s="3">
        <f t="shared" si="3"/>
        <v>34</v>
      </c>
      <c r="M22" s="13">
        <f t="shared" si="4"/>
        <v>71019</v>
      </c>
      <c r="N22" s="162" t="s">
        <v>1</v>
      </c>
      <c r="O22" s="3">
        <f t="shared" si="5"/>
        <v>34</v>
      </c>
      <c r="P22" s="13">
        <f t="shared" si="6"/>
        <v>71019</v>
      </c>
      <c r="Q22" s="276">
        <v>69455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155</v>
      </c>
      <c r="J23" s="217">
        <v>12154</v>
      </c>
      <c r="K23" s="15"/>
      <c r="L23" s="3">
        <f t="shared" si="3"/>
        <v>16</v>
      </c>
      <c r="M23" s="13">
        <f t="shared" si="4"/>
        <v>59237</v>
      </c>
      <c r="N23" s="160" t="s">
        <v>3</v>
      </c>
      <c r="O23" s="3">
        <f t="shared" si="5"/>
        <v>16</v>
      </c>
      <c r="P23" s="13">
        <f t="shared" si="6"/>
        <v>59237</v>
      </c>
      <c r="Q23" s="276">
        <v>55946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9421</v>
      </c>
      <c r="K24" s="15"/>
      <c r="L24" s="3">
        <f t="shared" si="3"/>
        <v>3</v>
      </c>
      <c r="M24" s="13">
        <f t="shared" si="4"/>
        <v>51939</v>
      </c>
      <c r="N24" s="162" t="s">
        <v>10</v>
      </c>
      <c r="O24" s="3">
        <f t="shared" si="5"/>
        <v>3</v>
      </c>
      <c r="P24" s="13">
        <f t="shared" si="6"/>
        <v>51939</v>
      </c>
      <c r="Q24" s="276">
        <v>43592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8040</v>
      </c>
      <c r="K25" s="15"/>
      <c r="L25" s="14">
        <f t="shared" si="3"/>
        <v>25</v>
      </c>
      <c r="M25" s="113">
        <f t="shared" si="4"/>
        <v>51551</v>
      </c>
      <c r="N25" s="376" t="s">
        <v>29</v>
      </c>
      <c r="O25" s="14">
        <f t="shared" si="5"/>
        <v>25</v>
      </c>
      <c r="P25" s="113">
        <f t="shared" si="6"/>
        <v>51551</v>
      </c>
      <c r="Q25" s="277">
        <v>53078</v>
      </c>
      <c r="R25" s="126" t="s">
        <v>72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7427</v>
      </c>
      <c r="K26" s="15"/>
      <c r="L26" s="114"/>
      <c r="M26" s="161">
        <f>SUM(J43-(M16+M17+M18+M19+M20+M21+M22+M23+M24+M25))</f>
        <v>338396</v>
      </c>
      <c r="N26" s="218" t="s">
        <v>45</v>
      </c>
      <c r="O26" s="115"/>
      <c r="P26" s="161">
        <f>SUM(M26)</f>
        <v>338396</v>
      </c>
      <c r="Q26" s="161"/>
      <c r="R26" s="175">
        <v>1484079</v>
      </c>
      <c r="T26" s="28"/>
    </row>
    <row r="27" spans="2:20" ht="13.5" customHeight="1">
      <c r="H27" s="3">
        <v>35</v>
      </c>
      <c r="I27" s="160" t="s">
        <v>36</v>
      </c>
      <c r="J27" s="13">
        <v>6796</v>
      </c>
      <c r="K27" s="15"/>
      <c r="M27" t="s">
        <v>187</v>
      </c>
      <c r="O27" s="110"/>
      <c r="P27" s="28" t="s">
        <v>188</v>
      </c>
    </row>
    <row r="28" spans="2:20" ht="13.5" customHeight="1">
      <c r="H28" s="3">
        <v>12</v>
      </c>
      <c r="I28" s="160" t="s">
        <v>18</v>
      </c>
      <c r="J28" s="13">
        <v>3978</v>
      </c>
      <c r="K28" s="15"/>
      <c r="M28" s="86">
        <f t="shared" ref="M28:M37" si="7">SUM(Q3)</f>
        <v>472367</v>
      </c>
      <c r="N28" s="160" t="s">
        <v>21</v>
      </c>
      <c r="O28" s="3">
        <f>SUM(L3)</f>
        <v>17</v>
      </c>
      <c r="P28" s="86">
        <f t="shared" ref="P28:P37" si="8">SUM(Q3)</f>
        <v>472367</v>
      </c>
    </row>
    <row r="29" spans="2:20" ht="13.5" customHeight="1">
      <c r="H29" s="3">
        <v>29</v>
      </c>
      <c r="I29" s="160" t="s">
        <v>54</v>
      </c>
      <c r="J29" s="13">
        <v>3606</v>
      </c>
      <c r="K29" s="15"/>
      <c r="M29" s="86">
        <f t="shared" si="7"/>
        <v>135742</v>
      </c>
      <c r="N29" s="160" t="s">
        <v>30</v>
      </c>
      <c r="O29" s="3">
        <f t="shared" ref="O29:O37" si="9">SUM(L4)</f>
        <v>26</v>
      </c>
      <c r="P29" s="86">
        <f t="shared" si="8"/>
        <v>135742</v>
      </c>
    </row>
    <row r="30" spans="2:20" ht="13.5" customHeight="1">
      <c r="H30" s="3">
        <v>39</v>
      </c>
      <c r="I30" s="160" t="s">
        <v>39</v>
      </c>
      <c r="J30" s="13">
        <v>3463</v>
      </c>
      <c r="K30" s="15"/>
      <c r="M30" s="86">
        <f t="shared" si="7"/>
        <v>145698</v>
      </c>
      <c r="N30" s="160" t="s">
        <v>5</v>
      </c>
      <c r="O30" s="3">
        <f t="shared" si="9"/>
        <v>36</v>
      </c>
      <c r="P30" s="86">
        <f t="shared" si="8"/>
        <v>145698</v>
      </c>
    </row>
    <row r="31" spans="2:20" ht="13.5" customHeight="1">
      <c r="H31" s="3">
        <v>20</v>
      </c>
      <c r="I31" s="160" t="s">
        <v>24</v>
      </c>
      <c r="J31" s="13">
        <v>2696</v>
      </c>
      <c r="K31" s="15"/>
      <c r="M31" s="86">
        <f t="shared" si="7"/>
        <v>78237</v>
      </c>
      <c r="N31" s="160" t="s">
        <v>0</v>
      </c>
      <c r="O31" s="3">
        <f t="shared" si="9"/>
        <v>33</v>
      </c>
      <c r="P31" s="86">
        <f t="shared" si="8"/>
        <v>78237</v>
      </c>
    </row>
    <row r="32" spans="2:20" ht="13.5" customHeight="1">
      <c r="H32" s="3">
        <v>10</v>
      </c>
      <c r="I32" s="160" t="s">
        <v>16</v>
      </c>
      <c r="J32" s="13">
        <v>2500</v>
      </c>
      <c r="K32" s="15"/>
      <c r="M32" s="86">
        <f t="shared" si="7"/>
        <v>92333</v>
      </c>
      <c r="N32" s="160" t="s">
        <v>63</v>
      </c>
      <c r="O32" s="3">
        <f t="shared" si="9"/>
        <v>31</v>
      </c>
      <c r="P32" s="86">
        <f t="shared" si="8"/>
        <v>92333</v>
      </c>
      <c r="S32" s="10"/>
    </row>
    <row r="33" spans="8:21" ht="13.5" customHeight="1">
      <c r="H33" s="3">
        <v>6</v>
      </c>
      <c r="I33" s="160" t="s">
        <v>13</v>
      </c>
      <c r="J33" s="13">
        <v>1221</v>
      </c>
      <c r="K33" s="15"/>
      <c r="M33" s="86">
        <f t="shared" si="7"/>
        <v>68552</v>
      </c>
      <c r="N33" s="160" t="s">
        <v>2</v>
      </c>
      <c r="O33" s="3">
        <f t="shared" si="9"/>
        <v>40</v>
      </c>
      <c r="P33" s="86">
        <f t="shared" si="8"/>
        <v>68552</v>
      </c>
      <c r="S33" s="28"/>
      <c r="T33" s="28"/>
    </row>
    <row r="34" spans="8:21" ht="13.5" customHeight="1">
      <c r="H34" s="3">
        <v>32</v>
      </c>
      <c r="I34" s="160" t="s">
        <v>35</v>
      </c>
      <c r="J34" s="13">
        <v>1153</v>
      </c>
      <c r="K34" s="15"/>
      <c r="M34" s="86">
        <f t="shared" si="7"/>
        <v>64020</v>
      </c>
      <c r="N34" s="162" t="s">
        <v>1</v>
      </c>
      <c r="O34" s="3">
        <f t="shared" si="9"/>
        <v>34</v>
      </c>
      <c r="P34" s="86">
        <f t="shared" si="8"/>
        <v>64020</v>
      </c>
      <c r="S34" s="28"/>
      <c r="T34" s="28"/>
    </row>
    <row r="35" spans="8:21" ht="13.5" customHeight="1">
      <c r="H35" s="3">
        <v>18</v>
      </c>
      <c r="I35" s="160" t="s">
        <v>22</v>
      </c>
      <c r="J35" s="217">
        <v>1141</v>
      </c>
      <c r="K35" s="15"/>
      <c r="M35" s="86">
        <f t="shared" si="7"/>
        <v>64804</v>
      </c>
      <c r="N35" s="160" t="s">
        <v>3</v>
      </c>
      <c r="O35" s="3">
        <f t="shared" si="9"/>
        <v>16</v>
      </c>
      <c r="P35" s="86">
        <f t="shared" si="8"/>
        <v>64804</v>
      </c>
      <c r="S35" s="28"/>
    </row>
    <row r="36" spans="8:21" ht="13.5" customHeight="1">
      <c r="H36" s="3">
        <v>23</v>
      </c>
      <c r="I36" s="160" t="s">
        <v>27</v>
      </c>
      <c r="J36" s="136">
        <v>1124</v>
      </c>
      <c r="K36" s="15"/>
      <c r="M36" s="86">
        <f t="shared" si="7"/>
        <v>33268</v>
      </c>
      <c r="N36" s="162" t="s">
        <v>10</v>
      </c>
      <c r="O36" s="3">
        <f t="shared" si="9"/>
        <v>3</v>
      </c>
      <c r="P36" s="86">
        <f t="shared" si="8"/>
        <v>33268</v>
      </c>
      <c r="S36" s="28"/>
    </row>
    <row r="37" spans="8:21" ht="13.5" customHeight="1" thickBot="1">
      <c r="H37" s="3">
        <v>4</v>
      </c>
      <c r="I37" s="160" t="s">
        <v>11</v>
      </c>
      <c r="J37" s="13">
        <v>898</v>
      </c>
      <c r="K37" s="15"/>
      <c r="M37" s="112">
        <f t="shared" si="7"/>
        <v>47713</v>
      </c>
      <c r="N37" s="376" t="s">
        <v>29</v>
      </c>
      <c r="O37" s="14">
        <f t="shared" si="9"/>
        <v>25</v>
      </c>
      <c r="P37" s="112">
        <f t="shared" si="8"/>
        <v>47713</v>
      </c>
      <c r="S37" s="28"/>
    </row>
    <row r="38" spans="8:21" ht="13.5" customHeight="1" thickTop="1">
      <c r="H38" s="3">
        <v>5</v>
      </c>
      <c r="I38" s="160" t="s">
        <v>12</v>
      </c>
      <c r="J38" s="87">
        <v>402</v>
      </c>
      <c r="K38" s="15"/>
      <c r="M38" s="342">
        <f>SUM(Q13-(Q3+Q4+Q5+Q6+Q7+Q8+Q9+Q10+Q11+Q12))</f>
        <v>351049</v>
      </c>
      <c r="N38" s="408" t="s">
        <v>182</v>
      </c>
      <c r="O38" s="343"/>
      <c r="P38" s="344">
        <f>SUM(M38)</f>
        <v>351049</v>
      </c>
      <c r="U38" s="28"/>
    </row>
    <row r="39" spans="8:21" ht="13.5" customHeight="1">
      <c r="H39" s="3">
        <v>19</v>
      </c>
      <c r="I39" s="160" t="s">
        <v>23</v>
      </c>
      <c r="J39" s="13">
        <v>281</v>
      </c>
      <c r="K39" s="15"/>
      <c r="P39" s="28"/>
    </row>
    <row r="40" spans="8:21" ht="13.5" customHeight="1">
      <c r="H40" s="3">
        <v>7</v>
      </c>
      <c r="I40" s="160" t="s">
        <v>14</v>
      </c>
      <c r="J40" s="13">
        <v>253</v>
      </c>
      <c r="K40" s="15"/>
    </row>
    <row r="41" spans="8:21" ht="13.5" customHeight="1">
      <c r="H41" s="3">
        <v>28</v>
      </c>
      <c r="I41" s="160" t="s">
        <v>32</v>
      </c>
      <c r="J41" s="217">
        <v>194</v>
      </c>
      <c r="K41" s="15"/>
    </row>
    <row r="42" spans="8:21" ht="13.5" customHeight="1" thickBot="1">
      <c r="H42" s="14">
        <v>8</v>
      </c>
      <c r="I42" s="162" t="s">
        <v>15</v>
      </c>
      <c r="J42" s="431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1484269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8" t="s">
        <v>195</v>
      </c>
      <c r="D52" s="8" t="s">
        <v>186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4"/>
    </row>
    <row r="53" spans="1:19" ht="13.5" customHeight="1">
      <c r="A53" s="9">
        <v>1</v>
      </c>
      <c r="B53" s="160" t="s">
        <v>21</v>
      </c>
      <c r="C53" s="410">
        <f>SUM(J3)</f>
        <v>424433</v>
      </c>
      <c r="D53" s="87">
        <f t="shared" ref="D53:D63" si="10">SUM(Q3)</f>
        <v>472367</v>
      </c>
      <c r="E53" s="80">
        <f t="shared" ref="E53:E62" si="11">SUM(P16/Q16*100)</f>
        <v>97.253779633287351</v>
      </c>
      <c r="F53" s="20">
        <f t="shared" ref="F53:F63" si="12">SUM(C53/D53*100)</f>
        <v>89.852381728613565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10">
        <f t="shared" ref="C54:C62" si="13">SUM(J4)</f>
        <v>132394</v>
      </c>
      <c r="D54" s="87">
        <f t="shared" si="10"/>
        <v>135742</v>
      </c>
      <c r="E54" s="80">
        <f t="shared" si="11"/>
        <v>99.898889291319577</v>
      </c>
      <c r="F54" s="395">
        <f t="shared" si="12"/>
        <v>97.533556305343964</v>
      </c>
      <c r="G54" s="21"/>
      <c r="M54" s="383"/>
      <c r="N54" s="17"/>
    </row>
    <row r="55" spans="1:19" ht="13.5" customHeight="1">
      <c r="A55" s="9">
        <v>3</v>
      </c>
      <c r="B55" s="160" t="s">
        <v>5</v>
      </c>
      <c r="C55" s="410">
        <f t="shared" si="13"/>
        <v>116027</v>
      </c>
      <c r="D55" s="87">
        <f t="shared" si="10"/>
        <v>145698</v>
      </c>
      <c r="E55" s="80">
        <f t="shared" si="11"/>
        <v>99.911306294669771</v>
      </c>
      <c r="F55" s="20">
        <f t="shared" si="12"/>
        <v>79.635272961880048</v>
      </c>
      <c r="G55" s="21"/>
      <c r="I55" s="465"/>
      <c r="J55" s="466"/>
    </row>
    <row r="56" spans="1:19" ht="13.5" customHeight="1">
      <c r="A56" s="9">
        <v>4</v>
      </c>
      <c r="B56" s="160" t="s">
        <v>0</v>
      </c>
      <c r="C56" s="410">
        <f t="shared" si="13"/>
        <v>91076</v>
      </c>
      <c r="D56" s="87">
        <f t="shared" si="10"/>
        <v>78237</v>
      </c>
      <c r="E56" s="80">
        <f t="shared" si="11"/>
        <v>108.99342994937831</v>
      </c>
      <c r="F56" s="20">
        <f t="shared" si="12"/>
        <v>116.41039405907692</v>
      </c>
      <c r="G56" s="21"/>
      <c r="I56" s="465"/>
      <c r="J56" s="466"/>
    </row>
    <row r="57" spans="1:19" ht="13.5" customHeight="1">
      <c r="A57" s="9">
        <v>5</v>
      </c>
      <c r="B57" s="160" t="s">
        <v>63</v>
      </c>
      <c r="C57" s="410">
        <f t="shared" si="13"/>
        <v>77049</v>
      </c>
      <c r="D57" s="87">
        <f t="shared" si="10"/>
        <v>92333</v>
      </c>
      <c r="E57" s="80">
        <f t="shared" si="11"/>
        <v>103.71661641180272</v>
      </c>
      <c r="F57" s="20">
        <f t="shared" si="12"/>
        <v>83.44687164935614</v>
      </c>
      <c r="G57" s="21"/>
      <c r="I57" s="159"/>
      <c r="P57" s="28"/>
    </row>
    <row r="58" spans="1:19" ht="13.5" customHeight="1">
      <c r="A58" s="9">
        <v>6</v>
      </c>
      <c r="B58" s="160" t="s">
        <v>2</v>
      </c>
      <c r="C58" s="410">
        <f t="shared" si="13"/>
        <v>71148</v>
      </c>
      <c r="D58" s="87">
        <f t="shared" si="10"/>
        <v>68552</v>
      </c>
      <c r="E58" s="80">
        <f t="shared" si="11"/>
        <v>95.293455840990063</v>
      </c>
      <c r="F58" s="20">
        <f t="shared" si="12"/>
        <v>103.78690629011554</v>
      </c>
      <c r="G58" s="21"/>
    </row>
    <row r="59" spans="1:19" ht="13.5" customHeight="1">
      <c r="A59" s="9">
        <v>7</v>
      </c>
      <c r="B59" s="162" t="s">
        <v>1</v>
      </c>
      <c r="C59" s="410">
        <f t="shared" si="13"/>
        <v>71019</v>
      </c>
      <c r="D59" s="87">
        <f t="shared" si="10"/>
        <v>64020</v>
      </c>
      <c r="E59" s="80">
        <f t="shared" si="11"/>
        <v>102.251817723706</v>
      </c>
      <c r="F59" s="20">
        <f t="shared" si="12"/>
        <v>110.93252108716025</v>
      </c>
      <c r="G59" s="21"/>
    </row>
    <row r="60" spans="1:19" ht="13.5" customHeight="1">
      <c r="A60" s="9">
        <v>8</v>
      </c>
      <c r="B60" s="160" t="s">
        <v>3</v>
      </c>
      <c r="C60" s="410">
        <f t="shared" si="13"/>
        <v>59237</v>
      </c>
      <c r="D60" s="87">
        <f t="shared" si="10"/>
        <v>64804</v>
      </c>
      <c r="E60" s="80">
        <f t="shared" si="11"/>
        <v>105.88245808458157</v>
      </c>
      <c r="F60" s="20">
        <f t="shared" si="12"/>
        <v>91.409480896240964</v>
      </c>
      <c r="G60" s="21"/>
    </row>
    <row r="61" spans="1:19" ht="13.5" customHeight="1">
      <c r="A61" s="9">
        <v>9</v>
      </c>
      <c r="B61" s="162" t="s">
        <v>10</v>
      </c>
      <c r="C61" s="410">
        <f t="shared" si="13"/>
        <v>51939</v>
      </c>
      <c r="D61" s="87">
        <f t="shared" si="10"/>
        <v>33268</v>
      </c>
      <c r="E61" s="80">
        <f t="shared" si="11"/>
        <v>119.14800880895578</v>
      </c>
      <c r="F61" s="20">
        <f t="shared" si="12"/>
        <v>156.12300108212096</v>
      </c>
      <c r="G61" s="21"/>
    </row>
    <row r="62" spans="1:19" ht="13.5" customHeight="1" thickBot="1">
      <c r="A62" s="127">
        <v>10</v>
      </c>
      <c r="B62" s="376" t="s">
        <v>29</v>
      </c>
      <c r="C62" s="410">
        <f t="shared" si="13"/>
        <v>51551</v>
      </c>
      <c r="D62" s="128">
        <f t="shared" si="10"/>
        <v>47713</v>
      </c>
      <c r="E62" s="129">
        <f t="shared" si="11"/>
        <v>97.123101850107389</v>
      </c>
      <c r="F62" s="130">
        <f t="shared" si="12"/>
        <v>108.04392932743696</v>
      </c>
      <c r="G62" s="131"/>
    </row>
    <row r="63" spans="1:19" ht="13.5" customHeight="1" thickTop="1">
      <c r="A63" s="114"/>
      <c r="B63" s="132" t="s">
        <v>73</v>
      </c>
      <c r="C63" s="133">
        <f>SUM(J43)</f>
        <v>1484269</v>
      </c>
      <c r="D63" s="133">
        <f t="shared" si="10"/>
        <v>1553783</v>
      </c>
      <c r="E63" s="134">
        <f>SUM(C63/R26*100)</f>
        <v>100.01280255296383</v>
      </c>
      <c r="F63" s="135">
        <f t="shared" si="12"/>
        <v>95.526144899255556</v>
      </c>
      <c r="G63" s="140">
        <v>70.2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G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2025-01-15T07:15:13Z</cp:lastPrinted>
  <dcterms:created xsi:type="dcterms:W3CDTF">2004-08-12T01:21:30Z</dcterms:created>
  <dcterms:modified xsi:type="dcterms:W3CDTF">2025-01-17T08:28:59Z</dcterms:modified>
</cp:coreProperties>
</file>