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95F26C45-8BDE-458F-9D3A-AB97F503CDFD}" xr6:coauthVersionLast="36" xr6:coauthVersionMax="36" xr10:uidLastSave="{00000000-0000-0000-0000-000000000000}"/>
  <bookViews>
    <workbookView xWindow="0" yWindow="0" windowWidth="28800" windowHeight="13590" tabRatio="597" xr2:uid="{00000000-000D-0000-FFFF-FFFF00000000}"/>
  </bookViews>
  <sheets>
    <sheet name="貨物動向目次" sheetId="52" r:id="rId1"/>
    <sheet name="1・面積、会員数" sheetId="61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62" r:id="rId8"/>
    <sheet name="8・保管高" sheetId="57" r:id="rId9"/>
    <sheet name="9・東部・富士" sheetId="58" r:id="rId10"/>
    <sheet name="10・清水・静岡" sheetId="59" r:id="rId11"/>
    <sheet name="11・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'1・面積、会員数'!$A$1:$M$38</definedName>
    <definedName name="_xlnm.Print_Area" localSheetId="10">'10・清水・静岡'!$A$1:$G$64</definedName>
    <definedName name="_xlnm.Print_Area" localSheetId="11">'11・駿遠・西部'!$A$1:$G$65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'8・保管高'!$A$1:$G$64</definedName>
    <definedName name="_xlnm.Print_Area" localSheetId="9">'9・東部・富士'!$A$1:$G$64</definedName>
  </definedNames>
  <calcPr calcId="191029"/>
</workbook>
</file>

<file path=xl/calcChain.xml><?xml version="1.0" encoding="utf-8"?>
<calcChain xmlns="http://schemas.openxmlformats.org/spreadsheetml/2006/main">
  <c r="O47" i="47" l="1"/>
  <c r="O29" i="51"/>
  <c r="O58" i="51"/>
  <c r="O88" i="51"/>
  <c r="N88" i="51"/>
  <c r="N58" i="51"/>
  <c r="N29" i="51"/>
  <c r="O29" i="56"/>
  <c r="O58" i="56"/>
  <c r="O88" i="56"/>
  <c r="N88" i="56"/>
  <c r="N58" i="56"/>
  <c r="N29" i="56"/>
  <c r="O29" i="49"/>
  <c r="O58" i="49"/>
  <c r="O88" i="49"/>
  <c r="N88" i="49"/>
  <c r="N58" i="49"/>
  <c r="N29" i="49"/>
  <c r="O57" i="48"/>
  <c r="O58" i="48"/>
  <c r="O29" i="48"/>
  <c r="O88" i="48"/>
  <c r="N88" i="48"/>
  <c r="N58" i="48"/>
  <c r="N29" i="48"/>
  <c r="O75" i="47"/>
  <c r="O23" i="47"/>
  <c r="N75" i="47"/>
  <c r="N47" i="47"/>
  <c r="N23" i="47"/>
  <c r="O70" i="46"/>
  <c r="O46" i="46"/>
  <c r="N46" i="46"/>
  <c r="O21" i="46"/>
  <c r="N70" i="46"/>
  <c r="N21" i="46"/>
  <c r="F59" i="15"/>
  <c r="D27" i="59"/>
  <c r="D28" i="59"/>
  <c r="D29" i="59"/>
  <c r="D30" i="59"/>
  <c r="H44" i="59"/>
  <c r="N29" i="59" s="1"/>
  <c r="E31" i="59" s="1"/>
  <c r="C22" i="62"/>
  <c r="C23" i="62"/>
  <c r="C24" i="62"/>
  <c r="C25" i="62"/>
  <c r="C26" i="62"/>
  <c r="C27" i="62"/>
  <c r="C28" i="62"/>
  <c r="C29" i="62"/>
  <c r="C30" i="62"/>
  <c r="C31" i="62"/>
  <c r="K50" i="60"/>
  <c r="K51" i="60"/>
  <c r="K52" i="60"/>
  <c r="K53" i="60"/>
  <c r="K54" i="60"/>
  <c r="K55" i="60"/>
  <c r="K56" i="60"/>
  <c r="K57" i="60"/>
  <c r="K58" i="60"/>
  <c r="K59" i="60"/>
  <c r="K66" i="60"/>
  <c r="N3" i="57"/>
  <c r="M16" i="57" s="1"/>
  <c r="P16" i="57" s="1"/>
  <c r="N4" i="57"/>
  <c r="M17" i="57" s="1"/>
  <c r="N5" i="57"/>
  <c r="M18" i="57" s="1"/>
  <c r="P18" i="57" s="1"/>
  <c r="N6" i="57"/>
  <c r="M19" i="57" s="1"/>
  <c r="P19" i="57" s="1"/>
  <c r="N7" i="57"/>
  <c r="M20" i="57" s="1"/>
  <c r="P20" i="57" s="1"/>
  <c r="N8" i="57"/>
  <c r="M21" i="57" s="1"/>
  <c r="P21" i="57" s="1"/>
  <c r="N9" i="57"/>
  <c r="M22" i="57" s="1"/>
  <c r="P22" i="57" s="1"/>
  <c r="N10" i="57"/>
  <c r="M23" i="57" s="1"/>
  <c r="P23" i="57" s="1"/>
  <c r="N11" i="57"/>
  <c r="M24" i="57" s="1"/>
  <c r="P24" i="57" s="1"/>
  <c r="N12" i="57"/>
  <c r="M25" i="57" s="1"/>
  <c r="N4" i="7"/>
  <c r="N5" i="7"/>
  <c r="N6" i="7"/>
  <c r="N7" i="7"/>
  <c r="N8" i="7"/>
  <c r="N9" i="7"/>
  <c r="N10" i="7"/>
  <c r="N11" i="7"/>
  <c r="N12" i="7"/>
  <c r="N3" i="7"/>
  <c r="H89" i="58"/>
  <c r="N73" i="58" s="1"/>
  <c r="E64" i="58" s="1"/>
  <c r="N87" i="5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O27" i="51" s="1"/>
  <c r="N26" i="51"/>
  <c r="O26" i="51" s="1"/>
  <c r="N25" i="51"/>
  <c r="N87" i="56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O55" i="56" s="1"/>
  <c r="N54" i="56"/>
  <c r="N28" i="56"/>
  <c r="O28" i="56" s="1"/>
  <c r="N27" i="56"/>
  <c r="O27" i="56" s="1"/>
  <c r="N26" i="56"/>
  <c r="O26" i="56" s="1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O55" i="49" s="1"/>
  <c r="N54" i="49"/>
  <c r="N28" i="49"/>
  <c r="O28" i="49" s="1"/>
  <c r="N27" i="49"/>
  <c r="O27" i="49" s="1"/>
  <c r="N26" i="49"/>
  <c r="O26" i="49" s="1"/>
  <c r="N25" i="49"/>
  <c r="O87" i="48"/>
  <c r="N87" i="48"/>
  <c r="N86" i="48"/>
  <c r="O86" i="48" s="1"/>
  <c r="N85" i="48"/>
  <c r="O85" i="48" s="1"/>
  <c r="N84" i="48"/>
  <c r="N57" i="48"/>
  <c r="N56" i="48"/>
  <c r="O56" i="48" s="1"/>
  <c r="N55" i="48"/>
  <c r="O55" i="48" s="1"/>
  <c r="N54" i="48"/>
  <c r="N28" i="48"/>
  <c r="O28" i="48" s="1"/>
  <c r="N27" i="48"/>
  <c r="O27" i="48" s="1"/>
  <c r="N26" i="48"/>
  <c r="O26" i="48" s="1"/>
  <c r="N25" i="48"/>
  <c r="N74" i="47"/>
  <c r="O74" i="47" s="1"/>
  <c r="N73" i="47"/>
  <c r="O73" i="47" s="1"/>
  <c r="N72" i="47"/>
  <c r="O72" i="47" s="1"/>
  <c r="N71" i="47"/>
  <c r="N46" i="47"/>
  <c r="N45" i="47"/>
  <c r="O45" i="47" s="1"/>
  <c r="N44" i="47"/>
  <c r="O44" i="47" s="1"/>
  <c r="N43" i="47"/>
  <c r="N22" i="47"/>
  <c r="O22" i="47" s="1"/>
  <c r="N21" i="47"/>
  <c r="O21" i="47" s="1"/>
  <c r="N20" i="47"/>
  <c r="O20" i="47" s="1"/>
  <c r="N19" i="47"/>
  <c r="O69" i="46"/>
  <c r="N69" i="46"/>
  <c r="N68" i="46"/>
  <c r="N67" i="46"/>
  <c r="O68" i="46" s="1"/>
  <c r="N66" i="46"/>
  <c r="N17" i="46"/>
  <c r="N89" i="54"/>
  <c r="O89" i="54" s="1"/>
  <c r="N88" i="54"/>
  <c r="O88" i="54" s="1"/>
  <c r="N87" i="54"/>
  <c r="O87" i="54" s="1"/>
  <c r="N86" i="54"/>
  <c r="N59" i="54"/>
  <c r="O59" i="54" s="1"/>
  <c r="N58" i="54"/>
  <c r="O58" i="54" s="1"/>
  <c r="N57" i="54"/>
  <c r="O57" i="54" s="1"/>
  <c r="N56" i="54"/>
  <c r="O29" i="54"/>
  <c r="N29" i="54"/>
  <c r="N28" i="54"/>
  <c r="N27" i="54"/>
  <c r="O28" i="54" s="1"/>
  <c r="N26" i="54"/>
  <c r="H44" i="15"/>
  <c r="H44" i="60"/>
  <c r="N30" i="60" s="1"/>
  <c r="E32" i="60" s="1"/>
  <c r="H90" i="62"/>
  <c r="N76" i="62" s="1"/>
  <c r="E65" i="62" s="1"/>
  <c r="N75" i="62"/>
  <c r="E64" i="62" s="1"/>
  <c r="K75" i="62"/>
  <c r="N74" i="62"/>
  <c r="E63" i="62" s="1"/>
  <c r="K74" i="62"/>
  <c r="N73" i="62"/>
  <c r="E62" i="62" s="1"/>
  <c r="K73" i="62"/>
  <c r="N72" i="62"/>
  <c r="E61" i="62" s="1"/>
  <c r="K72" i="62"/>
  <c r="N71" i="62"/>
  <c r="E60" i="62" s="1"/>
  <c r="K71" i="62"/>
  <c r="N70" i="62"/>
  <c r="E59" i="62" s="1"/>
  <c r="K70" i="62"/>
  <c r="N69" i="62"/>
  <c r="E58" i="62" s="1"/>
  <c r="K69" i="62"/>
  <c r="N68" i="62"/>
  <c r="E57" i="62" s="1"/>
  <c r="K68" i="62"/>
  <c r="N67" i="62"/>
  <c r="E56" i="62" s="1"/>
  <c r="K67" i="62"/>
  <c r="N66" i="62"/>
  <c r="E55" i="62" s="1"/>
  <c r="K66" i="62"/>
  <c r="D65" i="62"/>
  <c r="D64" i="62"/>
  <c r="C64" i="62"/>
  <c r="D63" i="62"/>
  <c r="C63" i="62"/>
  <c r="D62" i="62"/>
  <c r="C62" i="62"/>
  <c r="D61" i="62"/>
  <c r="C61" i="62"/>
  <c r="D60" i="62"/>
  <c r="C60" i="62"/>
  <c r="K59" i="62"/>
  <c r="D59" i="62"/>
  <c r="C59" i="62"/>
  <c r="K58" i="62"/>
  <c r="D58" i="62"/>
  <c r="C58" i="62"/>
  <c r="K57" i="62"/>
  <c r="D57" i="62"/>
  <c r="C57" i="62"/>
  <c r="K56" i="62"/>
  <c r="D56" i="62"/>
  <c r="C56" i="62"/>
  <c r="K55" i="62"/>
  <c r="D55" i="62"/>
  <c r="C55" i="62"/>
  <c r="K54" i="62"/>
  <c r="K53" i="62"/>
  <c r="K52" i="62"/>
  <c r="K51" i="62"/>
  <c r="K50" i="62"/>
  <c r="H44" i="62"/>
  <c r="C32" i="62" s="1"/>
  <c r="D32" i="62"/>
  <c r="D31" i="62"/>
  <c r="D30" i="62"/>
  <c r="N29" i="62"/>
  <c r="E31" i="62" s="1"/>
  <c r="K29" i="62"/>
  <c r="D29" i="62"/>
  <c r="N28" i="62"/>
  <c r="E30" i="62" s="1"/>
  <c r="K28" i="62"/>
  <c r="D28" i="62"/>
  <c r="N27" i="62"/>
  <c r="E29" i="62" s="1"/>
  <c r="K27" i="62"/>
  <c r="D27" i="62"/>
  <c r="N26" i="62"/>
  <c r="E28" i="62" s="1"/>
  <c r="K26" i="62"/>
  <c r="D26" i="62"/>
  <c r="N25" i="62"/>
  <c r="E27" i="62" s="1"/>
  <c r="K25" i="62"/>
  <c r="D25" i="62"/>
  <c r="N24" i="62"/>
  <c r="E26" i="62" s="1"/>
  <c r="K24" i="62"/>
  <c r="D24" i="62"/>
  <c r="N23" i="62"/>
  <c r="E25" i="62" s="1"/>
  <c r="K23" i="62"/>
  <c r="D23" i="62"/>
  <c r="N22" i="62"/>
  <c r="E24" i="62" s="1"/>
  <c r="K22" i="62"/>
  <c r="D22" i="62"/>
  <c r="N21" i="62"/>
  <c r="E23" i="62" s="1"/>
  <c r="K21" i="62"/>
  <c r="N20" i="62"/>
  <c r="E22" i="62" s="1"/>
  <c r="K20" i="62"/>
  <c r="K13" i="62"/>
  <c r="K12" i="62"/>
  <c r="K11" i="62"/>
  <c r="K10" i="62"/>
  <c r="K9" i="62"/>
  <c r="K8" i="62"/>
  <c r="K7" i="62"/>
  <c r="K6" i="62"/>
  <c r="K5" i="62"/>
  <c r="K4" i="62"/>
  <c r="N45" i="46"/>
  <c r="O45" i="46" s="1"/>
  <c r="N44" i="46"/>
  <c r="O44" i="46" s="1"/>
  <c r="N43" i="46"/>
  <c r="O43" i="46" s="1"/>
  <c r="N20" i="46"/>
  <c r="O20" i="46" s="1"/>
  <c r="N19" i="46"/>
  <c r="O19" i="46" s="1"/>
  <c r="N18" i="46"/>
  <c r="N90" i="54"/>
  <c r="O90" i="54" s="1"/>
  <c r="N60" i="54"/>
  <c r="O60" i="54" s="1"/>
  <c r="N30" i="54"/>
  <c r="D30" i="15"/>
  <c r="D22" i="15"/>
  <c r="D23" i="15"/>
  <c r="D24" i="15"/>
  <c r="D25" i="15"/>
  <c r="D26" i="15"/>
  <c r="D27" i="15"/>
  <c r="D28" i="15"/>
  <c r="D29" i="15"/>
  <c r="D21" i="15"/>
  <c r="J43" i="57"/>
  <c r="C63" i="57" s="1"/>
  <c r="C54" i="57"/>
  <c r="C55" i="57"/>
  <c r="C56" i="57"/>
  <c r="C57" i="57"/>
  <c r="C58" i="57"/>
  <c r="C59" i="57"/>
  <c r="C60" i="57"/>
  <c r="C61" i="57"/>
  <c r="C62" i="57"/>
  <c r="C53" i="57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D65" i="60"/>
  <c r="D64" i="60"/>
  <c r="C64" i="60"/>
  <c r="D63" i="60"/>
  <c r="C63" i="60"/>
  <c r="D62" i="60"/>
  <c r="C62" i="60"/>
  <c r="D61" i="60"/>
  <c r="C61" i="60"/>
  <c r="D60" i="60"/>
  <c r="C60" i="60"/>
  <c r="D59" i="60"/>
  <c r="C59" i="60"/>
  <c r="D58" i="60"/>
  <c r="C58" i="60"/>
  <c r="D57" i="60"/>
  <c r="C57" i="60"/>
  <c r="D56" i="60"/>
  <c r="C56" i="60"/>
  <c r="D55" i="60"/>
  <c r="C55" i="60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D31" i="59"/>
  <c r="C30" i="59"/>
  <c r="C29" i="59"/>
  <c r="N28" i="59"/>
  <c r="E30" i="59" s="1"/>
  <c r="K28" i="59"/>
  <c r="C28" i="59"/>
  <c r="N27" i="59"/>
  <c r="E29" i="59" s="1"/>
  <c r="K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L12" i="57"/>
  <c r="O37" i="57" s="1"/>
  <c r="O11" i="57"/>
  <c r="O24" i="57" s="1"/>
  <c r="L11" i="57"/>
  <c r="L24" i="57" s="1"/>
  <c r="O10" i="57"/>
  <c r="O23" i="57" s="1"/>
  <c r="L10" i="57"/>
  <c r="O35" i="57" s="1"/>
  <c r="O9" i="57"/>
  <c r="O22" i="57" s="1"/>
  <c r="L9" i="57"/>
  <c r="L22" i="57" s="1"/>
  <c r="O8" i="57"/>
  <c r="O21" i="57" s="1"/>
  <c r="L8" i="57"/>
  <c r="O33" i="57" s="1"/>
  <c r="O7" i="57"/>
  <c r="O20" i="57" s="1"/>
  <c r="L7" i="57"/>
  <c r="O32" i="57" s="1"/>
  <c r="O6" i="57"/>
  <c r="O19" i="57" s="1"/>
  <c r="L6" i="57"/>
  <c r="O31" i="57" s="1"/>
  <c r="O5" i="57"/>
  <c r="O18" i="57" s="1"/>
  <c r="L5" i="57"/>
  <c r="L18" i="57" s="1"/>
  <c r="O4" i="57"/>
  <c r="O17" i="57" s="1"/>
  <c r="L4" i="57"/>
  <c r="O29" i="57" s="1"/>
  <c r="O3" i="57"/>
  <c r="O16" i="57" s="1"/>
  <c r="L3" i="57"/>
  <c r="O28" i="57" s="1"/>
  <c r="F60" i="59" l="1"/>
  <c r="F59" i="59"/>
  <c r="F62" i="59"/>
  <c r="N13" i="57"/>
  <c r="O67" i="46"/>
  <c r="O18" i="46"/>
  <c r="O27" i="54"/>
  <c r="F31" i="62"/>
  <c r="F62" i="62"/>
  <c r="F60" i="62"/>
  <c r="F29" i="62"/>
  <c r="F23" i="62"/>
  <c r="F59" i="62"/>
  <c r="F63" i="62"/>
  <c r="F61" i="62"/>
  <c r="F56" i="62"/>
  <c r="F55" i="62"/>
  <c r="F57" i="62"/>
  <c r="F58" i="62"/>
  <c r="F64" i="62"/>
  <c r="F25" i="62"/>
  <c r="F32" i="62"/>
  <c r="F27" i="62"/>
  <c r="F22" i="62"/>
  <c r="F26" i="62"/>
  <c r="F28" i="62"/>
  <c r="F24" i="62"/>
  <c r="F30" i="62"/>
  <c r="N30" i="62"/>
  <c r="E32" i="62" s="1"/>
  <c r="C65" i="62"/>
  <c r="F65" i="62" s="1"/>
  <c r="O30" i="54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56" i="59"/>
  <c r="F58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H44" i="8" l="1"/>
  <c r="D63" i="7" l="1"/>
  <c r="L11" i="41" l="1"/>
  <c r="L12" i="41"/>
  <c r="L13" i="41"/>
  <c r="L14" i="41"/>
  <c r="L15" i="41"/>
  <c r="O15" i="41" s="1"/>
  <c r="L16" i="41"/>
  <c r="D23" i="8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N67" i="15"/>
  <c r="N68" i="15"/>
  <c r="N69" i="15"/>
  <c r="N70" i="15"/>
  <c r="N71" i="15"/>
  <c r="N72" i="15"/>
  <c r="N73" i="15"/>
  <c r="E60" i="15" s="1"/>
  <c r="N74" i="15"/>
  <c r="N75" i="15"/>
  <c r="E62" i="15" s="1"/>
  <c r="N76" i="15"/>
  <c r="H89" i="8"/>
  <c r="N73" i="8" s="1"/>
  <c r="D61" i="15"/>
  <c r="C27" i="8" l="1"/>
  <c r="D27" i="8"/>
  <c r="N21" i="8"/>
  <c r="E27" i="8" s="1"/>
  <c r="C30" i="8"/>
  <c r="D30" i="8"/>
  <c r="N26" i="8"/>
  <c r="E32" i="8" s="1"/>
  <c r="C31" i="8"/>
  <c r="D31" i="8"/>
  <c r="N25" i="8"/>
  <c r="E31" i="8" s="1"/>
  <c r="C62" i="8"/>
  <c r="D62" i="8"/>
  <c r="L2" i="41"/>
  <c r="N11" i="41" s="1"/>
  <c r="L3" i="41"/>
  <c r="N12" i="41" s="1"/>
  <c r="O12" i="41" s="1"/>
  <c r="L4" i="41"/>
  <c r="N13" i="41" s="1"/>
  <c r="O13" i="41" s="1"/>
  <c r="L5" i="41"/>
  <c r="N14" i="41" s="1"/>
  <c r="O14" i="41" s="1"/>
  <c r="L6" i="41"/>
  <c r="N15" i="41" s="1"/>
  <c r="L7" i="41"/>
  <c r="N16" i="41" s="1"/>
  <c r="O16" i="41" s="1"/>
  <c r="J8" i="41"/>
  <c r="C61" i="8"/>
  <c r="F61" i="8" s="1"/>
  <c r="E63" i="8"/>
  <c r="C63" i="8"/>
  <c r="D63" i="8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F26" i="15" s="1"/>
  <c r="C27" i="15"/>
  <c r="C28" i="15"/>
  <c r="C29" i="15"/>
  <c r="C30" i="15"/>
  <c r="C21" i="15"/>
  <c r="N20" i="15"/>
  <c r="E22" i="15" s="1"/>
  <c r="D32" i="8"/>
  <c r="C61" i="15"/>
  <c r="E61" i="15"/>
  <c r="K19" i="15"/>
  <c r="N19" i="15"/>
  <c r="E21" i="15" s="1"/>
  <c r="K20" i="15"/>
  <c r="K21" i="15"/>
  <c r="N21" i="15"/>
  <c r="E23" i="15" s="1"/>
  <c r="K22" i="15"/>
  <c r="N22" i="15"/>
  <c r="E24" i="15" s="1"/>
  <c r="K23" i="15"/>
  <c r="N23" i="15"/>
  <c r="E25" i="15" s="1"/>
  <c r="K24" i="15"/>
  <c r="N24" i="15"/>
  <c r="E26" i="15" s="1"/>
  <c r="K25" i="15"/>
  <c r="N25" i="15"/>
  <c r="E27" i="15" s="1"/>
  <c r="K26" i="15"/>
  <c r="N26" i="15"/>
  <c r="E28" i="15" s="1"/>
  <c r="K27" i="15"/>
  <c r="N27" i="15"/>
  <c r="E29" i="15" s="1"/>
  <c r="K28" i="15"/>
  <c r="N28" i="15"/>
  <c r="E30" i="15" s="1"/>
  <c r="N29" i="15"/>
  <c r="E31" i="15" s="1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F62" i="15" s="1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M16" i="7"/>
  <c r="O3" i="7"/>
  <c r="O16" i="7" s="1"/>
  <c r="L4" i="7"/>
  <c r="O29" i="7" s="1"/>
  <c r="M17" i="7"/>
  <c r="P17" i="7" s="1"/>
  <c r="E54" i="7" s="1"/>
  <c r="O4" i="7"/>
  <c r="O17" i="7" s="1"/>
  <c r="L5" i="7"/>
  <c r="O30" i="7" s="1"/>
  <c r="M18" i="7"/>
  <c r="P18" i="7" s="1"/>
  <c r="E55" i="7" s="1"/>
  <c r="O5" i="7"/>
  <c r="O18" i="7" s="1"/>
  <c r="L6" i="7"/>
  <c r="O31" i="7" s="1"/>
  <c r="M19" i="7"/>
  <c r="P19" i="7" s="1"/>
  <c r="E56" i="7" s="1"/>
  <c r="O6" i="7"/>
  <c r="O19" i="7" s="1"/>
  <c r="L7" i="7"/>
  <c r="O32" i="7" s="1"/>
  <c r="M20" i="7"/>
  <c r="P20" i="7" s="1"/>
  <c r="E57" i="7" s="1"/>
  <c r="O7" i="7"/>
  <c r="O20" i="7" s="1"/>
  <c r="L8" i="7"/>
  <c r="L21" i="7" s="1"/>
  <c r="M21" i="7"/>
  <c r="P21" i="7" s="1"/>
  <c r="E58" i="7" s="1"/>
  <c r="O8" i="7"/>
  <c r="O21" i="7" s="1"/>
  <c r="L9" i="7"/>
  <c r="O34" i="7" s="1"/>
  <c r="M22" i="7"/>
  <c r="P22" i="7" s="1"/>
  <c r="E59" i="7" s="1"/>
  <c r="O9" i="7"/>
  <c r="O22" i="7" s="1"/>
  <c r="L10" i="7"/>
  <c r="O35" i="7" s="1"/>
  <c r="M23" i="7"/>
  <c r="P23" i="7" s="1"/>
  <c r="E60" i="7" s="1"/>
  <c r="O10" i="7"/>
  <c r="O23" i="7" s="1"/>
  <c r="L11" i="7"/>
  <c r="O36" i="7" s="1"/>
  <c r="M24" i="7"/>
  <c r="P24" i="7" s="1"/>
  <c r="E61" i="7" s="1"/>
  <c r="O11" i="7"/>
  <c r="O24" i="7" s="1"/>
  <c r="L12" i="7"/>
  <c r="L25" i="7" s="1"/>
  <c r="M25" i="7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60" i="15" l="1"/>
  <c r="F31" i="8"/>
  <c r="F63" i="15"/>
  <c r="O11" i="41"/>
  <c r="O33" i="7"/>
  <c r="L17" i="7"/>
  <c r="L16" i="7"/>
  <c r="F62" i="8"/>
  <c r="C63" i="7"/>
  <c r="E63" i="7" s="1"/>
  <c r="F25" i="8"/>
  <c r="F60" i="8"/>
  <c r="L23" i="7"/>
  <c r="L19" i="7"/>
  <c r="F63" i="8"/>
  <c r="F26" i="8"/>
  <c r="F28" i="8"/>
  <c r="F21" i="15"/>
  <c r="C64" i="15"/>
  <c r="F64" i="15" s="1"/>
  <c r="N77" i="15"/>
  <c r="E64" i="15" s="1"/>
  <c r="F23" i="15"/>
  <c r="F29" i="15"/>
  <c r="F27" i="15"/>
  <c r="F25" i="15"/>
  <c r="F56" i="8"/>
  <c r="C32" i="8"/>
  <c r="F32" i="8" s="1"/>
  <c r="L20" i="7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58" i="15"/>
  <c r="F57" i="15"/>
  <c r="F56" i="15"/>
  <c r="F55" i="15"/>
  <c r="F54" i="15"/>
  <c r="F30" i="15"/>
  <c r="F28" i="15"/>
  <c r="F24" i="15"/>
  <c r="F22" i="15"/>
  <c r="C31" i="15"/>
  <c r="F31" i="15" s="1"/>
  <c r="P16" i="7"/>
  <c r="E53" i="7" s="1"/>
  <c r="M26" i="7"/>
  <c r="P26" i="7" s="1"/>
  <c r="L8" i="41"/>
  <c r="N17" i="41" s="1"/>
  <c r="O17" i="41" s="1"/>
  <c r="L22" i="7"/>
  <c r="F63" i="7" l="1"/>
  <c r="M17" i="41"/>
</calcChain>
</file>

<file path=xl/sharedStrings.xml><?xml version="1.0" encoding="utf-8"?>
<sst xmlns="http://schemas.openxmlformats.org/spreadsheetml/2006/main" count="1679" uniqueCount="219">
  <si>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</si>
  <si>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</si>
  <si>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</si>
  <si>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</si>
  <si>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</si>
  <si>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</si>
  <si>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</si>
  <si>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</si>
  <si>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</si>
  <si>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</si>
  <si>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</si>
  <si>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</si>
  <si>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</si>
  <si>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</si>
  <si>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</si>
  <si>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</si>
  <si>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</si>
  <si>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</si>
  <si>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</si>
  <si>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</si>
  <si>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</si>
  <si>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</si>
  <si>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</si>
  <si>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</si>
  <si>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</si>
  <si>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</si>
  <si>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</si>
  <si>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</si>
  <si>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</si>
  <si>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</si>
  <si>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</si>
  <si>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</si>
  <si>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</si>
  <si>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</si>
  <si>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</si>
  <si>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</si>
  <si>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</si>
  <si>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</si>
  <si>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</si>
  <si>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</si>
  <si>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</si>
  <si>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</si>
  <si>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</si>
  <si>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</si>
  <si>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</si>
  <si>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</si>
  <si>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</si>
  <si>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</si>
  <si>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</si>
  <si>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</si>
  <si>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</si>
  <si>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</si>
  <si>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</si>
  <si>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</si>
  <si>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</si>
  <si>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</si>
  <si>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</si>
  <si>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</si>
  <si>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</si>
  <si>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</si>
  <si>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</si>
  <si>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</si>
  <si>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</si>
  <si>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</si>
  <si>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</si>
  <si>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</si>
  <si>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</si>
  <si>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</si>
  <si>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</si>
  <si>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</si>
  <si>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</si>
  <si>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</si>
  <si>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</si>
  <si>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</si>
  <si>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</si>
  <si>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</si>
  <si>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</si>
  <si>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</si>
  <si>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</si>
  <si>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</si>
  <si>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</si>
  <si>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</si>
  <si>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</si>
  <si>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</si>
  <si>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</si>
  <si>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</si>
  <si>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</si>
  <si>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</si>
  <si>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</si>
  <si>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</si>
  <si>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</si>
  <si>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</si>
  <si>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</si>
  <si>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</si>
  <si>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</si>
  <si>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</si>
  <si>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</si>
  <si>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</si>
  <si>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</si>
  <si>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</si>
  <si>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</si>
  <si>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</si>
  <si>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</si>
  <si>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</si>
  <si>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</si>
  <si>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</si>
  <si>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</si>
  <si>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</si>
  <si>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</si>
  <si>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</si>
  <si>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</si>
  <si>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</si>
  <si>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</si>
  <si>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</si>
  <si>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</si>
  <si>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</si>
  <si>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</si>
  <si>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</si>
  <si>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</si>
  <si>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</si>
  <si>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</si>
  <si>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</si>
  <si>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</si>
  <si>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</si>
  <si>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</si>
  <si>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</si>
  <si>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</si>
  <si>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</si>
  <si>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</si>
  <si>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</si>
  <si>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</si>
  <si>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</si>
  <si>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</si>
  <si>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</si>
  <si>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</si>
  <si>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</si>
  <si>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</si>
  <si>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</si>
  <si>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</si>
  <si>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</si>
  <si>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</si>
  <si>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</si>
  <si>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</si>
  <si>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</si>
  <si>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</si>
  <si>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</si>
  <si>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</si>
  <si>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</si>
  <si>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</si>
  <si>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</si>
  <si>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</si>
  <si>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</si>
  <si>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</si>
  <si>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</si>
  <si>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</si>
  <si>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</si>
  <si>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</si>
  <si>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</si>
  <si>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</si>
  <si>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</si>
  <si>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</si>
  <si>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</si>
  <si>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</si>
  <si>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</si>
  <si>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</si>
  <si>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</si>
  <si>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</si>
  <si>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</si>
  <si>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</si>
  <si>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</si>
  <si>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</si>
  <si>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</si>
  <si>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回転率（％）</t>
    <rPh sb="0" eb="3">
      <t>カイテンリツ</t>
    </rPh>
    <phoneticPr fontId="2"/>
  </si>
  <si>
    <t>保管残高</t>
    <rPh sb="0" eb="3">
      <t>ホカンザン</t>
    </rPh>
    <rPh sb="3" eb="4">
      <t>タカ</t>
    </rPh>
    <phoneticPr fontId="2"/>
  </si>
  <si>
    <t>保管残高</t>
    <rPh sb="0" eb="4">
      <t>ホカンザンダカ</t>
    </rPh>
    <phoneticPr fontId="2"/>
  </si>
  <si>
    <t>支部別保管残高</t>
    <rPh sb="0" eb="2">
      <t>シブ</t>
    </rPh>
    <rPh sb="2" eb="3">
      <t>ベツ</t>
    </rPh>
    <rPh sb="3" eb="7">
      <t>ホカンザンダカ</t>
    </rPh>
    <phoneticPr fontId="2"/>
  </si>
  <si>
    <t>保管残高</t>
    <rPh sb="0" eb="4">
      <t>ホカンザンダカ</t>
    </rPh>
    <phoneticPr fontId="2"/>
  </si>
  <si>
    <t>保管残高</t>
    <rPh sb="0" eb="4">
      <t>ホカンザンダカ</t>
    </rPh>
    <phoneticPr fontId="2"/>
  </si>
  <si>
    <t>合計</t>
    <rPh sb="0" eb="2">
      <t>ゴウケイ</t>
    </rPh>
    <phoneticPr fontId="2"/>
  </si>
  <si>
    <t>保管残高</t>
    <rPh sb="0" eb="4">
      <t>ホカンザンダカ</t>
    </rPh>
    <phoneticPr fontId="2"/>
  </si>
  <si>
    <t>前月保管残高</t>
    <rPh sb="0" eb="2">
      <t>ゼンゲツ</t>
    </rPh>
    <rPh sb="2" eb="6">
      <t>ホカンザンダカ</t>
    </rPh>
    <phoneticPr fontId="2"/>
  </si>
  <si>
    <t>前月保管残高</t>
    <rPh sb="0" eb="1">
      <t>マエ</t>
    </rPh>
    <rPh sb="1" eb="2">
      <t>８ガツ</t>
    </rPh>
    <rPh sb="2" eb="6">
      <t>ホカンザンダカ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</si>
  <si>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</si>
  <si>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</si>
  <si>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その他</t>
    <rPh sb="2" eb="3">
      <t>タ</t>
    </rPh>
    <phoneticPr fontId="2"/>
  </si>
  <si>
    <t>令和3年</t>
    <phoneticPr fontId="2"/>
  </si>
  <si>
    <t>前月</t>
    <rPh sb="0" eb="2">
      <t>ゼンゲツ</t>
    </rPh>
    <phoneticPr fontId="2"/>
  </si>
  <si>
    <t>駿遠支部</t>
    <rPh sb="0" eb="2">
      <t>スンエン</t>
    </rPh>
    <rPh sb="2" eb="4">
      <t>シブ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</si>
  <si>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</si>
  <si>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5年（値）</t>
    <rPh sb="1" eb="2">
      <t>ネン</t>
    </rPh>
    <rPh sb="3" eb="4">
      <t>アタイ</t>
    </rPh>
    <phoneticPr fontId="2"/>
  </si>
  <si>
    <t>5年（％）</t>
    <rPh sb="1" eb="2">
      <t>ネン</t>
    </rPh>
    <phoneticPr fontId="2"/>
  </si>
  <si>
    <t>令和５年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</si>
  <si>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</si>
  <si>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13"/>
  </si>
  <si>
    <t>前月</t>
    <rPh sb="0" eb="2">
      <t>ゼンゲツ</t>
    </rPh>
    <phoneticPr fontId="2"/>
  </si>
  <si>
    <t>令和4年</t>
    <phoneticPr fontId="2"/>
  </si>
  <si>
    <t xml:space="preserve"> </t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</si>
  <si>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</si>
  <si>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6年（値）</t>
    <rPh sb="1" eb="2">
      <t>ネン</t>
    </rPh>
    <rPh sb="3" eb="4">
      <t>アタイ</t>
    </rPh>
    <phoneticPr fontId="2"/>
  </si>
  <si>
    <t>6年（％）</t>
    <rPh sb="1" eb="2">
      <t>ネン</t>
    </rPh>
    <phoneticPr fontId="2"/>
  </si>
  <si>
    <t>令和6年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</si>
  <si>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</si>
  <si>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13"/>
  </si>
  <si>
    <t>令和６年</t>
    <rPh sb="0" eb="1">
      <t>レイ</t>
    </rPh>
    <rPh sb="1" eb="2">
      <t>ワ</t>
    </rPh>
    <rPh sb="3" eb="4">
      <t>ネン</t>
    </rPh>
    <phoneticPr fontId="2"/>
  </si>
  <si>
    <t>令和５年</t>
    <rPh sb="0" eb="1">
      <t>レイ</t>
    </rPh>
    <rPh sb="1" eb="2">
      <t>ワ</t>
    </rPh>
    <rPh sb="3" eb="4">
      <t>ネン</t>
    </rPh>
    <phoneticPr fontId="2"/>
  </si>
  <si>
    <t>令和６年</t>
    <rPh sb="0" eb="1">
      <t>レイ</t>
    </rPh>
    <rPh sb="1" eb="2">
      <t>ワ</t>
    </rPh>
    <rPh sb="3" eb="4">
      <t>ネン</t>
    </rPh>
    <phoneticPr fontId="13"/>
  </si>
  <si>
    <t>令和５年</t>
    <rPh sb="0" eb="1">
      <t>レイ</t>
    </rPh>
    <rPh sb="1" eb="2">
      <t>ワ</t>
    </rPh>
    <rPh sb="3" eb="4">
      <t>ネン</t>
    </rPh>
    <phoneticPr fontId="13"/>
  </si>
  <si>
    <r>
      <rPr>
        <sz val="9"/>
        <rFont val="ＭＳ Ｐゴシック"/>
        <family val="3"/>
        <charset val="128"/>
      </rPr>
      <t>1～３類</t>
    </r>
    <r>
      <rPr>
        <sz val="10"/>
        <rFont val="ＭＳ Ｐゴシック"/>
        <family val="3"/>
        <charset val="128"/>
      </rPr>
      <t>所管面積　    (万㎡）</t>
    </r>
    <rPh sb="3" eb="4">
      <t>ルイ</t>
    </rPh>
    <rPh sb="4" eb="6">
      <t>ショカン</t>
    </rPh>
    <rPh sb="6" eb="8">
      <t>メンセキ</t>
    </rPh>
    <rPh sb="14" eb="15">
      <t>マン</t>
    </rPh>
    <phoneticPr fontId="2"/>
  </si>
  <si>
    <t>23，372 ㎡</t>
    <phoneticPr fontId="2"/>
  </si>
  <si>
    <t>※</t>
    <phoneticPr fontId="2"/>
  </si>
  <si>
    <t>19，200 ㎡</t>
    <phoneticPr fontId="2"/>
  </si>
  <si>
    <t>3，559　㎡</t>
    <phoneticPr fontId="2"/>
  </si>
  <si>
    <t>令和6年12月</t>
    <rPh sb="6" eb="7">
      <t>ガツ</t>
    </rPh>
    <phoneticPr fontId="2"/>
  </si>
  <si>
    <t xml:space="preserve">                       令和6年12月所管面（1～3類）</t>
    <rPh sb="23" eb="24">
      <t>レイ</t>
    </rPh>
    <rPh sb="24" eb="25">
      <t>ワ</t>
    </rPh>
    <rPh sb="26" eb="27">
      <t>ネン</t>
    </rPh>
    <rPh sb="29" eb="30">
      <t>ガツ</t>
    </rPh>
    <rPh sb="30" eb="32">
      <t>ショカン</t>
    </rPh>
    <rPh sb="32" eb="33">
      <t>メン</t>
    </rPh>
    <rPh sb="37" eb="38">
      <t>ルイ</t>
    </rPh>
    <phoneticPr fontId="2"/>
  </si>
  <si>
    <r>
      <t>77，957  m</t>
    </r>
    <r>
      <rPr>
        <sz val="8"/>
        <rFont val="ＭＳ Ｐゴシック"/>
        <family val="3"/>
        <charset val="128"/>
      </rPr>
      <t>3</t>
    </r>
    <phoneticPr fontId="2"/>
  </si>
  <si>
    <t>15，010　㎡</t>
    <phoneticPr fontId="2"/>
  </si>
  <si>
    <t>　　　　　　　　　　　　　　　　令和6年12月末上位10品目入庫高(県合計）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</si>
  <si>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※</t>
    <phoneticPr fontId="2"/>
  </si>
  <si>
    <t>　　　　　　　　　　　　　　　　令和6年12月末上位10品目保管残高(県合計）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30" eb="34">
      <t>ホカンザンダカ</t>
    </rPh>
    <rPh sb="35" eb="36">
      <t>ケン</t>
    </rPh>
    <rPh sb="36" eb="38">
      <t>ゴウケイ</t>
    </rPh>
    <rPh sb="53" eb="56">
      <t>シズオカケン</t>
    </rPh>
    <rPh sb="56" eb="58">
      <t>ソウコ</t>
    </rPh>
    <rPh sb="58" eb="59">
      <t>キョウ</t>
    </rPh>
    <rPh sb="59" eb="60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</si>
</sst>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6"/>
      <name val="ＤＨＰ平成明朝体W7"/>
      <family val="3"/>
      <charset val="128"/>
    </font>
    <font>
      <sz val="14"/>
      <name val="ＤＨＰ平成明朝体W7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473">
    <xf numFmtId="0" fontId="0" fillId="0" borderId="0" xfId="0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38" fontId="0" fillId="0" borderId="0" xfId="0" applyNumberFormat="1"/>
    <xf numFmtId="0" fontId="9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3" xfId="0" applyBorder="1"/>
    <xf numFmtId="0" fontId="14" fillId="0" borderId="0" xfId="0" applyFont="1"/>
    <xf numFmtId="0" fontId="1" fillId="0" borderId="0" xfId="0" applyFont="1" applyAlignment="1">
      <alignment horizontal="distributed"/>
    </xf>
    <xf numFmtId="177" fontId="0" fillId="0" borderId="1" xfId="0" applyNumberForma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177" fontId="3" fillId="0" borderId="1" xfId="0" applyNumberFormat="1" applyFont="1" applyBorder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18" fillId="0" borderId="0" xfId="0" applyFont="1"/>
    <xf numFmtId="0" fontId="14" fillId="0" borderId="26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38" fontId="1" fillId="0" borderId="0" xfId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Alignment="1">
      <alignment horizontal="center" vertical="center" textRotation="255"/>
    </xf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Border="1"/>
    <xf numFmtId="0" fontId="0" fillId="0" borderId="1" xfId="0" applyBorder="1" applyAlignment="1">
      <alignment horizontal="distributed"/>
    </xf>
    <xf numFmtId="0" fontId="0" fillId="0" borderId="3" xfId="0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/>
    <xf numFmtId="0" fontId="8" fillId="7" borderId="0" xfId="0" applyFont="1" applyFill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/>
    <xf numFmtId="180" fontId="0" fillId="0" borderId="0" xfId="0" applyNumberFormat="1"/>
    <xf numFmtId="178" fontId="4" fillId="0" borderId="0" xfId="1" applyNumberFormat="1" applyFont="1" applyBorder="1"/>
    <xf numFmtId="177" fontId="5" fillId="0" borderId="1" xfId="0" applyNumberFormat="1" applyFont="1" applyBorder="1"/>
    <xf numFmtId="177" fontId="4" fillId="0" borderId="0" xfId="0" applyNumberFormat="1" applyFont="1" applyAlignment="1">
      <alignment horizontal="center"/>
    </xf>
    <xf numFmtId="0" fontId="10" fillId="0" borderId="4" xfId="0" applyFont="1" applyBorder="1"/>
    <xf numFmtId="56" fontId="0" fillId="0" borderId="0" xfId="0" applyNumberFormat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0" fillId="0" borderId="34" xfId="0" applyBorder="1"/>
    <xf numFmtId="0" fontId="10" fillId="0" borderId="34" xfId="0" applyFont="1" applyBorder="1"/>
    <xf numFmtId="0" fontId="0" fillId="0" borderId="9" xfId="0" applyBorder="1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9" fillId="0" borderId="32" xfId="0" applyFont="1" applyBorder="1"/>
    <xf numFmtId="0" fontId="31" fillId="0" borderId="12" xfId="0" applyFont="1" applyBorder="1"/>
    <xf numFmtId="0" fontId="0" fillId="0" borderId="32" xfId="0" applyBorder="1"/>
    <xf numFmtId="0" fontId="9" fillId="0" borderId="12" xfId="0" applyFont="1" applyBorder="1" applyAlignment="1">
      <alignment vertical="top"/>
    </xf>
    <xf numFmtId="0" fontId="32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0" fontId="32" fillId="0" borderId="0" xfId="0" applyFont="1" applyAlignment="1">
      <alignment vertical="top"/>
    </xf>
    <xf numFmtId="0" fontId="33" fillId="0" borderId="0" xfId="0" applyFont="1"/>
    <xf numFmtId="0" fontId="33" fillId="0" borderId="12" xfId="0" applyFont="1" applyBorder="1"/>
    <xf numFmtId="0" fontId="33" fillId="7" borderId="0" xfId="0" applyFont="1" applyFill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distributed"/>
    </xf>
    <xf numFmtId="0" fontId="33" fillId="0" borderId="32" xfId="0" applyFont="1" applyBorder="1"/>
    <xf numFmtId="0" fontId="33" fillId="0" borderId="0" xfId="0" applyFont="1" applyAlignment="1">
      <alignment horizontal="center"/>
    </xf>
    <xf numFmtId="0" fontId="33" fillId="5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12" borderId="0" xfId="0" applyFont="1" applyFill="1" applyAlignment="1">
      <alignment horizontal="center"/>
    </xf>
    <xf numFmtId="0" fontId="33" fillId="10" borderId="0" xfId="0" applyFont="1" applyFill="1" applyAlignment="1">
      <alignment horizontal="center"/>
    </xf>
    <xf numFmtId="0" fontId="33" fillId="13" borderId="0" xfId="0" applyFont="1" applyFill="1" applyAlignment="1">
      <alignment horizontal="center"/>
    </xf>
    <xf numFmtId="0" fontId="33" fillId="1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33" fillId="15" borderId="0" xfId="0" applyFont="1" applyFill="1" applyAlignment="1">
      <alignment horizontal="center"/>
    </xf>
    <xf numFmtId="58" fontId="35" fillId="0" borderId="12" xfId="0" applyNumberFormat="1" applyFont="1" applyBorder="1"/>
    <xf numFmtId="58" fontId="35" fillId="0" borderId="0" xfId="0" applyNumberFormat="1" applyFont="1" applyAlignment="1">
      <alignment horizontal="center"/>
    </xf>
    <xf numFmtId="58" fontId="35" fillId="0" borderId="0" xfId="0" applyNumberFormat="1" applyFont="1"/>
    <xf numFmtId="58" fontId="35" fillId="0" borderId="32" xfId="0" applyNumberFormat="1" applyFont="1" applyBorder="1"/>
    <xf numFmtId="0" fontId="34" fillId="0" borderId="0" xfId="0" applyFont="1" applyAlignment="1">
      <alignment horizontal="left"/>
    </xf>
    <xf numFmtId="0" fontId="35" fillId="0" borderId="12" xfId="0" applyFont="1" applyBorder="1"/>
    <xf numFmtId="0" fontId="35" fillId="0" borderId="0" xfId="0" applyFont="1"/>
    <xf numFmtId="0" fontId="35" fillId="0" borderId="32" xfId="0" applyFont="1" applyBorder="1"/>
    <xf numFmtId="0" fontId="35" fillId="0" borderId="0" xfId="0" applyFont="1" applyAlignment="1">
      <alignment horizontal="center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/>
    <xf numFmtId="0" fontId="33" fillId="16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177" fontId="5" fillId="0" borderId="0" xfId="0" applyNumberFormat="1" applyFont="1" applyAlignment="1">
      <alignment horizontal="center"/>
    </xf>
    <xf numFmtId="38" fontId="0" fillId="0" borderId="0" xfId="1" applyFont="1" applyFill="1"/>
    <xf numFmtId="0" fontId="0" fillId="7" borderId="3" xfId="0" applyFill="1" applyBorder="1"/>
    <xf numFmtId="180" fontId="5" fillId="0" borderId="0" xfId="1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Alignment="1">
      <alignment horizontal="center"/>
    </xf>
    <xf numFmtId="179" fontId="0" fillId="17" borderId="27" xfId="0" applyNumberFormat="1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180" fontId="0" fillId="0" borderId="0" xfId="0" applyNumberFormat="1" applyAlignment="1">
      <alignment horizontal="center"/>
    </xf>
    <xf numFmtId="177" fontId="4" fillId="0" borderId="0" xfId="0" applyNumberFormat="1" applyFont="1"/>
    <xf numFmtId="176" fontId="5" fillId="0" borderId="0" xfId="1" applyNumberFormat="1" applyFont="1" applyBorder="1"/>
    <xf numFmtId="184" fontId="0" fillId="0" borderId="0" xfId="0" applyNumberFormat="1"/>
    <xf numFmtId="176" fontId="5" fillId="0" borderId="1" xfId="1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Border="1"/>
    <xf numFmtId="0" fontId="19" fillId="0" borderId="27" xfId="0" applyFont="1" applyBorder="1"/>
    <xf numFmtId="0" fontId="5" fillId="0" borderId="4" xfId="0" applyFont="1" applyBorder="1"/>
    <xf numFmtId="177" fontId="5" fillId="0" borderId="4" xfId="0" applyNumberFormat="1" applyFont="1" applyBorder="1" applyAlignment="1">
      <alignment horizontal="center"/>
    </xf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38" fontId="1" fillId="0" borderId="34" xfId="1" applyFill="1" applyBorder="1"/>
    <xf numFmtId="38" fontId="1" fillId="0" borderId="20" xfId="1" applyFill="1" applyBorder="1"/>
    <xf numFmtId="0" fontId="10" fillId="0" borderId="37" xfId="0" applyFont="1" applyBorder="1"/>
    <xf numFmtId="0" fontId="5" fillId="0" borderId="4" xfId="0" applyFont="1" applyBorder="1" applyAlignment="1">
      <alignment horizontal="center"/>
    </xf>
    <xf numFmtId="0" fontId="1" fillId="0" borderId="34" xfId="0" applyFont="1" applyBorder="1"/>
    <xf numFmtId="0" fontId="0" fillId="0" borderId="33" xfId="0" applyBorder="1"/>
    <xf numFmtId="0" fontId="10" fillId="0" borderId="33" xfId="0" applyFont="1" applyBorder="1"/>
    <xf numFmtId="0" fontId="38" fillId="0" borderId="0" xfId="0" applyFont="1"/>
    <xf numFmtId="0" fontId="39" fillId="0" borderId="0" xfId="0" applyFont="1"/>
    <xf numFmtId="0" fontId="0" fillId="0" borderId="0" xfId="0" applyAlignment="1">
      <alignment horizontal="right"/>
    </xf>
    <xf numFmtId="178" fontId="0" fillId="0" borderId="0" xfId="0" applyNumberFormat="1"/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8" fontId="45" fillId="0" borderId="1" xfId="0" applyNumberFormat="1" applyFont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Alignment="1">
      <alignment vertical="center"/>
    </xf>
    <xf numFmtId="185" fontId="5" fillId="0" borderId="1" xfId="0" applyNumberFormat="1" applyFont="1" applyBorder="1" applyAlignment="1">
      <alignment horizontal="center"/>
    </xf>
    <xf numFmtId="38" fontId="0" fillId="23" borderId="1" xfId="0" applyNumberFormat="1" applyFill="1" applyBorder="1"/>
    <xf numFmtId="38" fontId="0" fillId="19" borderId="1" xfId="1" applyFont="1" applyFill="1" applyBorder="1"/>
    <xf numFmtId="0" fontId="0" fillId="25" borderId="27" xfId="0" applyFill="1" applyBorder="1" applyAlignment="1">
      <alignment horizontal="center"/>
    </xf>
    <xf numFmtId="179" fontId="0" fillId="0" borderId="1" xfId="1" applyNumberFormat="1" applyFont="1" applyFill="1" applyBorder="1"/>
    <xf numFmtId="179" fontId="10" fillId="0" borderId="1" xfId="0" applyNumberFormat="1" applyFont="1" applyBorder="1"/>
    <xf numFmtId="0" fontId="0" fillId="7" borderId="3" xfId="0" applyFill="1" applyBorder="1" applyAlignment="1">
      <alignment horizontal="center"/>
    </xf>
    <xf numFmtId="0" fontId="8" fillId="23" borderId="0" xfId="0" applyFont="1" applyFill="1"/>
    <xf numFmtId="179" fontId="1" fillId="0" borderId="37" xfId="1" applyNumberFormat="1" applyBorder="1"/>
    <xf numFmtId="0" fontId="1" fillId="0" borderId="1" xfId="0" applyFont="1" applyBorder="1" applyAlignment="1">
      <alignment horizontal="distributed"/>
    </xf>
    <xf numFmtId="179" fontId="1" fillId="0" borderId="10" xfId="1" applyNumberFormat="1" applyBorder="1"/>
    <xf numFmtId="38" fontId="0" fillId="0" borderId="1" xfId="1" applyFont="1" applyBorder="1"/>
    <xf numFmtId="38" fontId="1" fillId="0" borderId="38" xfId="1" applyFill="1" applyBorder="1"/>
    <xf numFmtId="38" fontId="0" fillId="0" borderId="11" xfId="1" applyFont="1" applyFill="1" applyBorder="1"/>
    <xf numFmtId="38" fontId="0" fillId="0" borderId="8" xfId="1" applyFont="1" applyBorder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177" fontId="0" fillId="0" borderId="1" xfId="0" applyNumberFormat="1" applyBorder="1" applyAlignment="1">
      <alignment horizontal="right"/>
    </xf>
    <xf numFmtId="38" fontId="1" fillId="0" borderId="35" xfId="1" applyFill="1" applyBorder="1"/>
    <xf numFmtId="179" fontId="1" fillId="0" borderId="2" xfId="1" applyNumberFormat="1" applyFont="1" applyBorder="1"/>
    <xf numFmtId="178" fontId="1" fillId="0" borderId="0" xfId="1" applyNumberFormat="1" applyFill="1" applyBorder="1"/>
    <xf numFmtId="38" fontId="1" fillId="0" borderId="35" xfId="1" applyBorder="1"/>
    <xf numFmtId="38" fontId="0" fillId="0" borderId="1" xfId="1" applyFont="1" applyFill="1" applyBorder="1"/>
    <xf numFmtId="0" fontId="5" fillId="0" borderId="1" xfId="0" applyFont="1" applyBorder="1" applyAlignment="1">
      <alignment horizontal="distributed" wrapText="1"/>
    </xf>
    <xf numFmtId="38" fontId="0" fillId="0" borderId="20" xfId="1" applyFont="1" applyFill="1" applyBorder="1"/>
    <xf numFmtId="38" fontId="1" fillId="0" borderId="10" xfId="1" applyFont="1" applyBorder="1"/>
    <xf numFmtId="179" fontId="0" fillId="0" borderId="2" xfId="1" applyNumberFormat="1" applyFont="1" applyBorder="1"/>
    <xf numFmtId="38" fontId="1" fillId="0" borderId="42" xfId="1" applyFill="1" applyBorder="1"/>
    <xf numFmtId="38" fontId="0" fillId="0" borderId="34" xfId="1" applyFont="1" applyFill="1" applyBorder="1"/>
    <xf numFmtId="38" fontId="1" fillId="0" borderId="33" xfId="1" applyFill="1" applyBorder="1"/>
    <xf numFmtId="38" fontId="1" fillId="0" borderId="9" xfId="1" applyFill="1" applyBorder="1"/>
    <xf numFmtId="38" fontId="1" fillId="0" borderId="34" xfId="1" applyBorder="1"/>
    <xf numFmtId="38" fontId="1" fillId="0" borderId="20" xfId="1" applyBorder="1"/>
    <xf numFmtId="38" fontId="0" fillId="0" borderId="8" xfId="1" applyFont="1" applyFill="1" applyBorder="1"/>
    <xf numFmtId="38" fontId="1" fillId="0" borderId="11" xfId="1" applyFont="1" applyFill="1" applyBorder="1"/>
    <xf numFmtId="38" fontId="1" fillId="0" borderId="9" xfId="1" applyBorder="1"/>
    <xf numFmtId="0" fontId="1" fillId="0" borderId="10" xfId="0" applyFont="1" applyBorder="1"/>
    <xf numFmtId="38" fontId="0" fillId="0" borderId="34" xfId="1" applyFont="1" applyBorder="1"/>
    <xf numFmtId="38" fontId="1" fillId="0" borderId="8" xfId="1" applyFont="1" applyBorder="1"/>
    <xf numFmtId="38" fontId="1" fillId="0" borderId="33" xfId="1" applyFont="1" applyFill="1" applyBorder="1"/>
    <xf numFmtId="38" fontId="0" fillId="0" borderId="42" xfId="1" applyFont="1" applyFill="1" applyBorder="1"/>
    <xf numFmtId="178" fontId="5" fillId="0" borderId="31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CCFF"/>
      <color rgb="FFFFFFCC"/>
      <color rgb="FFFC08F0"/>
      <color rgb="FFFF99FF"/>
      <color rgb="FF00CC66"/>
      <color rgb="FFCC99FF"/>
      <color rgb="FFFFFF00"/>
      <color rgb="FFCC0000"/>
      <color rgb="FFC00000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令和2年</c:v>
                </c:pt>
                <c:pt idx="7">
                  <c:v>令和3年</c:v>
                </c:pt>
                <c:pt idx="8">
                  <c:v>令和4年</c:v>
                </c:pt>
                <c:pt idx="9">
                  <c:v>令和5年</c:v>
                </c:pt>
                <c:pt idx="10">
                  <c:v>令和6年12月</c:v>
                </c:pt>
              </c:strCache>
            </c:strRef>
          </c:cat>
          <c:val>
            <c:numRef>
              <c:f>'1・面積、会員数'!$C$38:$M$38</c:f>
              <c:numCache>
                <c:formatCode>General</c:formatCode>
                <c:ptCount val="11"/>
                <c:pt idx="0">
                  <c:v>171</c:v>
                </c:pt>
                <c:pt idx="1">
                  <c:v>171</c:v>
                </c:pt>
                <c:pt idx="2">
                  <c:v>171</c:v>
                </c:pt>
                <c:pt idx="3">
                  <c:v>171</c:v>
                </c:pt>
                <c:pt idx="4">
                  <c:v>170</c:v>
                </c:pt>
                <c:pt idx="5">
                  <c:v>171</c:v>
                </c:pt>
                <c:pt idx="6">
                  <c:v>169</c:v>
                </c:pt>
                <c:pt idx="7">
                  <c:v>171</c:v>
                </c:pt>
                <c:pt idx="8">
                  <c:v>169</c:v>
                </c:pt>
                <c:pt idx="9">
                  <c:v>170</c:v>
                </c:pt>
                <c:pt idx="10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solidFill>
                <a:srgbClr val="FFFFCC"/>
              </a:solidFill>
              <a:ln w="9525">
                <a:solidFill>
                  <a:srgbClr val="7030A0"/>
                </a:solidFill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令和2年</c:v>
                </c:pt>
                <c:pt idx="7">
                  <c:v>令和3年</c:v>
                </c:pt>
                <c:pt idx="8">
                  <c:v>令和4年</c:v>
                </c:pt>
                <c:pt idx="9">
                  <c:v>令和5年</c:v>
                </c:pt>
                <c:pt idx="10">
                  <c:v>令和6年12月</c:v>
                </c:pt>
              </c:strCache>
            </c:strRef>
          </c:cat>
          <c:val>
            <c:numRef>
              <c:f>'1・面積、会員数'!$C$36:$M$36</c:f>
              <c:numCache>
                <c:formatCode>General</c:formatCode>
                <c:ptCount val="11"/>
                <c:pt idx="0">
                  <c:v>99.5</c:v>
                </c:pt>
                <c:pt idx="1">
                  <c:v>100.7</c:v>
                </c:pt>
                <c:pt idx="2">
                  <c:v>106.9</c:v>
                </c:pt>
                <c:pt idx="3">
                  <c:v>108.5</c:v>
                </c:pt>
                <c:pt idx="4">
                  <c:v>114.8</c:v>
                </c:pt>
                <c:pt idx="5">
                  <c:v>122.6</c:v>
                </c:pt>
                <c:pt idx="6">
                  <c:v>120.5</c:v>
                </c:pt>
                <c:pt idx="7">
                  <c:v>125.7</c:v>
                </c:pt>
                <c:pt idx="8">
                  <c:v>141.4</c:v>
                </c:pt>
                <c:pt idx="9">
                  <c:v>149.5</c:v>
                </c:pt>
                <c:pt idx="10">
                  <c:v>149.6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5-466A-9492-2FF9264C8A50}"/>
            </c:ext>
          </c:extLst>
        </c:ser>
        <c:ser>
          <c:idx val="1"/>
          <c:order val="1"/>
          <c:tx>
            <c:strRef>
              <c:f>'1・面積、会員数'!$B$37</c:f>
              <c:strCache>
                <c:ptCount val="1"/>
                <c:pt idx="0">
                  <c:v>1～３類所管面積　    (万㎡）</c:v>
                </c:pt>
              </c:strCache>
            </c:strRef>
          </c:tx>
          <c:dLbls>
            <c:spPr>
              <a:solidFill>
                <a:schemeClr val="accent3">
                  <a:lumMod val="60000"/>
                  <a:lumOff val="40000"/>
                </a:schemeClr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令和2年</c:v>
                </c:pt>
                <c:pt idx="7">
                  <c:v>令和3年</c:v>
                </c:pt>
                <c:pt idx="8">
                  <c:v>令和4年</c:v>
                </c:pt>
                <c:pt idx="9">
                  <c:v>令和5年</c:v>
                </c:pt>
                <c:pt idx="10">
                  <c:v>令和6年12月</c:v>
                </c:pt>
              </c:strCache>
            </c:strRef>
          </c:cat>
          <c:val>
            <c:numRef>
              <c:f>'1・面積、会員数'!$C$37:$M$37</c:f>
              <c:numCache>
                <c:formatCode>General</c:formatCode>
                <c:ptCount val="11"/>
                <c:pt idx="0">
                  <c:v>225.3</c:v>
                </c:pt>
                <c:pt idx="1">
                  <c:v>226.3</c:v>
                </c:pt>
                <c:pt idx="2">
                  <c:v>228.9</c:v>
                </c:pt>
                <c:pt idx="3">
                  <c:v>231.8</c:v>
                </c:pt>
                <c:pt idx="4">
                  <c:v>234.9</c:v>
                </c:pt>
                <c:pt idx="5">
                  <c:v>240.8</c:v>
                </c:pt>
                <c:pt idx="6">
                  <c:v>233.6</c:v>
                </c:pt>
                <c:pt idx="7">
                  <c:v>240.2</c:v>
                </c:pt>
                <c:pt idx="8">
                  <c:v>239.9</c:v>
                </c:pt>
                <c:pt idx="9">
                  <c:v>246.5</c:v>
                </c:pt>
                <c:pt idx="10">
                  <c:v>247.6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2,476,383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2,476,383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191638</c:v>
                </c:pt>
                <c:pt idx="1">
                  <c:v>388426</c:v>
                </c:pt>
                <c:pt idx="2">
                  <c:v>515037</c:v>
                </c:pt>
                <c:pt idx="3">
                  <c:v>244810</c:v>
                </c:pt>
                <c:pt idx="4">
                  <c:v>283562</c:v>
                </c:pt>
                <c:pt idx="5">
                  <c:v>852910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6</a:t>
            </a:r>
            <a:r>
              <a:rPr lang="ja-JP" altLang="en-US" sz="1200" baseline="0"/>
              <a:t>年</a:t>
            </a:r>
            <a:r>
              <a:rPr lang="en-US" altLang="ja-JP" sz="1200" baseline="0"/>
              <a:t>12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layout>
        <c:manualLayout>
          <c:xMode val="edge"/>
          <c:yMode val="edge"/>
          <c:x val="0.30735521083816619"/>
          <c:y val="2.25988650298356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132115</c:v>
                </c:pt>
                <c:pt idx="1">
                  <c:v>237248</c:v>
                </c:pt>
                <c:pt idx="2">
                  <c:v>318112</c:v>
                </c:pt>
                <c:pt idx="3">
                  <c:v>212785</c:v>
                </c:pt>
                <c:pt idx="4">
                  <c:v>168013</c:v>
                </c:pt>
                <c:pt idx="5">
                  <c:v>590661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9.9800399201596807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1.1976047904191617E-2"/>
                  <c:y val="5.6497162574589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3972055888223553E-2"/>
                  <c:y val="8.4745743861883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59523</c:v>
                </c:pt>
                <c:pt idx="1">
                  <c:v>151178</c:v>
                </c:pt>
                <c:pt idx="2">
                  <c:v>196925</c:v>
                </c:pt>
                <c:pt idx="3">
                  <c:v>32025</c:v>
                </c:pt>
                <c:pt idx="4">
                  <c:v>115549</c:v>
                </c:pt>
                <c:pt idx="5">
                  <c:v>262249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0.68939876224965824</c:v>
                </c:pt>
                <c:pt idx="1">
                  <c:v>0.61079330425872624</c:v>
                </c:pt>
                <c:pt idx="2">
                  <c:v>0.61764882911324814</c:v>
                </c:pt>
                <c:pt idx="3">
                  <c:v>0.86918426534863769</c:v>
                </c:pt>
                <c:pt idx="4">
                  <c:v>0.59250886931253133</c:v>
                </c:pt>
                <c:pt idx="5">
                  <c:v>0.6925244164097033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  <c:pt idx="6" formatCode="0.0_ ">
                  <c:v>110.5</c:v>
                </c:pt>
                <c:pt idx="7">
                  <c:v>100.3</c:v>
                </c:pt>
                <c:pt idx="8">
                  <c:v>104.2</c:v>
                </c:pt>
                <c:pt idx="9">
                  <c:v>103.1</c:v>
                </c:pt>
                <c:pt idx="10">
                  <c:v>103.7</c:v>
                </c:pt>
                <c:pt idx="11" formatCode="0.0_ 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91.6</c:v>
                </c:pt>
                <c:pt idx="1">
                  <c:v>96.2</c:v>
                </c:pt>
                <c:pt idx="2" formatCode="0.0_ ">
                  <c:v>103.6</c:v>
                </c:pt>
                <c:pt idx="3">
                  <c:v>104.5</c:v>
                </c:pt>
                <c:pt idx="4">
                  <c:v>106.1</c:v>
                </c:pt>
                <c:pt idx="5">
                  <c:v>112.9</c:v>
                </c:pt>
                <c:pt idx="6" formatCode="0.0_ ">
                  <c:v>114</c:v>
                </c:pt>
                <c:pt idx="7">
                  <c:v>98.3</c:v>
                </c:pt>
                <c:pt idx="8">
                  <c:v>106.4</c:v>
                </c:pt>
                <c:pt idx="9">
                  <c:v>118.9</c:v>
                </c:pt>
                <c:pt idx="10">
                  <c:v>102.8</c:v>
                </c:pt>
                <c:pt idx="11" formatCode="0.0_ ">
                  <c:v>116.4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96.6</c:v>
                </c:pt>
                <c:pt idx="1">
                  <c:v>108.3</c:v>
                </c:pt>
                <c:pt idx="2" formatCode="0.0_ ">
                  <c:v>112.8</c:v>
                </c:pt>
                <c:pt idx="3">
                  <c:v>102.7</c:v>
                </c:pt>
                <c:pt idx="4">
                  <c:v>105.5</c:v>
                </c:pt>
                <c:pt idx="5">
                  <c:v>119.6</c:v>
                </c:pt>
                <c:pt idx="6" formatCode="0.0_ ">
                  <c:v>113.1</c:v>
                </c:pt>
                <c:pt idx="7">
                  <c:v>97.8</c:v>
                </c:pt>
                <c:pt idx="8">
                  <c:v>94.8</c:v>
                </c:pt>
                <c:pt idx="9">
                  <c:v>105.8</c:v>
                </c:pt>
                <c:pt idx="10">
                  <c:v>104.2</c:v>
                </c:pt>
                <c:pt idx="11" formatCode="0.0_ ">
                  <c:v>101.9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3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  <c:pt idx="6">
                  <c:v>140.9</c:v>
                </c:pt>
                <c:pt idx="7">
                  <c:v>140.80000000000001</c:v>
                </c:pt>
                <c:pt idx="8">
                  <c:v>138</c:v>
                </c:pt>
                <c:pt idx="9">
                  <c:v>138.30000000000001</c:v>
                </c:pt>
                <c:pt idx="10">
                  <c:v>140.9</c:v>
                </c:pt>
                <c:pt idx="11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141.4</c:v>
                </c:pt>
                <c:pt idx="1">
                  <c:v>142</c:v>
                </c:pt>
                <c:pt idx="2">
                  <c:v>141.30000000000001</c:v>
                </c:pt>
                <c:pt idx="3">
                  <c:v>142.80000000000001</c:v>
                </c:pt>
                <c:pt idx="4">
                  <c:v>148.4</c:v>
                </c:pt>
                <c:pt idx="5">
                  <c:v>148.9</c:v>
                </c:pt>
                <c:pt idx="6">
                  <c:v>155</c:v>
                </c:pt>
                <c:pt idx="7">
                  <c:v>154.5</c:v>
                </c:pt>
                <c:pt idx="8">
                  <c:v>153.4</c:v>
                </c:pt>
                <c:pt idx="9">
                  <c:v>157.9</c:v>
                </c:pt>
                <c:pt idx="10">
                  <c:v>155.4</c:v>
                </c:pt>
                <c:pt idx="11">
                  <c:v>152.80000000000001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2.3072305256882069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 formatCode="0.0_ ">
                  <c:v>151</c:v>
                </c:pt>
                <c:pt idx="1">
                  <c:v>149.6</c:v>
                </c:pt>
                <c:pt idx="2">
                  <c:v>151.1</c:v>
                </c:pt>
                <c:pt idx="3">
                  <c:v>149.80000000000001</c:v>
                </c:pt>
                <c:pt idx="4">
                  <c:v>147.9</c:v>
                </c:pt>
                <c:pt idx="5">
                  <c:v>153.9</c:v>
                </c:pt>
                <c:pt idx="6">
                  <c:v>150.4</c:v>
                </c:pt>
                <c:pt idx="7">
                  <c:v>153.5</c:v>
                </c:pt>
                <c:pt idx="8">
                  <c:v>147.69999999999999</c:v>
                </c:pt>
                <c:pt idx="9">
                  <c:v>148.4</c:v>
                </c:pt>
                <c:pt idx="10">
                  <c:v>148.4</c:v>
                </c:pt>
                <c:pt idx="11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7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  <c:pt idx="6">
                  <c:v>78.8</c:v>
                </c:pt>
                <c:pt idx="7">
                  <c:v>71.3</c:v>
                </c:pt>
                <c:pt idx="8">
                  <c:v>75.8</c:v>
                </c:pt>
                <c:pt idx="9">
                  <c:v>74.5</c:v>
                </c:pt>
                <c:pt idx="10">
                  <c:v>73.3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64.8</c:v>
                </c:pt>
                <c:pt idx="1">
                  <c:v>67.7</c:v>
                </c:pt>
                <c:pt idx="2">
                  <c:v>73.400000000000006</c:v>
                </c:pt>
                <c:pt idx="3">
                  <c:v>73.099999999999994</c:v>
                </c:pt>
                <c:pt idx="4">
                  <c:v>70.900000000000006</c:v>
                </c:pt>
                <c:pt idx="5">
                  <c:v>75.8</c:v>
                </c:pt>
                <c:pt idx="6">
                  <c:v>73</c:v>
                </c:pt>
                <c:pt idx="7">
                  <c:v>63.7</c:v>
                </c:pt>
                <c:pt idx="8">
                  <c:v>69.5</c:v>
                </c:pt>
                <c:pt idx="9">
                  <c:v>74.900000000000006</c:v>
                </c:pt>
                <c:pt idx="10">
                  <c:v>66.5</c:v>
                </c:pt>
                <c:pt idx="11">
                  <c:v>76.400000000000006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-4.1720990873533377E-2"/>
                  <c:y val="-2.721088435374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E1-481B-9593-BE0AD20230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64.2</c:v>
                </c:pt>
                <c:pt idx="1">
                  <c:v>72.5</c:v>
                </c:pt>
                <c:pt idx="2">
                  <c:v>74.5</c:v>
                </c:pt>
                <c:pt idx="3">
                  <c:v>68.7</c:v>
                </c:pt>
                <c:pt idx="4">
                  <c:v>71.5</c:v>
                </c:pt>
                <c:pt idx="5">
                  <c:v>77.3</c:v>
                </c:pt>
                <c:pt idx="6">
                  <c:v>75.5</c:v>
                </c:pt>
                <c:pt idx="7">
                  <c:v>63.3</c:v>
                </c:pt>
                <c:pt idx="8">
                  <c:v>64.900000000000006</c:v>
                </c:pt>
                <c:pt idx="9">
                  <c:v>71.2</c:v>
                </c:pt>
                <c:pt idx="10">
                  <c:v>70.2</c:v>
                </c:pt>
                <c:pt idx="11">
                  <c:v>71.2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785058243129402E-3"/>
                  <c:y val="2.8857756416811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1.7849176984287383E-3"/>
                  <c:y val="-2.5974253218347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1.0709506190572397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8.924588492143691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8.924588492143691E-3"/>
                  <c:y val="1.154378429968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1.070950619057243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1.0709506190572562E-2"/>
                  <c:y val="-5.7720057720058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7.139670793714953E-3"/>
                  <c:y val="-2.597402597402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合成樹脂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345544</c:v>
                </c:pt>
                <c:pt idx="1">
                  <c:v>108096</c:v>
                </c:pt>
                <c:pt idx="2">
                  <c:v>101366</c:v>
                </c:pt>
                <c:pt idx="3">
                  <c:v>91015</c:v>
                </c:pt>
                <c:pt idx="4">
                  <c:v>56694</c:v>
                </c:pt>
                <c:pt idx="5">
                  <c:v>47486</c:v>
                </c:pt>
                <c:pt idx="6">
                  <c:v>38071</c:v>
                </c:pt>
                <c:pt idx="7">
                  <c:v>35725</c:v>
                </c:pt>
                <c:pt idx="8">
                  <c:v>32405</c:v>
                </c:pt>
                <c:pt idx="9">
                  <c:v>29497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-5.3547530952861985E-3"/>
                  <c:y val="-4.544886434716350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-1.4054470069640329E-7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5.35475309528621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7.139670793714953E-3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7.139670793714953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1.7849176984287383E-3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5.354753095286084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8.924588492143691E-3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1.7849176984286075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-4.4005951224804904E-3"/>
                  <c:y val="-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合成樹脂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441989</c:v>
                </c:pt>
                <c:pt idx="1">
                  <c:v>105529</c:v>
                </c:pt>
                <c:pt idx="2">
                  <c:v>111337</c:v>
                </c:pt>
                <c:pt idx="3">
                  <c:v>122976</c:v>
                </c:pt>
                <c:pt idx="4">
                  <c:v>56232</c:v>
                </c:pt>
                <c:pt idx="5">
                  <c:v>48666</c:v>
                </c:pt>
                <c:pt idx="6">
                  <c:v>41333</c:v>
                </c:pt>
                <c:pt idx="7">
                  <c:v>41395</c:v>
                </c:pt>
                <c:pt idx="8">
                  <c:v>33307</c:v>
                </c:pt>
                <c:pt idx="9">
                  <c:v>29183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6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12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4713312545333543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586725590925066"/>
                  <c:y val="-0.145244166726865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2.247975413329744E-2"/>
                  <c:y val="-6.19260035156155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8404304162834342"/>
                  <c:y val="-9.1193623732813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8.5664804719922827E-2"/>
                  <c:y val="-0.100837727852825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0"/>
                  <c:y val="-4.89908256880733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09671654291076"/>
                      <c:h val="9.65291723855618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8.153681644495291E-4"/>
                  <c:y val="-1.03060511931421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1.7094017094017096E-2"/>
                  <c:y val="3.31589973271689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3.7986704653371322E-3"/>
                  <c:y val="5.896024464831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3.4188183741989515E-2"/>
                  <c:y val="4.76481494859013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345544</c:v>
                </c:pt>
                <c:pt idx="1">
                  <c:v>108096</c:v>
                </c:pt>
                <c:pt idx="2">
                  <c:v>101366</c:v>
                </c:pt>
                <c:pt idx="3">
                  <c:v>91015</c:v>
                </c:pt>
                <c:pt idx="4">
                  <c:v>56694</c:v>
                </c:pt>
                <c:pt idx="5">
                  <c:v>47486</c:v>
                </c:pt>
                <c:pt idx="6">
                  <c:v>38071</c:v>
                </c:pt>
                <c:pt idx="7">
                  <c:v>35725</c:v>
                </c:pt>
                <c:pt idx="8">
                  <c:v>32405</c:v>
                </c:pt>
                <c:pt idx="9">
                  <c:v>29497</c:v>
                </c:pt>
                <c:pt idx="10">
                  <c:v>133204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345544</c:v>
                </c:pt>
                <c:pt idx="1">
                  <c:v>108096</c:v>
                </c:pt>
                <c:pt idx="2">
                  <c:v>101366</c:v>
                </c:pt>
                <c:pt idx="3">
                  <c:v>91015</c:v>
                </c:pt>
                <c:pt idx="4">
                  <c:v>56694</c:v>
                </c:pt>
                <c:pt idx="5">
                  <c:v>47486</c:v>
                </c:pt>
                <c:pt idx="6">
                  <c:v>38071</c:v>
                </c:pt>
                <c:pt idx="7">
                  <c:v>35725</c:v>
                </c:pt>
                <c:pt idx="8">
                  <c:v>32405</c:v>
                </c:pt>
                <c:pt idx="9">
                  <c:v>29497</c:v>
                </c:pt>
                <c:pt idx="10">
                  <c:v>133204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5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12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0.19825716441933319"/>
                  <c:y val="9.7972546535131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18511403631797946"/>
                  <c:y val="-0.113350710471535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5.1001315675235193E-2"/>
                  <c:y val="-9.95467463118835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0.15343150808439021"/>
                  <c:y val="-0.146160678191088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0.1018770745259896"/>
                  <c:y val="-4.6030349654569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4272809002322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4.1033038809080177E-4"/>
                  <c:y val="-1.33837753039490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962680237489397"/>
                      <c:h val="8.3264488490662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5.2899761575604574E-2"/>
                  <c:y val="9.46016230729768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1.0453941348934436E-2"/>
                  <c:y val="3.7440613026819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5.1157727421476844E-4"/>
                  <c:y val="5.57457386792168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0.12892294951680658"/>
                  <c:y val="7.72172443961745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65635497852843"/>
                      <c:h val="0.164184028720547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441989</c:v>
                </c:pt>
                <c:pt idx="1">
                  <c:v>105529</c:v>
                </c:pt>
                <c:pt idx="2">
                  <c:v>111337</c:v>
                </c:pt>
                <c:pt idx="3">
                  <c:v>122976</c:v>
                </c:pt>
                <c:pt idx="4">
                  <c:v>56232</c:v>
                </c:pt>
                <c:pt idx="5">
                  <c:v>48666</c:v>
                </c:pt>
                <c:pt idx="6">
                  <c:v>41333</c:v>
                </c:pt>
                <c:pt idx="7">
                  <c:v>41395</c:v>
                </c:pt>
                <c:pt idx="8">
                  <c:v>33307</c:v>
                </c:pt>
                <c:pt idx="9">
                  <c:v>29183</c:v>
                </c:pt>
                <c:pt idx="10" formatCode="#,##0_);[Red]\(#,##0\)">
                  <c:v>132492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9717590784180777E-3"/>
                  <c:y val="3.8170447552495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0507870589283388E-2"/>
                  <c:y val="-3.72427239129347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5.1947945149154002E-3"/>
                  <c:y val="1.1080335632381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6.9991707955565606E-3"/>
                  <c:y val="7.44883560504442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1.3970792815389002E-2"/>
                  <c:y val="1.1204225999294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1.0489504738800601E-2"/>
                  <c:y val="1.0987563268425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金属製品</c:v>
                </c:pt>
                <c:pt idx="4">
                  <c:v>その他の製造工業品</c:v>
                </c:pt>
                <c:pt idx="5">
                  <c:v>ゴム製品</c:v>
                </c:pt>
                <c:pt idx="6">
                  <c:v>その他の食料工業品</c:v>
                </c:pt>
                <c:pt idx="7">
                  <c:v>合成樹脂</c:v>
                </c:pt>
                <c:pt idx="8">
                  <c:v>化学繊維糸</c:v>
                </c:pt>
                <c:pt idx="9">
                  <c:v>その他の化学工業品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16962</c:v>
                </c:pt>
                <c:pt idx="1">
                  <c:v>11546</c:v>
                </c:pt>
                <c:pt idx="2">
                  <c:v>7233</c:v>
                </c:pt>
                <c:pt idx="3">
                  <c:v>4529</c:v>
                </c:pt>
                <c:pt idx="4">
                  <c:v>3625</c:v>
                </c:pt>
                <c:pt idx="5">
                  <c:v>2730</c:v>
                </c:pt>
                <c:pt idx="6">
                  <c:v>1729</c:v>
                </c:pt>
                <c:pt idx="7">
                  <c:v>1607</c:v>
                </c:pt>
                <c:pt idx="8">
                  <c:v>1135</c:v>
                </c:pt>
                <c:pt idx="9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9167985855553959E-3"/>
                  <c:y val="-1.10806264548393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-1.8502909068481641E-3"/>
                  <c:y val="-7.44912642750203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3.4264646423113562E-3"/>
                  <c:y val="7.35606324108819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6400430363959074E-3"/>
                  <c:y val="1.47426628402186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3.4903339432440397E-3"/>
                  <c:y val="-3.60096366929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8.7124031167122393E-3"/>
                  <c:y val="1.8497762412011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1.7498269635355633E-3"/>
                  <c:y val="-1.1173107996337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5.1945203977438884E-3"/>
                  <c:y val="3.7550995717930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金属製品</c:v>
                </c:pt>
                <c:pt idx="4">
                  <c:v>その他の製造工業品</c:v>
                </c:pt>
                <c:pt idx="5">
                  <c:v>ゴム製品</c:v>
                </c:pt>
                <c:pt idx="6">
                  <c:v>その他の食料工業品</c:v>
                </c:pt>
                <c:pt idx="7">
                  <c:v>合成樹脂</c:v>
                </c:pt>
                <c:pt idx="8">
                  <c:v>化学繊維糸</c:v>
                </c:pt>
                <c:pt idx="9">
                  <c:v>その他の化学工業品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20458</c:v>
                </c:pt>
                <c:pt idx="1">
                  <c:v>18229</c:v>
                </c:pt>
                <c:pt idx="2">
                  <c:v>5512</c:v>
                </c:pt>
                <c:pt idx="3">
                  <c:v>3569</c:v>
                </c:pt>
                <c:pt idx="4">
                  <c:v>4322</c:v>
                </c:pt>
                <c:pt idx="5">
                  <c:v>1680</c:v>
                </c:pt>
                <c:pt idx="6">
                  <c:v>4452</c:v>
                </c:pt>
                <c:pt idx="7">
                  <c:v>3737</c:v>
                </c:pt>
                <c:pt idx="8">
                  <c:v>1768</c:v>
                </c:pt>
                <c:pt idx="9">
                  <c:v>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3.7872822715341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5.2287581699346089E-3"/>
                  <c:y val="-7.53310665712240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1.3943355119825772E-2"/>
                  <c:y val="-7.5760558339298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1.3943355119825772E-2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8.7145969498911308E-3"/>
                  <c:y val="-1.1363636363636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その他の化学工業品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55034</c:v>
                </c:pt>
                <c:pt idx="1">
                  <c:v>13701</c:v>
                </c:pt>
                <c:pt idx="2">
                  <c:v>12340</c:v>
                </c:pt>
                <c:pt idx="3">
                  <c:v>12214</c:v>
                </c:pt>
                <c:pt idx="4">
                  <c:v>7408</c:v>
                </c:pt>
                <c:pt idx="5">
                  <c:v>5482</c:v>
                </c:pt>
                <c:pt idx="6">
                  <c:v>3808</c:v>
                </c:pt>
                <c:pt idx="7">
                  <c:v>2624</c:v>
                </c:pt>
                <c:pt idx="8">
                  <c:v>2098</c:v>
                </c:pt>
                <c:pt idx="9">
                  <c:v>1860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448321410804042E-2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6.9626198685948573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3.4858387799564269E-3"/>
                  <c:y val="1.515121689334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-9.0576913179970157E-6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5.1650798552141768E-3"/>
                  <c:y val="3.7869840133619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0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その他の化学工業品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52690</c:v>
                </c:pt>
                <c:pt idx="1">
                  <c:v>12288</c:v>
                </c:pt>
                <c:pt idx="2">
                  <c:v>11738</c:v>
                </c:pt>
                <c:pt idx="3">
                  <c:v>12546</c:v>
                </c:pt>
                <c:pt idx="4">
                  <c:v>8533</c:v>
                </c:pt>
                <c:pt idx="5">
                  <c:v>5584</c:v>
                </c:pt>
                <c:pt idx="6">
                  <c:v>3940</c:v>
                </c:pt>
                <c:pt idx="7">
                  <c:v>2095</c:v>
                </c:pt>
                <c:pt idx="8">
                  <c:v>2853</c:v>
                </c:pt>
                <c:pt idx="9">
                  <c:v>1781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6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-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0638297872340425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1.2411347517730497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7.0921985815602835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7.0921985815602835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4184397163120567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8.8652482269503553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0638297872340425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7.0921985815604136E-3"/>
                  <c:y val="3.8753586034303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缶詰・びん詰</c:v>
                </c:pt>
                <c:pt idx="4">
                  <c:v>鉄鋼</c:v>
                </c:pt>
                <c:pt idx="5">
                  <c:v>麦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紙・パルプ</c:v>
                </c:pt>
                <c:pt idx="9">
                  <c:v>電気機械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19764</c:v>
                </c:pt>
                <c:pt idx="1">
                  <c:v>17006</c:v>
                </c:pt>
                <c:pt idx="2">
                  <c:v>16651</c:v>
                </c:pt>
                <c:pt idx="3">
                  <c:v>11092</c:v>
                </c:pt>
                <c:pt idx="4">
                  <c:v>10972</c:v>
                </c:pt>
                <c:pt idx="5">
                  <c:v>10203</c:v>
                </c:pt>
                <c:pt idx="6">
                  <c:v>8323</c:v>
                </c:pt>
                <c:pt idx="7">
                  <c:v>7854</c:v>
                </c:pt>
                <c:pt idx="8">
                  <c:v>5980</c:v>
                </c:pt>
                <c:pt idx="9">
                  <c:v>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730496453900546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0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1.0638297872340425E-2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5.3191489361702126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5.3191489361701476E-3"/>
                  <c:y val="-3.051944089094887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3.5460992907800767E-3"/>
                  <c:y val="-3.55293053247069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-8.8652482269503553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5.3191489361702126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-3.5460992907801418E-3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7.0921985815601534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缶詰・びん詰</c:v>
                </c:pt>
                <c:pt idx="4">
                  <c:v>鉄鋼</c:v>
                </c:pt>
                <c:pt idx="5">
                  <c:v>麦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紙・パルプ</c:v>
                </c:pt>
                <c:pt idx="9">
                  <c:v>電気機械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21451</c:v>
                </c:pt>
                <c:pt idx="1">
                  <c:v>20372</c:v>
                </c:pt>
                <c:pt idx="2">
                  <c:v>17906</c:v>
                </c:pt>
                <c:pt idx="3">
                  <c:v>17161</c:v>
                </c:pt>
                <c:pt idx="4">
                  <c:v>9766</c:v>
                </c:pt>
                <c:pt idx="5">
                  <c:v>6850</c:v>
                </c:pt>
                <c:pt idx="6">
                  <c:v>15651</c:v>
                </c:pt>
                <c:pt idx="7">
                  <c:v>12445</c:v>
                </c:pt>
                <c:pt idx="8">
                  <c:v>4761</c:v>
                </c:pt>
                <c:pt idx="9">
                  <c:v>5809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26333"/>
          <c:y val="3.92156862745098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1.6E-2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7.1111111111111115E-3"/>
                  <c:y val="1.0695187165775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その他の製造工業品</c:v>
                </c:pt>
                <c:pt idx="4">
                  <c:v>飲料</c:v>
                </c:pt>
                <c:pt idx="5">
                  <c:v>雑品</c:v>
                </c:pt>
                <c:pt idx="6">
                  <c:v>合成樹脂</c:v>
                </c:pt>
                <c:pt idx="7">
                  <c:v>動植物性飼・肥料</c:v>
                </c:pt>
                <c:pt idx="8">
                  <c:v>非鉄金属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23718</c:v>
                </c:pt>
                <c:pt idx="1">
                  <c:v>14942</c:v>
                </c:pt>
                <c:pt idx="2">
                  <c:v>6906</c:v>
                </c:pt>
                <c:pt idx="3">
                  <c:v>5900</c:v>
                </c:pt>
                <c:pt idx="4">
                  <c:v>5307</c:v>
                </c:pt>
                <c:pt idx="5">
                  <c:v>1819</c:v>
                </c:pt>
                <c:pt idx="6">
                  <c:v>1671</c:v>
                </c:pt>
                <c:pt idx="7">
                  <c:v>1628</c:v>
                </c:pt>
                <c:pt idx="8">
                  <c:v>966</c:v>
                </c:pt>
                <c:pt idx="9">
                  <c:v>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5554155730533684E-3"/>
                  <c:y val="-5.614271478097323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7.1111111111111115E-3"/>
                  <c:y val="7.13012477718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8.888888888888823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3.5555555555554902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8.8887489063867661E-3"/>
                  <c:y val="-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3.5555555555555557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3.5555555555555557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その他の製造工業品</c:v>
                </c:pt>
                <c:pt idx="4">
                  <c:v>飲料</c:v>
                </c:pt>
                <c:pt idx="5">
                  <c:v>雑品</c:v>
                </c:pt>
                <c:pt idx="6">
                  <c:v>合成樹脂</c:v>
                </c:pt>
                <c:pt idx="7">
                  <c:v>動植物性飼・肥料</c:v>
                </c:pt>
                <c:pt idx="8">
                  <c:v>非鉄金属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25262</c:v>
                </c:pt>
                <c:pt idx="1">
                  <c:v>9249</c:v>
                </c:pt>
                <c:pt idx="2">
                  <c:v>3881</c:v>
                </c:pt>
                <c:pt idx="3">
                  <c:v>4848</c:v>
                </c:pt>
                <c:pt idx="4">
                  <c:v>5876</c:v>
                </c:pt>
                <c:pt idx="5">
                  <c:v>1504</c:v>
                </c:pt>
                <c:pt idx="6">
                  <c:v>414</c:v>
                </c:pt>
                <c:pt idx="7">
                  <c:v>0</c:v>
                </c:pt>
                <c:pt idx="8">
                  <c:v>1036</c:v>
                </c:pt>
                <c:pt idx="9">
                  <c:v>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3.508793684254035E-3"/>
                  <c:y val="-1.9817014398624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F-43D2-81FC-57F5CBBF9D70}"/>
                </c:ext>
              </c:extLst>
            </c:dLbl>
            <c:dLbl>
              <c:idx val="1"/>
              <c:layout>
                <c:manualLayout>
                  <c:x val="-5.2494816100743637E-3"/>
                  <c:y val="-2.84235656983561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F-43D2-81FC-57F5CBBF9D70}"/>
                </c:ext>
              </c:extLst>
            </c:dLbl>
            <c:dLbl>
              <c:idx val="2"/>
              <c:layout>
                <c:manualLayout>
                  <c:x val="-8.7581375162750011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EF-43D2-81FC-57F5CBBF9D70}"/>
                </c:ext>
              </c:extLst>
            </c:dLbl>
            <c:dLbl>
              <c:idx val="3"/>
              <c:layout>
                <c:manualLayout>
                  <c:x val="-1.0521696598948754E-2"/>
                  <c:y val="-1.628779453415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F-43D2-81FC-57F5CBBF9D70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F-43D2-81FC-57F5CBBF9D70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EF-43D2-81FC-57F5CBBF9D70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EF-43D2-81FC-57F5CBBF9D70}"/>
                </c:ext>
              </c:extLst>
            </c:dLbl>
            <c:dLbl>
              <c:idx val="7"/>
              <c:layout>
                <c:manualLayout>
                  <c:x val="-8.7903775807552896E-3"/>
                  <c:y val="-1.65072586265699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EF-43D2-81FC-57F5CBBF9D70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EF-43D2-81FC-57F5CBBF9D70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紙・パルプ</c:v>
                </c:pt>
                <c:pt idx="7">
                  <c:v>石油製品</c:v>
                </c:pt>
                <c:pt idx="8">
                  <c:v>非金属鉱物</c:v>
                </c:pt>
                <c:pt idx="9">
                  <c:v>その他の日用品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36734</c:v>
                </c:pt>
                <c:pt idx="1">
                  <c:v>10425</c:v>
                </c:pt>
                <c:pt idx="2">
                  <c:v>10392</c:v>
                </c:pt>
                <c:pt idx="3">
                  <c:v>8752</c:v>
                </c:pt>
                <c:pt idx="4">
                  <c:v>5791</c:v>
                </c:pt>
                <c:pt idx="5">
                  <c:v>3636</c:v>
                </c:pt>
                <c:pt idx="6">
                  <c:v>2131</c:v>
                </c:pt>
                <c:pt idx="7">
                  <c:v>2101</c:v>
                </c:pt>
                <c:pt idx="8">
                  <c:v>1397</c:v>
                </c:pt>
                <c:pt idx="9">
                  <c:v>1067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EF-43D2-81FC-57F5CBBF9D70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508793684254019E-3"/>
                  <c:y val="-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F-43D2-81FC-57F5CBBF9D70}"/>
                </c:ext>
              </c:extLst>
            </c:dLbl>
            <c:dLbl>
              <c:idx val="1"/>
              <c:layout>
                <c:manualLayout>
                  <c:x val="6.9991251093612979E-3"/>
                  <c:y val="1.5065913370998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EF-43D2-81FC-57F5CBBF9D70}"/>
                </c:ext>
              </c:extLst>
            </c:dLbl>
            <c:dLbl>
              <c:idx val="2"/>
              <c:layout>
                <c:manualLayout>
                  <c:x val="8.7625464139817165E-3"/>
                  <c:y val="1.84278660082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EF-43D2-81FC-57F5CBBF9D70}"/>
                </c:ext>
              </c:extLst>
            </c:dLbl>
            <c:dLbl>
              <c:idx val="3"/>
              <c:layout>
                <c:manualLayout>
                  <c:x val="3.5225714895873593E-3"/>
                  <c:y val="1.5034180049527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EF-43D2-81FC-57F5CBBF9D70}"/>
                </c:ext>
              </c:extLst>
            </c:dLbl>
            <c:dLbl>
              <c:idx val="4"/>
              <c:layout>
                <c:manualLayout>
                  <c:x val="5.2538905077810158E-3"/>
                  <c:y val="2.2661743553242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EF-43D2-81FC-57F5CBBF9D70}"/>
                </c:ext>
              </c:extLst>
            </c:dLbl>
            <c:dLbl>
              <c:idx val="5"/>
              <c:layout>
                <c:manualLayout>
                  <c:x val="3.4995625546807292E-3"/>
                  <c:y val="1.1236264958405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EF-43D2-81FC-57F5CBBF9D70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EF-43D2-81FC-57F5CBBF9D70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EF-43D2-81FC-57F5CBBF9D70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EF-43D2-81FC-57F5CBBF9D70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紙・パルプ</c:v>
                </c:pt>
                <c:pt idx="7">
                  <c:v>石油製品</c:v>
                </c:pt>
                <c:pt idx="8">
                  <c:v>非金属鉱物</c:v>
                </c:pt>
                <c:pt idx="9">
                  <c:v>その他の日用品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39820</c:v>
                </c:pt>
                <c:pt idx="1">
                  <c:v>10848</c:v>
                </c:pt>
                <c:pt idx="2">
                  <c:v>10266</c:v>
                </c:pt>
                <c:pt idx="3">
                  <c:v>11574</c:v>
                </c:pt>
                <c:pt idx="4">
                  <c:v>5742</c:v>
                </c:pt>
                <c:pt idx="5">
                  <c:v>4020</c:v>
                </c:pt>
                <c:pt idx="6">
                  <c:v>553</c:v>
                </c:pt>
                <c:pt idx="7">
                  <c:v>1520</c:v>
                </c:pt>
                <c:pt idx="8">
                  <c:v>1441</c:v>
                </c:pt>
                <c:pt idx="9">
                  <c:v>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EF-43D2-81FC-57F5CBBF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6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10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7374411323503636E-3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3D-4690-B2A9-F43EFE9F0619}"/>
                </c:ext>
              </c:extLst>
            </c:dLbl>
            <c:dLbl>
              <c:idx val="1"/>
              <c:layout>
                <c:manualLayout>
                  <c:x val="-1.0484929358820427E-2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3D-4690-B2A9-F43EFE9F0619}"/>
                </c:ext>
              </c:extLst>
            </c:dLbl>
            <c:dLbl>
              <c:idx val="2"/>
              <c:layout>
                <c:manualLayout>
                  <c:x val="-1.0484929358820427E-2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3D-4690-B2A9-F43EFE9F0619}"/>
                </c:ext>
              </c:extLst>
            </c:dLbl>
            <c:dLbl>
              <c:idx val="3"/>
              <c:layout>
                <c:manualLayout>
                  <c:x val="-5.2424646794102768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3D-4690-B2A9-F43EFE9F0619}"/>
                </c:ext>
              </c:extLst>
            </c:dLbl>
            <c:dLbl>
              <c:idx val="4"/>
              <c:layout>
                <c:manualLayout>
                  <c:x val="-6.9900905033784952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3D-4690-B2A9-F43EFE9F0619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3D-4690-B2A9-F43EFE9F0619}"/>
                </c:ext>
              </c:extLst>
            </c:dLbl>
            <c:dLbl>
              <c:idx val="6"/>
              <c:layout>
                <c:manualLayout>
                  <c:x val="-3.4949764529402703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3D-4690-B2A9-F43EFE9F0619}"/>
                </c:ext>
              </c:extLst>
            </c:dLbl>
            <c:dLbl>
              <c:idx val="7"/>
              <c:layout>
                <c:manualLayout>
                  <c:x val="-8.7374411323503549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3D-4690-B2A9-F43EFE9F0619}"/>
                </c:ext>
              </c:extLst>
            </c:dLbl>
            <c:dLbl>
              <c:idx val="8"/>
              <c:layout>
                <c:manualLayout>
                  <c:x val="-1.0484929358820554E-2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3D-4690-B2A9-F43EFE9F0619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雑品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飲料</c:v>
                </c:pt>
                <c:pt idx="8">
                  <c:v>その他の化学工業品</c:v>
                </c:pt>
                <c:pt idx="9">
                  <c:v>その他の製造工業品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322936</c:v>
                </c:pt>
                <c:pt idx="1">
                  <c:v>84468</c:v>
                </c:pt>
                <c:pt idx="2">
                  <c:v>24395</c:v>
                </c:pt>
                <c:pt idx="3">
                  <c:v>18463</c:v>
                </c:pt>
                <c:pt idx="4">
                  <c:v>18438</c:v>
                </c:pt>
                <c:pt idx="5">
                  <c:v>15243</c:v>
                </c:pt>
                <c:pt idx="6">
                  <c:v>11887</c:v>
                </c:pt>
                <c:pt idx="7">
                  <c:v>11656</c:v>
                </c:pt>
                <c:pt idx="8">
                  <c:v>9948</c:v>
                </c:pt>
                <c:pt idx="9">
                  <c:v>9230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3D-4690-B2A9-F43EFE9F0619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7474882264700709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D-4690-B2A9-F43EFE9F0619}"/>
                </c:ext>
              </c:extLst>
            </c:dLbl>
            <c:dLbl>
              <c:idx val="1"/>
              <c:layout>
                <c:manualLayout>
                  <c:x val="3.4949764529401102E-3"/>
                  <c:y val="-7.168458781362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3D-4690-B2A9-F43EFE9F0619}"/>
                </c:ext>
              </c:extLst>
            </c:dLbl>
            <c:dLbl>
              <c:idx val="2"/>
              <c:layout>
                <c:manualLayout>
                  <c:x val="1.7474882264700709E-3"/>
                  <c:y val="-1.0752970394829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3D-4690-B2A9-F43EFE9F0619}"/>
                </c:ext>
              </c:extLst>
            </c:dLbl>
            <c:dLbl>
              <c:idx val="3"/>
              <c:layout>
                <c:manualLayout>
                  <c:x val="8.7374411323503549E-3"/>
                  <c:y val="-7.16874100414880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3D-4690-B2A9-F43EFE9F0619}"/>
                </c:ext>
              </c:extLst>
            </c:dLbl>
            <c:dLbl>
              <c:idx val="4"/>
              <c:layout>
                <c:manualLayout>
                  <c:x val="6.9899529058802205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3D-4690-B2A9-F43EFE9F0619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3D-4690-B2A9-F43EFE9F0619}"/>
                </c:ext>
              </c:extLst>
            </c:dLbl>
            <c:dLbl>
              <c:idx val="6"/>
              <c:layout>
                <c:manualLayout>
                  <c:x val="1.7474882264700709E-3"/>
                  <c:y val="1.4336353117150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3D-4690-B2A9-F43EFE9F0619}"/>
                </c:ext>
              </c:extLst>
            </c:dLbl>
            <c:dLbl>
              <c:idx val="7"/>
              <c:layout>
                <c:manualLayout>
                  <c:x val="5.2424646794100851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3D-4690-B2A9-F43EFE9F0619}"/>
                </c:ext>
              </c:extLst>
            </c:dLbl>
            <c:dLbl>
              <c:idx val="8"/>
              <c:layout>
                <c:manualLayout>
                  <c:x val="-1.7474882264701991E-3"/>
                  <c:y val="7.1684587813618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3D-4690-B2A9-F43EFE9F061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雑品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飲料</c:v>
                </c:pt>
                <c:pt idx="8">
                  <c:v>その他の化学工業品</c:v>
                </c:pt>
                <c:pt idx="9">
                  <c:v>その他の製造工業品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416693</c:v>
                </c:pt>
                <c:pt idx="1">
                  <c:v>109645</c:v>
                </c:pt>
                <c:pt idx="2">
                  <c:v>20652</c:v>
                </c:pt>
                <c:pt idx="3">
                  <c:v>20047</c:v>
                </c:pt>
                <c:pt idx="4">
                  <c:v>13845</c:v>
                </c:pt>
                <c:pt idx="5">
                  <c:v>14222</c:v>
                </c:pt>
                <c:pt idx="6">
                  <c:v>9367</c:v>
                </c:pt>
                <c:pt idx="7">
                  <c:v>12523</c:v>
                </c:pt>
                <c:pt idx="8">
                  <c:v>8418</c:v>
                </c:pt>
                <c:pt idx="9">
                  <c:v>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3D-4690-B2A9-F43EFE9F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ja-JP" altLang="en-US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3.3684005143944873E-2"/>
              <c:y val="4.3010752688172046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  <c:max val="45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4090965901989525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'8・保管高'!$C$52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4054470066368019E-7"/>
                  <c:y val="8.657781413686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8.924588492143691E-3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7.1396707937149209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8.924588492143691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1.2494423889001169E-2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1.0709506190572496E-2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070950619057243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1.0709506190572562E-2"/>
                  <c:y val="1.443001443001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鉄鋼</c:v>
                </c:pt>
              </c:strCache>
            </c:strRef>
          </c:cat>
          <c:val>
            <c:numRef>
              <c:f>'8・保管高'!$N$3:$N$12</c:f>
              <c:numCache>
                <c:formatCode>#,##0_ ;[Red]\-#,##0\ </c:formatCode>
                <c:ptCount val="10"/>
                <c:pt idx="0">
                  <c:v>431279</c:v>
                </c:pt>
                <c:pt idx="1">
                  <c:v>134415</c:v>
                </c:pt>
                <c:pt idx="2">
                  <c:v>109506</c:v>
                </c:pt>
                <c:pt idx="3">
                  <c:v>82882</c:v>
                </c:pt>
                <c:pt idx="4">
                  <c:v>70740</c:v>
                </c:pt>
                <c:pt idx="5">
                  <c:v>69349</c:v>
                </c:pt>
                <c:pt idx="6">
                  <c:v>67350</c:v>
                </c:pt>
                <c:pt idx="7">
                  <c:v>60215</c:v>
                </c:pt>
                <c:pt idx="8">
                  <c:v>51565</c:v>
                </c:pt>
                <c:pt idx="9">
                  <c:v>48976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'8・保管高'!$Q$1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7.1396707937149695E-3"/>
                  <c:y val="8.6575541693651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1.7847771537280747E-3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1.7849176984287383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7.139670793714888E-3"/>
                  <c:y val="8.6575541693651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-5.354753095286215E-3"/>
                  <c:y val="-8.65800865800876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1.7849176984287383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3.5698353968574765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1.7849176984287383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7.13967079371495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鉄鋼</c:v>
                </c:pt>
              </c:strCache>
            </c:strRef>
          </c:cat>
          <c:val>
            <c:numRef>
              <c:f>'8・保管高'!$Q$3:$Q$12</c:f>
              <c:numCache>
                <c:formatCode>#,##0_ ;[Red]\-#,##0\ </c:formatCode>
                <c:ptCount val="10"/>
                <c:pt idx="0">
                  <c:v>487748</c:v>
                </c:pt>
                <c:pt idx="1">
                  <c:v>136133</c:v>
                </c:pt>
                <c:pt idx="2">
                  <c:v>136941</c:v>
                </c:pt>
                <c:pt idx="3">
                  <c:v>80092</c:v>
                </c:pt>
                <c:pt idx="4">
                  <c:v>70598</c:v>
                </c:pt>
                <c:pt idx="5">
                  <c:v>83224</c:v>
                </c:pt>
                <c:pt idx="6">
                  <c:v>60537</c:v>
                </c:pt>
                <c:pt idx="7">
                  <c:v>62114</c:v>
                </c:pt>
                <c:pt idx="8">
                  <c:v>45137</c:v>
                </c:pt>
                <c:pt idx="9">
                  <c:v>47590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5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6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12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28039811262908376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9.0296490716438291E-2"/>
                  <c:y val="-7.79658792650918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0.19861184018664341"/>
                  <c:y val="-0.116971875075248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-4.190950490163158E-3"/>
                  <c:y val="-4.22639601242504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0.12934936551734452"/>
                  <c:y val="-6.71985841219389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55699875119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3083787603472644"/>
                  <c:y val="-9.4862385321100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8.153681644495266E-4"/>
                  <c:y val="-6.8410026728310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5.8879392212725548E-2"/>
                  <c:y val="-4.63517060367454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2.0550458715596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1.4955395532823354E-7"/>
                  <c:y val="-1.281514122661328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765185334739134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'8・保管高'!$M$16:$M$26</c:f>
              <c:numCache>
                <c:formatCode>#,##0_ ;[Red]\-#,##0\ </c:formatCode>
                <c:ptCount val="11"/>
                <c:pt idx="0">
                  <c:v>431279</c:v>
                </c:pt>
                <c:pt idx="1">
                  <c:v>134415</c:v>
                </c:pt>
                <c:pt idx="2">
                  <c:v>109506</c:v>
                </c:pt>
                <c:pt idx="3">
                  <c:v>82882</c:v>
                </c:pt>
                <c:pt idx="4">
                  <c:v>70740</c:v>
                </c:pt>
                <c:pt idx="5">
                  <c:v>69349</c:v>
                </c:pt>
                <c:pt idx="6">
                  <c:v>67350</c:v>
                </c:pt>
                <c:pt idx="7">
                  <c:v>60215</c:v>
                </c:pt>
                <c:pt idx="8">
                  <c:v>51565</c:v>
                </c:pt>
                <c:pt idx="9">
                  <c:v>48976</c:v>
                </c:pt>
                <c:pt idx="10">
                  <c:v>313649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'8・保管高'!$P$16:$P$26</c:f>
              <c:numCache>
                <c:formatCode>#,##0_ ;[Red]\-#,##0\ </c:formatCode>
                <c:ptCount val="11"/>
                <c:pt idx="0">
                  <c:v>431279</c:v>
                </c:pt>
                <c:pt idx="1">
                  <c:v>134415</c:v>
                </c:pt>
                <c:pt idx="2">
                  <c:v>109506</c:v>
                </c:pt>
                <c:pt idx="3">
                  <c:v>82882</c:v>
                </c:pt>
                <c:pt idx="4">
                  <c:v>70740</c:v>
                </c:pt>
                <c:pt idx="5">
                  <c:v>69349</c:v>
                </c:pt>
                <c:pt idx="6">
                  <c:v>67350</c:v>
                </c:pt>
                <c:pt idx="7">
                  <c:v>60215</c:v>
                </c:pt>
                <c:pt idx="8">
                  <c:v>51565</c:v>
                </c:pt>
                <c:pt idx="9">
                  <c:v>48976</c:v>
                </c:pt>
                <c:pt idx="10">
                  <c:v>313649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5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12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0.184686341688205"/>
                  <c:y val="0.150079826228617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8.6725571517300801E-2"/>
                  <c:y val="-8.57645035749841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0.17630996507116012"/>
                  <c:y val="-0.114872416809967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7.5656535299499783E-2"/>
                  <c:y val="-5.42066552025825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9.8484502414297445E-2"/>
                  <c:y val="-1.99767098078257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68070498821231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0.14460032190632657"/>
                  <c:y val="-9.920753009322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0.12414658091402697"/>
                  <c:y val="-6.41030560835069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3.759558681119058E-2"/>
                  <c:y val="-4.53178869882643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4.292026473790013E-2"/>
                  <c:y val="-1.78174797115878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054269933815517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8.4820313491347915E-3"/>
                  <c:y val="-8.60663106766826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4165347652154167"/>
                  <c:y val="0.147537695719069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'8・保管高'!$P$28:$P$38</c:f>
              <c:numCache>
                <c:formatCode>#,##0_ ;[Red]\-#,##0\ </c:formatCode>
                <c:ptCount val="11"/>
                <c:pt idx="0">
                  <c:v>487748</c:v>
                </c:pt>
                <c:pt idx="1">
                  <c:v>136133</c:v>
                </c:pt>
                <c:pt idx="2">
                  <c:v>136941</c:v>
                </c:pt>
                <c:pt idx="3">
                  <c:v>80092</c:v>
                </c:pt>
                <c:pt idx="4">
                  <c:v>70598</c:v>
                </c:pt>
                <c:pt idx="5">
                  <c:v>83224</c:v>
                </c:pt>
                <c:pt idx="6">
                  <c:v>60537</c:v>
                </c:pt>
                <c:pt idx="7">
                  <c:v>62114</c:v>
                </c:pt>
                <c:pt idx="8">
                  <c:v>45137</c:v>
                </c:pt>
                <c:pt idx="9">
                  <c:v>47590</c:v>
                </c:pt>
                <c:pt idx="10" formatCode="#,##0_);[Red]\(#,##0\)">
                  <c:v>317522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1.104950845188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8.6760825915038024E-3"/>
                  <c:y val="-3.693445210793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0542E-3"/>
                  <c:y val="-7.3249452381312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1204225999294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1.0489504738800601E-2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1.0471275946903504E-2"/>
                  <c:y val="7.47966278554402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1.2221102910439196E-2"/>
                  <c:y val="3.8481627582066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6.9991707955566881E-3"/>
                  <c:y val="-1.464989047626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707955565606E-3"/>
                  <c:y val="3.8173355777070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飲料</c:v>
                </c:pt>
                <c:pt idx="1">
                  <c:v>ゴム製品</c:v>
                </c:pt>
                <c:pt idx="2">
                  <c:v>紙・パルプ</c:v>
                </c:pt>
                <c:pt idx="3">
                  <c:v>雑品</c:v>
                </c:pt>
                <c:pt idx="4">
                  <c:v>非鉄金属</c:v>
                </c:pt>
                <c:pt idx="5">
                  <c:v>化学繊維糸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金属製品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'9・東部・富士'!$C$22:$C$31</c:f>
              <c:numCache>
                <c:formatCode>#,##0_);[Red]\(#,##0\)</c:formatCode>
                <c:ptCount val="10"/>
                <c:pt idx="0">
                  <c:v>21928</c:v>
                </c:pt>
                <c:pt idx="1">
                  <c:v>13358</c:v>
                </c:pt>
                <c:pt idx="2">
                  <c:v>12140</c:v>
                </c:pt>
                <c:pt idx="3">
                  <c:v>6763</c:v>
                </c:pt>
                <c:pt idx="4">
                  <c:v>6682</c:v>
                </c:pt>
                <c:pt idx="5">
                  <c:v>6337</c:v>
                </c:pt>
                <c:pt idx="6">
                  <c:v>5116</c:v>
                </c:pt>
                <c:pt idx="7">
                  <c:v>4402</c:v>
                </c:pt>
                <c:pt idx="8">
                  <c:v>3783</c:v>
                </c:pt>
                <c:pt idx="9">
                  <c:v>2902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'9・東部・富士'!$D$21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5.1122852463285108E-3"/>
                  <c:y val="1.4711544837261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5.2493438320209973E-3"/>
                  <c:y val="-3.082718049960763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8.6483967571938623E-3"/>
                  <c:y val="1.10495084518821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3.3806870746900123E-3"/>
                  <c:y val="-7.4180084245449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3.4903339432440397E-3"/>
                  <c:y val="1.85597075954682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1.0453047155006407E-2"/>
                  <c:y val="3.053635804199709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1.7498269635355633E-3"/>
                  <c:y val="-7.479662785544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16868485434E-3"/>
                  <c:y val="1.1080044809924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6.935164436038057E-3"/>
                  <c:y val="6.165436099907983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飲料</c:v>
                </c:pt>
                <c:pt idx="1">
                  <c:v>ゴム製品</c:v>
                </c:pt>
                <c:pt idx="2">
                  <c:v>紙・パルプ</c:v>
                </c:pt>
                <c:pt idx="3">
                  <c:v>雑品</c:v>
                </c:pt>
                <c:pt idx="4">
                  <c:v>非鉄金属</c:v>
                </c:pt>
                <c:pt idx="5">
                  <c:v>化学繊維糸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金属製品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'9・東部・富士'!$D$22:$D$31</c:f>
              <c:numCache>
                <c:formatCode>#,##0_);[Red]\(#,##0\)</c:formatCode>
                <c:ptCount val="10"/>
                <c:pt idx="0">
                  <c:v>16555</c:v>
                </c:pt>
                <c:pt idx="1">
                  <c:v>12308</c:v>
                </c:pt>
                <c:pt idx="2">
                  <c:v>19913</c:v>
                </c:pt>
                <c:pt idx="3">
                  <c:v>5773</c:v>
                </c:pt>
                <c:pt idx="4">
                  <c:v>5749</c:v>
                </c:pt>
                <c:pt idx="5">
                  <c:v>5849</c:v>
                </c:pt>
                <c:pt idx="6">
                  <c:v>6218</c:v>
                </c:pt>
                <c:pt idx="7">
                  <c:v>5109</c:v>
                </c:pt>
                <c:pt idx="8">
                  <c:v>3205</c:v>
                </c:pt>
                <c:pt idx="9">
                  <c:v>3288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145969498910684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1.3943355119825708E-2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5.2287581699346089E-3"/>
                  <c:y val="1.1406287282271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5.2287581699346402E-3"/>
                  <c:y val="1.515121689334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1.3943355119825772E-2"/>
                  <c:y val="2.2727272727272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飲料</c:v>
                </c:pt>
                <c:pt idx="4">
                  <c:v>化学肥料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その他の日用品</c:v>
                </c:pt>
                <c:pt idx="8">
                  <c:v>雑品</c:v>
                </c:pt>
                <c:pt idx="9">
                  <c:v>合成樹脂</c:v>
                </c:pt>
              </c:strCache>
            </c:strRef>
          </c:cat>
          <c:val>
            <c:numRef>
              <c:f>'9・東部・富士'!$C$54:$C$63</c:f>
              <c:numCache>
                <c:formatCode>#,##0_);[Red]\(#,##0\)</c:formatCode>
                <c:ptCount val="10"/>
                <c:pt idx="0">
                  <c:v>75297</c:v>
                </c:pt>
                <c:pt idx="1">
                  <c:v>15236</c:v>
                </c:pt>
                <c:pt idx="2">
                  <c:v>14297</c:v>
                </c:pt>
                <c:pt idx="3">
                  <c:v>11934</c:v>
                </c:pt>
                <c:pt idx="4">
                  <c:v>8908</c:v>
                </c:pt>
                <c:pt idx="5">
                  <c:v>8286</c:v>
                </c:pt>
                <c:pt idx="6">
                  <c:v>7906</c:v>
                </c:pt>
                <c:pt idx="7">
                  <c:v>7093</c:v>
                </c:pt>
                <c:pt idx="8">
                  <c:v>5557</c:v>
                </c:pt>
                <c:pt idx="9">
                  <c:v>5318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'9・東部・富士'!$D$53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6.9624826308476145E-3"/>
                  <c:y val="-3.788475304223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3.4767810886384299E-3"/>
                  <c:y val="-7.5757575757576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6.9716775599128538E-3"/>
                  <c:y val="-3.78817704605106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1.7338616986601527E-3"/>
                  <c:y val="-3.7881770460509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5.2924364846551686E-3"/>
                  <c:y val="-8.947745168912045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-1.7429193899782774E-3"/>
                  <c:y val="3.78728227153430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1.7429193899782135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飲料</c:v>
                </c:pt>
                <c:pt idx="4">
                  <c:v>化学肥料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その他の日用品</c:v>
                </c:pt>
                <c:pt idx="8">
                  <c:v>雑品</c:v>
                </c:pt>
                <c:pt idx="9">
                  <c:v>合成樹脂</c:v>
                </c:pt>
              </c:strCache>
            </c:strRef>
          </c:cat>
          <c:val>
            <c:numRef>
              <c:f>'9・東部・富士'!$D$54:$D$63</c:f>
              <c:numCache>
                <c:formatCode>#,##0_);[Red]\(#,##0\)</c:formatCode>
                <c:ptCount val="10"/>
                <c:pt idx="0">
                  <c:v>80284</c:v>
                </c:pt>
                <c:pt idx="1">
                  <c:v>16157</c:v>
                </c:pt>
                <c:pt idx="2">
                  <c:v>6908</c:v>
                </c:pt>
                <c:pt idx="3">
                  <c:v>15189</c:v>
                </c:pt>
                <c:pt idx="4">
                  <c:v>8259</c:v>
                </c:pt>
                <c:pt idx="5">
                  <c:v>8718</c:v>
                </c:pt>
                <c:pt idx="6">
                  <c:v>7520</c:v>
                </c:pt>
                <c:pt idx="7">
                  <c:v>5045</c:v>
                </c:pt>
                <c:pt idx="8">
                  <c:v>6297</c:v>
                </c:pt>
                <c:pt idx="9">
                  <c:v>5603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6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'10・清水・静岡'!$C$20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638297872340425E-2"/>
                  <c:y val="-3.55293053247069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1.0638297872340425E-2"/>
                  <c:y val="-3.051944089094887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5.3191489361702126E-3"/>
                  <c:y val="1.5503570774583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8.8652482269503553E-3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1.4184397163120633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5957446808510769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0638297872340555E-2"/>
                  <c:y val="2.3255813953488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1.418439716312056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1.5957446808510637E-2"/>
                  <c:y val="1.5503265580174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雑穀</c:v>
                </c:pt>
                <c:pt idx="5">
                  <c:v>鉄鋼</c:v>
                </c:pt>
                <c:pt idx="6">
                  <c:v>紙・パルプ</c:v>
                </c:pt>
                <c:pt idx="7">
                  <c:v>雑品</c:v>
                </c:pt>
                <c:pt idx="8">
                  <c:v>飲料</c:v>
                </c:pt>
                <c:pt idx="9">
                  <c:v>木材</c:v>
                </c:pt>
              </c:strCache>
            </c:strRef>
          </c:cat>
          <c:val>
            <c:numRef>
              <c:f>'10・清水・静岡'!$C$21:$C$30</c:f>
              <c:numCache>
                <c:formatCode>#,##0_);[Red]\(#,##0\)</c:formatCode>
                <c:ptCount val="10"/>
                <c:pt idx="0">
                  <c:v>67156</c:v>
                </c:pt>
                <c:pt idx="1">
                  <c:v>40483</c:v>
                </c:pt>
                <c:pt idx="2">
                  <c:v>31051</c:v>
                </c:pt>
                <c:pt idx="3">
                  <c:v>29436</c:v>
                </c:pt>
                <c:pt idx="4">
                  <c:v>26830</c:v>
                </c:pt>
                <c:pt idx="5">
                  <c:v>16461</c:v>
                </c:pt>
                <c:pt idx="6">
                  <c:v>15656</c:v>
                </c:pt>
                <c:pt idx="7">
                  <c:v>14127</c:v>
                </c:pt>
                <c:pt idx="8">
                  <c:v>13582</c:v>
                </c:pt>
                <c:pt idx="9">
                  <c:v>12243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'10・清水・静岡'!$D$20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460992907801418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8.8652482269503553E-3"/>
                  <c:y val="-1.162790697674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5.3191489361702456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3.5460992907800767E-3"/>
                  <c:y val="1.5503570774583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7.0921985815602185E-3"/>
                  <c:y val="1.5503570774583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5.3191489361702126E-3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5.3191489361702126E-3"/>
                  <c:y val="-3.051944089094887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3.5460992907800117E-3"/>
                  <c:y val="-1.550387596899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1.5503875968992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5.3191489361700825E-3"/>
                  <c:y val="1.9379234572422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雑穀</c:v>
                </c:pt>
                <c:pt idx="5">
                  <c:v>鉄鋼</c:v>
                </c:pt>
                <c:pt idx="6">
                  <c:v>紙・パルプ</c:v>
                </c:pt>
                <c:pt idx="7">
                  <c:v>雑品</c:v>
                </c:pt>
                <c:pt idx="8">
                  <c:v>飲料</c:v>
                </c:pt>
                <c:pt idx="9">
                  <c:v>木材</c:v>
                </c:pt>
              </c:strCache>
            </c:strRef>
          </c:cat>
          <c:val>
            <c:numRef>
              <c:f>'10・清水・静岡'!$D$21:$D$30</c:f>
              <c:numCache>
                <c:formatCode>#,##0_);[Red]\(#,##0\)</c:formatCode>
                <c:ptCount val="10"/>
                <c:pt idx="0">
                  <c:v>80685</c:v>
                </c:pt>
                <c:pt idx="1">
                  <c:v>42756</c:v>
                </c:pt>
                <c:pt idx="2">
                  <c:v>33047</c:v>
                </c:pt>
                <c:pt idx="3">
                  <c:v>27757</c:v>
                </c:pt>
                <c:pt idx="4">
                  <c:v>19749</c:v>
                </c:pt>
                <c:pt idx="5">
                  <c:v>15373</c:v>
                </c:pt>
                <c:pt idx="6">
                  <c:v>10079</c:v>
                </c:pt>
                <c:pt idx="7">
                  <c:v>16146</c:v>
                </c:pt>
                <c:pt idx="8">
                  <c:v>12416</c:v>
                </c:pt>
                <c:pt idx="9">
                  <c:v>9507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2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1.7777777777777779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3.55555555555558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5.3333333333333982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缶詰・びん詰</c:v>
                </c:pt>
                <c:pt idx="7">
                  <c:v>動植物性飼・肥料</c:v>
                </c:pt>
                <c:pt idx="8">
                  <c:v>その他の製造工業品</c:v>
                </c:pt>
                <c:pt idx="9">
                  <c:v>非鉄金属</c:v>
                </c:pt>
              </c:strCache>
            </c:strRef>
          </c:cat>
          <c:val>
            <c:numRef>
              <c:f>'10・清水・静岡'!$C$54:$C$63</c:f>
              <c:numCache>
                <c:formatCode>#,##0_);[Red]\(#,##0\)</c:formatCode>
                <c:ptCount val="10"/>
                <c:pt idx="0">
                  <c:v>14778</c:v>
                </c:pt>
                <c:pt idx="1">
                  <c:v>13369</c:v>
                </c:pt>
                <c:pt idx="2">
                  <c:v>12329</c:v>
                </c:pt>
                <c:pt idx="3">
                  <c:v>5429</c:v>
                </c:pt>
                <c:pt idx="4">
                  <c:v>1991</c:v>
                </c:pt>
                <c:pt idx="5">
                  <c:v>1778</c:v>
                </c:pt>
                <c:pt idx="6">
                  <c:v>1611</c:v>
                </c:pt>
                <c:pt idx="7">
                  <c:v>1370</c:v>
                </c:pt>
                <c:pt idx="8">
                  <c:v>1143</c:v>
                </c:pt>
                <c:pt idx="9">
                  <c:v>1014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'10・清水・静岡'!$D$53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0666526684164479E-2"/>
                  <c:y val="-5.614271478097323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1.244444444444438E-2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-3.5555555555555557E-3"/>
                  <c:y val="-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1.7825311942958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1.7777777777776473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缶詰・びん詰</c:v>
                </c:pt>
                <c:pt idx="7">
                  <c:v>動植物性飼・肥料</c:v>
                </c:pt>
                <c:pt idx="8">
                  <c:v>その他の製造工業品</c:v>
                </c:pt>
                <c:pt idx="9">
                  <c:v>非鉄金属</c:v>
                </c:pt>
              </c:strCache>
            </c:strRef>
          </c:cat>
          <c:val>
            <c:numRef>
              <c:f>'10・清水・静岡'!$D$54:$D$63</c:f>
              <c:numCache>
                <c:formatCode>#,##0_);[Red]\(#,##0\)</c:formatCode>
                <c:ptCount val="10"/>
                <c:pt idx="0">
                  <c:v>13866</c:v>
                </c:pt>
                <c:pt idx="1">
                  <c:v>7530</c:v>
                </c:pt>
                <c:pt idx="2">
                  <c:v>2005</c:v>
                </c:pt>
                <c:pt idx="3">
                  <c:v>6765</c:v>
                </c:pt>
                <c:pt idx="4">
                  <c:v>1130</c:v>
                </c:pt>
                <c:pt idx="5">
                  <c:v>1734</c:v>
                </c:pt>
                <c:pt idx="6">
                  <c:v>1976</c:v>
                </c:pt>
                <c:pt idx="7">
                  <c:v>0</c:v>
                </c:pt>
                <c:pt idx="8">
                  <c:v>899</c:v>
                </c:pt>
                <c:pt idx="9">
                  <c:v>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3.508793684254035E-3"/>
                  <c:y val="-2.45805714963595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4.6906001156635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1.0507918793615397E-2"/>
                  <c:y val="1.5735575425953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1.0521696598948754E-2"/>
                  <c:y val="-1.18353426160712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その他の機械</c:v>
                </c:pt>
                <c:pt idx="7">
                  <c:v>化学肥料</c:v>
                </c:pt>
                <c:pt idx="8">
                  <c:v>石油製品</c:v>
                </c:pt>
                <c:pt idx="9">
                  <c:v>紙・パルプ</c:v>
                </c:pt>
              </c:strCache>
            </c:strRef>
          </c:cat>
          <c:val>
            <c:numRef>
              <c:f>'11・駿遠・西部'!$C$22:$C$31</c:f>
              <c:numCache>
                <c:formatCode>#,##0_);[Red]\(#,##0\)</c:formatCode>
                <c:ptCount val="10"/>
                <c:pt idx="0">
                  <c:v>21792</c:v>
                </c:pt>
                <c:pt idx="1">
                  <c:v>16326</c:v>
                </c:pt>
                <c:pt idx="2">
                  <c:v>11639</c:v>
                </c:pt>
                <c:pt idx="3">
                  <c:v>9086</c:v>
                </c:pt>
                <c:pt idx="4">
                  <c:v>7775</c:v>
                </c:pt>
                <c:pt idx="5">
                  <c:v>4192</c:v>
                </c:pt>
                <c:pt idx="6">
                  <c:v>3158</c:v>
                </c:pt>
                <c:pt idx="7">
                  <c:v>2969</c:v>
                </c:pt>
                <c:pt idx="8">
                  <c:v>2856</c:v>
                </c:pt>
                <c:pt idx="9">
                  <c:v>2828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'11・駿遠・西部'!$D$21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50879368425403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6.9991251093612979E-3"/>
                  <c:y val="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7634213046203871E-3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5.2723527669276916E-3"/>
                  <c:y val="2.2567136735026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1.7452346015803142E-3"/>
                  <c:y val="1.8376262289247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7.4380532941856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3.425575740040369E-3"/>
                  <c:y val="1.500274330115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その他の機械</c:v>
                </c:pt>
                <c:pt idx="7">
                  <c:v>化学肥料</c:v>
                </c:pt>
                <c:pt idx="8">
                  <c:v>石油製品</c:v>
                </c:pt>
                <c:pt idx="9">
                  <c:v>紙・パルプ</c:v>
                </c:pt>
              </c:strCache>
            </c:strRef>
          </c:cat>
          <c:val>
            <c:numRef>
              <c:f>'11・駿遠・西部'!$D$22:$D$31</c:f>
              <c:numCache>
                <c:formatCode>#,##0_);[Red]\(#,##0\)</c:formatCode>
                <c:ptCount val="10"/>
                <c:pt idx="0">
                  <c:v>20537</c:v>
                </c:pt>
                <c:pt idx="1">
                  <c:v>14987</c:v>
                </c:pt>
                <c:pt idx="2">
                  <c:v>13188</c:v>
                </c:pt>
                <c:pt idx="3">
                  <c:v>8938</c:v>
                </c:pt>
                <c:pt idx="4">
                  <c:v>7171</c:v>
                </c:pt>
                <c:pt idx="5">
                  <c:v>4310</c:v>
                </c:pt>
                <c:pt idx="6">
                  <c:v>3205</c:v>
                </c:pt>
                <c:pt idx="7">
                  <c:v>3563</c:v>
                </c:pt>
                <c:pt idx="8">
                  <c:v>1649</c:v>
                </c:pt>
                <c:pt idx="9">
                  <c:v>2475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065957360736885"/>
          <c:y val="2.5089605734767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'11・駿遠・西部'!$C$54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484929358820443E-2"/>
                  <c:y val="1.075240594925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7.1678943357885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0484929358820427E-2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-8.7374411323503549E-3"/>
                  <c:y val="1.075268817204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1.3980043409258779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8.7374411323503549E-3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2232417585290497E-2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8.7374411323503549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その他の化学工業品</c:v>
                </c:pt>
                <c:pt idx="6">
                  <c:v>合成樹脂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飲料</c:v>
                </c:pt>
              </c:strCache>
            </c:strRef>
          </c:cat>
          <c:val>
            <c:numRef>
              <c:f>'11・駿遠・西部'!$C$55:$C$64</c:f>
              <c:numCache>
                <c:formatCode>#,##0_);[Red]\(#,##0\)</c:formatCode>
                <c:ptCount val="10"/>
                <c:pt idx="0">
                  <c:v>393469</c:v>
                </c:pt>
                <c:pt idx="1">
                  <c:v>88792</c:v>
                </c:pt>
                <c:pt idx="2">
                  <c:v>41586</c:v>
                </c:pt>
                <c:pt idx="3">
                  <c:v>23679</c:v>
                </c:pt>
                <c:pt idx="4">
                  <c:v>19982</c:v>
                </c:pt>
                <c:pt idx="5">
                  <c:v>19180</c:v>
                </c:pt>
                <c:pt idx="6">
                  <c:v>18999</c:v>
                </c:pt>
                <c:pt idx="7">
                  <c:v>15419</c:v>
                </c:pt>
                <c:pt idx="8">
                  <c:v>15125</c:v>
                </c:pt>
                <c:pt idx="9">
                  <c:v>8217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'11・駿遠・西部'!$D$54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242464679410197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0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6.9899529058802838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0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8.7374411323502908E-3"/>
                  <c:y val="-3.584793836254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0851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その他の化学工業品</c:v>
                </c:pt>
                <c:pt idx="6">
                  <c:v>合成樹脂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飲料</c:v>
                </c:pt>
              </c:strCache>
            </c:strRef>
          </c:cat>
          <c:val>
            <c:numRef>
              <c:f>'11・駿遠・西部'!$D$55:$D$64</c:f>
              <c:numCache>
                <c:formatCode>#,##0_);[Red]\(#,##0\)</c:formatCode>
                <c:ptCount val="10"/>
                <c:pt idx="0">
                  <c:v>446496</c:v>
                </c:pt>
                <c:pt idx="1">
                  <c:v>117925</c:v>
                </c:pt>
                <c:pt idx="2">
                  <c:v>39353</c:v>
                </c:pt>
                <c:pt idx="3">
                  <c:v>22710</c:v>
                </c:pt>
                <c:pt idx="4">
                  <c:v>21774</c:v>
                </c:pt>
                <c:pt idx="5">
                  <c:v>18293</c:v>
                </c:pt>
                <c:pt idx="6">
                  <c:v>19420</c:v>
                </c:pt>
                <c:pt idx="7">
                  <c:v>11999</c:v>
                </c:pt>
                <c:pt idx="8">
                  <c:v>15852</c:v>
                </c:pt>
                <c:pt idx="9">
                  <c:v>8630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  <c:pt idx="6">
                  <c:v>101.8</c:v>
                </c:pt>
                <c:pt idx="7">
                  <c:v>102.7</c:v>
                </c:pt>
                <c:pt idx="8">
                  <c:v>99.6</c:v>
                </c:pt>
                <c:pt idx="9">
                  <c:v>98.3</c:v>
                </c:pt>
                <c:pt idx="10">
                  <c:v>92.6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92.4</c:v>
                </c:pt>
                <c:pt idx="1">
                  <c:v>95.3</c:v>
                </c:pt>
                <c:pt idx="2">
                  <c:v>92.5</c:v>
                </c:pt>
                <c:pt idx="3">
                  <c:v>93.4</c:v>
                </c:pt>
                <c:pt idx="4">
                  <c:v>95.2</c:v>
                </c:pt>
                <c:pt idx="5">
                  <c:v>99.5</c:v>
                </c:pt>
                <c:pt idx="6">
                  <c:v>101.2</c:v>
                </c:pt>
                <c:pt idx="7">
                  <c:v>108.1</c:v>
                </c:pt>
                <c:pt idx="8">
                  <c:v>97.5</c:v>
                </c:pt>
                <c:pt idx="9">
                  <c:v>99.6</c:v>
                </c:pt>
                <c:pt idx="10">
                  <c:v>98.6</c:v>
                </c:pt>
                <c:pt idx="11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3.2518583325232615E-2"/>
                  <c:y val="5.7505656620508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92-417B-9373-206055904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83.4</c:v>
                </c:pt>
                <c:pt idx="1">
                  <c:v>86.1</c:v>
                </c:pt>
                <c:pt idx="2">
                  <c:v>84.2</c:v>
                </c:pt>
                <c:pt idx="3">
                  <c:v>84.1</c:v>
                </c:pt>
                <c:pt idx="4">
                  <c:v>85.6</c:v>
                </c:pt>
                <c:pt idx="5">
                  <c:v>85.8</c:v>
                </c:pt>
                <c:pt idx="6">
                  <c:v>84.5</c:v>
                </c:pt>
                <c:pt idx="7">
                  <c:v>86.5</c:v>
                </c:pt>
                <c:pt idx="8">
                  <c:v>87.3</c:v>
                </c:pt>
                <c:pt idx="9">
                  <c:v>89.5</c:v>
                </c:pt>
                <c:pt idx="10">
                  <c:v>93.4</c:v>
                </c:pt>
                <c:pt idx="11">
                  <c:v>94.4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  <c:pt idx="6" formatCode="0.0_ ">
                  <c:v>77.8</c:v>
                </c:pt>
                <c:pt idx="7">
                  <c:v>69.599999999999994</c:v>
                </c:pt>
                <c:pt idx="8">
                  <c:v>69.099999999999994</c:v>
                </c:pt>
                <c:pt idx="9">
                  <c:v>65.3</c:v>
                </c:pt>
                <c:pt idx="10">
                  <c:v>61.2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54.8</c:v>
                </c:pt>
                <c:pt idx="1">
                  <c:v>61.9</c:v>
                </c:pt>
                <c:pt idx="2">
                  <c:v>55.5</c:v>
                </c:pt>
                <c:pt idx="3">
                  <c:v>67.3</c:v>
                </c:pt>
                <c:pt idx="4">
                  <c:v>60.7</c:v>
                </c:pt>
                <c:pt idx="5">
                  <c:v>76</c:v>
                </c:pt>
                <c:pt idx="6" formatCode="0.0_ ">
                  <c:v>70.3</c:v>
                </c:pt>
                <c:pt idx="7">
                  <c:v>68</c:v>
                </c:pt>
                <c:pt idx="8">
                  <c:v>72</c:v>
                </c:pt>
                <c:pt idx="9">
                  <c:v>68.7</c:v>
                </c:pt>
                <c:pt idx="10">
                  <c:v>70</c:v>
                </c:pt>
                <c:pt idx="11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54.3</c:v>
                </c:pt>
                <c:pt idx="1">
                  <c:v>60.6</c:v>
                </c:pt>
                <c:pt idx="2">
                  <c:v>56.3</c:v>
                </c:pt>
                <c:pt idx="3">
                  <c:v>59.1</c:v>
                </c:pt>
                <c:pt idx="4">
                  <c:v>59.3</c:v>
                </c:pt>
                <c:pt idx="5">
                  <c:v>55.6</c:v>
                </c:pt>
                <c:pt idx="6" formatCode="0.0_ ">
                  <c:v>62.1</c:v>
                </c:pt>
                <c:pt idx="7">
                  <c:v>60</c:v>
                </c:pt>
                <c:pt idx="8">
                  <c:v>57.7</c:v>
                </c:pt>
                <c:pt idx="9">
                  <c:v>60.2</c:v>
                </c:pt>
                <c:pt idx="10">
                  <c:v>55.8</c:v>
                </c:pt>
                <c:pt idx="11">
                  <c:v>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  <c:pt idx="6">
                  <c:v>76</c:v>
                </c:pt>
                <c:pt idx="7">
                  <c:v>67.599999999999994</c:v>
                </c:pt>
                <c:pt idx="8">
                  <c:v>69.8</c:v>
                </c:pt>
                <c:pt idx="9">
                  <c:v>66.599999999999994</c:v>
                </c:pt>
                <c:pt idx="10">
                  <c:v>67.099999999999994</c:v>
                </c:pt>
                <c:pt idx="11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58.5</c:v>
                </c:pt>
                <c:pt idx="1">
                  <c:v>64.400000000000006</c:v>
                </c:pt>
                <c:pt idx="2">
                  <c:v>60.6</c:v>
                </c:pt>
                <c:pt idx="3">
                  <c:v>71.900000000000006</c:v>
                </c:pt>
                <c:pt idx="4">
                  <c:v>63.4</c:v>
                </c:pt>
                <c:pt idx="5">
                  <c:v>75.900000000000006</c:v>
                </c:pt>
                <c:pt idx="6">
                  <c:v>69.2</c:v>
                </c:pt>
                <c:pt idx="7">
                  <c:v>61.7</c:v>
                </c:pt>
                <c:pt idx="8">
                  <c:v>75.099999999999994</c:v>
                </c:pt>
                <c:pt idx="9">
                  <c:v>68.7</c:v>
                </c:pt>
                <c:pt idx="10">
                  <c:v>71.2</c:v>
                </c:pt>
                <c:pt idx="11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mbria Math" panose="02040503050406030204" pitchFamily="18" charset="0"/>
                    <a:ea typeface="Cambria Math" panose="02040503050406030204" pitchFamily="18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68.7</c:v>
                </c:pt>
                <c:pt idx="1">
                  <c:v>69.900000000000006</c:v>
                </c:pt>
                <c:pt idx="2">
                  <c:v>67.2</c:v>
                </c:pt>
                <c:pt idx="3">
                  <c:v>70.3</c:v>
                </c:pt>
                <c:pt idx="4">
                  <c:v>69</c:v>
                </c:pt>
                <c:pt idx="5">
                  <c:v>64.8</c:v>
                </c:pt>
                <c:pt idx="6">
                  <c:v>73.7</c:v>
                </c:pt>
                <c:pt idx="7">
                  <c:v>68.900000000000006</c:v>
                </c:pt>
                <c:pt idx="8">
                  <c:v>65.900000000000006</c:v>
                </c:pt>
                <c:pt idx="9">
                  <c:v>66.8</c:v>
                </c:pt>
                <c:pt idx="10">
                  <c:v>58.9</c:v>
                </c:pt>
                <c:pt idx="11">
                  <c:v>60.1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  <c:pt idx="6">
                  <c:v>10.9</c:v>
                </c:pt>
                <c:pt idx="7">
                  <c:v>12.4</c:v>
                </c:pt>
                <c:pt idx="8">
                  <c:v>11.6</c:v>
                </c:pt>
                <c:pt idx="9">
                  <c:v>11.3</c:v>
                </c:pt>
                <c:pt idx="10">
                  <c:v>12.4</c:v>
                </c:pt>
                <c:pt idx="1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11.5</c:v>
                </c:pt>
                <c:pt idx="1">
                  <c:v>11.2</c:v>
                </c:pt>
                <c:pt idx="2">
                  <c:v>11.8</c:v>
                </c:pt>
                <c:pt idx="3">
                  <c:v>12.5</c:v>
                </c:pt>
                <c:pt idx="4">
                  <c:v>9.6999999999999993</c:v>
                </c:pt>
                <c:pt idx="5">
                  <c:v>12.4</c:v>
                </c:pt>
                <c:pt idx="6">
                  <c:v>11.3</c:v>
                </c:pt>
                <c:pt idx="7">
                  <c:v>9.8000000000000007</c:v>
                </c:pt>
                <c:pt idx="8">
                  <c:v>10.5</c:v>
                </c:pt>
                <c:pt idx="9">
                  <c:v>10.6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12</c:v>
                </c:pt>
                <c:pt idx="2">
                  <c:v>11.7</c:v>
                </c:pt>
                <c:pt idx="3">
                  <c:v>11.6</c:v>
                </c:pt>
                <c:pt idx="4">
                  <c:v>11.5</c:v>
                </c:pt>
                <c:pt idx="5">
                  <c:v>12.4</c:v>
                </c:pt>
                <c:pt idx="6">
                  <c:v>13.3</c:v>
                </c:pt>
                <c:pt idx="7">
                  <c:v>11.1</c:v>
                </c:pt>
                <c:pt idx="8">
                  <c:v>11.4</c:v>
                </c:pt>
                <c:pt idx="9">
                  <c:v>12.1</c:v>
                </c:pt>
                <c:pt idx="10">
                  <c:v>11.3</c:v>
                </c:pt>
                <c:pt idx="11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17.899999999999999</c:v>
                </c:pt>
                <c:pt idx="7">
                  <c:v>18.2</c:v>
                </c:pt>
                <c:pt idx="8">
                  <c:v>18.2</c:v>
                </c:pt>
                <c:pt idx="9">
                  <c:v>18.100000000000001</c:v>
                </c:pt>
                <c:pt idx="10">
                  <c:v>18.100000000000001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19.3</c:v>
                </c:pt>
                <c:pt idx="2">
                  <c:v>19</c:v>
                </c:pt>
                <c:pt idx="3">
                  <c:v>19.100000000000001</c:v>
                </c:pt>
                <c:pt idx="4">
                  <c:v>18.8</c:v>
                </c:pt>
                <c:pt idx="5">
                  <c:v>19.100000000000001</c:v>
                </c:pt>
                <c:pt idx="6">
                  <c:v>19.100000000000001</c:v>
                </c:pt>
                <c:pt idx="7">
                  <c:v>18.3</c:v>
                </c:pt>
                <c:pt idx="8">
                  <c:v>18.2</c:v>
                </c:pt>
                <c:pt idx="9">
                  <c:v>17.5</c:v>
                </c:pt>
                <c:pt idx="10">
                  <c:v>16.8</c:v>
                </c:pt>
                <c:pt idx="11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latin typeface="Calibri" panose="020F0502020204030204" pitchFamily="34" charset="0"/>
                    <a:ea typeface="ＤＦ平成ゴシック体W5" panose="02010609000101010101" pitchFamily="1" charset="-128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17.2</c:v>
                </c:pt>
                <c:pt idx="1">
                  <c:v>16.8</c:v>
                </c:pt>
                <c:pt idx="2">
                  <c:v>17</c:v>
                </c:pt>
                <c:pt idx="3">
                  <c:v>16.600000000000001</c:v>
                </c:pt>
                <c:pt idx="4">
                  <c:v>16.3</c:v>
                </c:pt>
                <c:pt idx="5">
                  <c:v>17.7</c:v>
                </c:pt>
                <c:pt idx="6">
                  <c:v>16.8</c:v>
                </c:pt>
                <c:pt idx="7">
                  <c:v>17.2</c:v>
                </c:pt>
                <c:pt idx="8">
                  <c:v>16.899999999999999</c:v>
                </c:pt>
                <c:pt idx="9">
                  <c:v>16.7</c:v>
                </c:pt>
                <c:pt idx="10">
                  <c:v>16.8</c:v>
                </c:pt>
                <c:pt idx="11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  <c:pt idx="6">
                  <c:v>61.9</c:v>
                </c:pt>
                <c:pt idx="7">
                  <c:v>67.599999999999994</c:v>
                </c:pt>
                <c:pt idx="8">
                  <c:v>63.8</c:v>
                </c:pt>
                <c:pt idx="9">
                  <c:v>62.6</c:v>
                </c:pt>
                <c:pt idx="10">
                  <c:v>68.7</c:v>
                </c:pt>
                <c:pt idx="11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58</c:v>
                </c:pt>
                <c:pt idx="1">
                  <c:v>58.6</c:v>
                </c:pt>
                <c:pt idx="2">
                  <c:v>62.1</c:v>
                </c:pt>
                <c:pt idx="3">
                  <c:v>65.5</c:v>
                </c:pt>
                <c:pt idx="4">
                  <c:v>52.1</c:v>
                </c:pt>
                <c:pt idx="5">
                  <c:v>64.7</c:v>
                </c:pt>
                <c:pt idx="6">
                  <c:v>59.1</c:v>
                </c:pt>
                <c:pt idx="7">
                  <c:v>54.4</c:v>
                </c:pt>
                <c:pt idx="8">
                  <c:v>57.8</c:v>
                </c:pt>
                <c:pt idx="9">
                  <c:v>61.1</c:v>
                </c:pt>
                <c:pt idx="10">
                  <c:v>66.400000000000006</c:v>
                </c:pt>
                <c:pt idx="11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54</c:v>
                </c:pt>
                <c:pt idx="1">
                  <c:v>71.400000000000006</c:v>
                </c:pt>
                <c:pt idx="2">
                  <c:v>68.8</c:v>
                </c:pt>
                <c:pt idx="3">
                  <c:v>70</c:v>
                </c:pt>
                <c:pt idx="4">
                  <c:v>71.099999999999994</c:v>
                </c:pt>
                <c:pt idx="5">
                  <c:v>68.599999999999994</c:v>
                </c:pt>
                <c:pt idx="6">
                  <c:v>80</c:v>
                </c:pt>
                <c:pt idx="7">
                  <c:v>64.3</c:v>
                </c:pt>
                <c:pt idx="8">
                  <c:v>67.8</c:v>
                </c:pt>
                <c:pt idx="9">
                  <c:v>72.900000000000006</c:v>
                </c:pt>
                <c:pt idx="10">
                  <c:v>66.900000000000006</c:v>
                </c:pt>
                <c:pt idx="11">
                  <c:v>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8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  <c:pt idx="6">
                  <c:v>22.3</c:v>
                </c:pt>
                <c:pt idx="7">
                  <c:v>19.2</c:v>
                </c:pt>
                <c:pt idx="8">
                  <c:v>19.7</c:v>
                </c:pt>
                <c:pt idx="9">
                  <c:v>21.1</c:v>
                </c:pt>
                <c:pt idx="10">
                  <c:v>20.5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17.100000000000001</c:v>
                </c:pt>
                <c:pt idx="1">
                  <c:v>17.8</c:v>
                </c:pt>
                <c:pt idx="2">
                  <c:v>19</c:v>
                </c:pt>
                <c:pt idx="3">
                  <c:v>21.4</c:v>
                </c:pt>
                <c:pt idx="4">
                  <c:v>19</c:v>
                </c:pt>
                <c:pt idx="5">
                  <c:v>20.100000000000001</c:v>
                </c:pt>
                <c:pt idx="6">
                  <c:v>19.600000000000001</c:v>
                </c:pt>
                <c:pt idx="7">
                  <c:v>16.3</c:v>
                </c:pt>
                <c:pt idx="8">
                  <c:v>15.8</c:v>
                </c:pt>
                <c:pt idx="9">
                  <c:v>19</c:v>
                </c:pt>
                <c:pt idx="10">
                  <c:v>17.399999999999999</c:v>
                </c:pt>
                <c:pt idx="11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3.1209367069667062E-2"/>
                  <c:y val="-4.2253521126760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93-4869-86EA-9B20C95D58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16.600000000000001</c:v>
                </c:pt>
                <c:pt idx="2">
                  <c:v>15.8</c:v>
                </c:pt>
                <c:pt idx="3">
                  <c:v>17.8</c:v>
                </c:pt>
                <c:pt idx="4">
                  <c:v>17.399999999999999</c:v>
                </c:pt>
                <c:pt idx="5">
                  <c:v>19.8</c:v>
                </c:pt>
                <c:pt idx="6">
                  <c:v>16.899999999999999</c:v>
                </c:pt>
                <c:pt idx="7">
                  <c:v>13.7</c:v>
                </c:pt>
                <c:pt idx="8">
                  <c:v>14.8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  <c:pt idx="6">
                  <c:v>37</c:v>
                </c:pt>
                <c:pt idx="7">
                  <c:v>35.700000000000003</c:v>
                </c:pt>
                <c:pt idx="8">
                  <c:v>34.6</c:v>
                </c:pt>
                <c:pt idx="9">
                  <c:v>35.299999999999997</c:v>
                </c:pt>
                <c:pt idx="10">
                  <c:v>36.700000000000003</c:v>
                </c:pt>
                <c:pt idx="11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35.9</c:v>
                </c:pt>
                <c:pt idx="2">
                  <c:v>35.4</c:v>
                </c:pt>
                <c:pt idx="3">
                  <c:v>35.6</c:v>
                </c:pt>
                <c:pt idx="4">
                  <c:v>37</c:v>
                </c:pt>
                <c:pt idx="5">
                  <c:v>37.4</c:v>
                </c:pt>
                <c:pt idx="6">
                  <c:v>38.9</c:v>
                </c:pt>
                <c:pt idx="7">
                  <c:v>38.700000000000003</c:v>
                </c:pt>
                <c:pt idx="8">
                  <c:v>37.4</c:v>
                </c:pt>
                <c:pt idx="9">
                  <c:v>38.299999999999997</c:v>
                </c:pt>
                <c:pt idx="10">
                  <c:v>37.1</c:v>
                </c:pt>
                <c:pt idx="11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9"/>
              <c:layout>
                <c:manualLayout>
                  <c:x val="-3.1411165347450962E-2"/>
                  <c:y val="6.1940382452193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C-4990-9893-88CBCF54FDA9}"/>
                </c:ext>
              </c:extLst>
            </c:dLbl>
            <c:dLbl>
              <c:idx val="10"/>
              <c:layout>
                <c:manualLayout>
                  <c:x val="-3.4906141319491026E-2"/>
                  <c:y val="6.1940382452193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C-4990-9893-88CBCF54FDA9}"/>
                </c:ext>
              </c:extLst>
            </c:dLbl>
            <c:dLbl>
              <c:idx val="11"/>
              <c:layout>
                <c:manualLayout>
                  <c:x val="-9.9170631194036522E-3"/>
                  <c:y val="5.7178477690288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C-4990-9893-88CBCF54F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34.6</c:v>
                </c:pt>
                <c:pt idx="2">
                  <c:v>34.6</c:v>
                </c:pt>
                <c:pt idx="3">
                  <c:v>34.799999999999997</c:v>
                </c:pt>
                <c:pt idx="4">
                  <c:v>35.1</c:v>
                </c:pt>
                <c:pt idx="5">
                  <c:v>38.5</c:v>
                </c:pt>
                <c:pt idx="6">
                  <c:v>37</c:v>
                </c:pt>
                <c:pt idx="7">
                  <c:v>35</c:v>
                </c:pt>
                <c:pt idx="8">
                  <c:v>34.6</c:v>
                </c:pt>
                <c:pt idx="9">
                  <c:v>36.1</c:v>
                </c:pt>
                <c:pt idx="10">
                  <c:v>37.200000000000003</c:v>
                </c:pt>
                <c:pt idx="11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  <c:pt idx="6">
                  <c:v>62.3</c:v>
                </c:pt>
                <c:pt idx="7" formatCode="General">
                  <c:v>54.5</c:v>
                </c:pt>
                <c:pt idx="8" formatCode="General">
                  <c:v>57.7</c:v>
                </c:pt>
                <c:pt idx="9" formatCode="General">
                  <c:v>59.4</c:v>
                </c:pt>
                <c:pt idx="10" formatCode="General">
                  <c:v>55.1</c:v>
                </c:pt>
                <c:pt idx="11" formatCode="General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47.5</c:v>
                </c:pt>
                <c:pt idx="1">
                  <c:v>49.6</c:v>
                </c:pt>
                <c:pt idx="2" formatCode="General">
                  <c:v>53.9</c:v>
                </c:pt>
                <c:pt idx="3" formatCode="General">
                  <c:v>60.2</c:v>
                </c:pt>
                <c:pt idx="4" formatCode="General">
                  <c:v>50.4</c:v>
                </c:pt>
                <c:pt idx="5" formatCode="General">
                  <c:v>53.5</c:v>
                </c:pt>
                <c:pt idx="6">
                  <c:v>49.4</c:v>
                </c:pt>
                <c:pt idx="7" formatCode="General">
                  <c:v>42.2</c:v>
                </c:pt>
                <c:pt idx="8" formatCode="General">
                  <c:v>43.3</c:v>
                </c:pt>
                <c:pt idx="9" formatCode="General">
                  <c:v>49.1</c:v>
                </c:pt>
                <c:pt idx="10" formatCode="General">
                  <c:v>47.6</c:v>
                </c:pt>
                <c:pt idx="11" formatCode="General">
                  <c:v>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0"/>
              <c:layout>
                <c:manualLayout>
                  <c:x val="-3.3071964043710225E-2"/>
                  <c:y val="6.0429641416774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98-44B3-9117-394CE2C2452B}"/>
                </c:ext>
              </c:extLst>
            </c:dLbl>
            <c:dLbl>
              <c:idx val="11"/>
              <c:layout>
                <c:manualLayout>
                  <c:x val="-2.139316899113114E-2"/>
                  <c:y val="4.6492359186808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98-44B3-9117-394CE2C245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45.8</c:v>
                </c:pt>
                <c:pt idx="1">
                  <c:v>49.1</c:v>
                </c:pt>
                <c:pt idx="2" formatCode="General">
                  <c:v>45.6</c:v>
                </c:pt>
                <c:pt idx="3" formatCode="General">
                  <c:v>51.1</c:v>
                </c:pt>
                <c:pt idx="4" formatCode="General">
                  <c:v>49.4</c:v>
                </c:pt>
                <c:pt idx="5" formatCode="General">
                  <c:v>49.4</c:v>
                </c:pt>
                <c:pt idx="6">
                  <c:v>46.6</c:v>
                </c:pt>
                <c:pt idx="7" formatCode="General">
                  <c:v>40.799999999999997</c:v>
                </c:pt>
                <c:pt idx="8" formatCode="General">
                  <c:v>43</c:v>
                </c:pt>
                <c:pt idx="9" formatCode="General">
                  <c:v>49</c:v>
                </c:pt>
                <c:pt idx="10" formatCode="General">
                  <c:v>45.6</c:v>
                </c:pt>
                <c:pt idx="11" formatCode="General">
                  <c:v>46.2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  <c:pt idx="6">
                  <c:v>77</c:v>
                </c:pt>
                <c:pt idx="7">
                  <c:v>59.3</c:v>
                </c:pt>
                <c:pt idx="8">
                  <c:v>70.2</c:v>
                </c:pt>
                <c:pt idx="9">
                  <c:v>61.2</c:v>
                </c:pt>
                <c:pt idx="10">
                  <c:v>59</c:v>
                </c:pt>
                <c:pt idx="11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51.7</c:v>
                </c:pt>
                <c:pt idx="1">
                  <c:v>54.7</c:v>
                </c:pt>
                <c:pt idx="2">
                  <c:v>64.900000000000006</c:v>
                </c:pt>
                <c:pt idx="3">
                  <c:v>78.400000000000006</c:v>
                </c:pt>
                <c:pt idx="4">
                  <c:v>75.5</c:v>
                </c:pt>
                <c:pt idx="5">
                  <c:v>75.900000000000006</c:v>
                </c:pt>
                <c:pt idx="6">
                  <c:v>59.8</c:v>
                </c:pt>
                <c:pt idx="7">
                  <c:v>43.5</c:v>
                </c:pt>
                <c:pt idx="8">
                  <c:v>45.8</c:v>
                </c:pt>
                <c:pt idx="9">
                  <c:v>57.2</c:v>
                </c:pt>
                <c:pt idx="10">
                  <c:v>60.4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66.8</c:v>
                </c:pt>
                <c:pt idx="1">
                  <c:v>67.3</c:v>
                </c:pt>
                <c:pt idx="2">
                  <c:v>56.7</c:v>
                </c:pt>
                <c:pt idx="3">
                  <c:v>83.1</c:v>
                </c:pt>
                <c:pt idx="4">
                  <c:v>88.1</c:v>
                </c:pt>
                <c:pt idx="5">
                  <c:v>81</c:v>
                </c:pt>
                <c:pt idx="6">
                  <c:v>87.1</c:v>
                </c:pt>
                <c:pt idx="7">
                  <c:v>67.8</c:v>
                </c:pt>
                <c:pt idx="8">
                  <c:v>69.8</c:v>
                </c:pt>
                <c:pt idx="9">
                  <c:v>76.8</c:v>
                </c:pt>
                <c:pt idx="10">
                  <c:v>71</c:v>
                </c:pt>
                <c:pt idx="11">
                  <c:v>66.7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10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  <c:pt idx="6">
                  <c:v>37.5</c:v>
                </c:pt>
                <c:pt idx="7">
                  <c:v>38.6</c:v>
                </c:pt>
                <c:pt idx="8">
                  <c:v>37.9</c:v>
                </c:pt>
                <c:pt idx="9">
                  <c:v>39.700000000000003</c:v>
                </c:pt>
                <c:pt idx="10">
                  <c:v>43.1</c:v>
                </c:pt>
                <c:pt idx="11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43.2</c:v>
                </c:pt>
                <c:pt idx="1">
                  <c:v>43.6</c:v>
                </c:pt>
                <c:pt idx="2">
                  <c:v>42.1</c:v>
                </c:pt>
                <c:pt idx="3">
                  <c:v>42.7</c:v>
                </c:pt>
                <c:pt idx="4">
                  <c:v>44.7</c:v>
                </c:pt>
                <c:pt idx="5">
                  <c:v>45.4</c:v>
                </c:pt>
                <c:pt idx="6">
                  <c:v>44.5</c:v>
                </c:pt>
                <c:pt idx="7">
                  <c:v>42.1</c:v>
                </c:pt>
                <c:pt idx="8">
                  <c:v>40.200000000000003</c:v>
                </c:pt>
                <c:pt idx="9">
                  <c:v>41.4</c:v>
                </c:pt>
                <c:pt idx="10">
                  <c:v>42.1</c:v>
                </c:pt>
                <c:pt idx="11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61.3</c:v>
                </c:pt>
                <c:pt idx="1">
                  <c:v>64.400000000000006</c:v>
                </c:pt>
                <c:pt idx="2">
                  <c:v>55.6</c:v>
                </c:pt>
                <c:pt idx="3">
                  <c:v>60.4</c:v>
                </c:pt>
                <c:pt idx="4">
                  <c:v>62.7</c:v>
                </c:pt>
                <c:pt idx="5">
                  <c:v>61.6</c:v>
                </c:pt>
                <c:pt idx="6">
                  <c:v>59.8</c:v>
                </c:pt>
                <c:pt idx="7">
                  <c:v>61.8</c:v>
                </c:pt>
                <c:pt idx="8">
                  <c:v>59.1</c:v>
                </c:pt>
                <c:pt idx="9">
                  <c:v>58.1</c:v>
                </c:pt>
                <c:pt idx="10">
                  <c:v>59.8</c:v>
                </c:pt>
                <c:pt idx="11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  <c:pt idx="6">
                  <c:v>200.3</c:v>
                </c:pt>
                <c:pt idx="7">
                  <c:v>154.69999999999999</c:v>
                </c:pt>
                <c:pt idx="8">
                  <c:v>184.4</c:v>
                </c:pt>
                <c:pt idx="9">
                  <c:v>155.5</c:v>
                </c:pt>
                <c:pt idx="10">
                  <c:v>138.4</c:v>
                </c:pt>
                <c:pt idx="11">
                  <c:v>138.80000000000001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120.5</c:v>
                </c:pt>
                <c:pt idx="1">
                  <c:v>125.7</c:v>
                </c:pt>
                <c:pt idx="2">
                  <c:v>153</c:v>
                </c:pt>
                <c:pt idx="3">
                  <c:v>184.3</c:v>
                </c:pt>
                <c:pt idx="4">
                  <c:v>170.6</c:v>
                </c:pt>
                <c:pt idx="5">
                  <c:v>167.7</c:v>
                </c:pt>
                <c:pt idx="6">
                  <c:v>134</c:v>
                </c:pt>
                <c:pt idx="7">
                  <c:v>103.1</c:v>
                </c:pt>
                <c:pt idx="8">
                  <c:v>113.4</c:v>
                </c:pt>
                <c:pt idx="9">
                  <c:v>138.6</c:v>
                </c:pt>
                <c:pt idx="10">
                  <c:v>143.80000000000001</c:v>
                </c:pt>
                <c:pt idx="11">
                  <c:v>143.4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110.9</c:v>
                </c:pt>
                <c:pt idx="1">
                  <c:v>104.5</c:v>
                </c:pt>
                <c:pt idx="2">
                  <c:v>101.8</c:v>
                </c:pt>
                <c:pt idx="3">
                  <c:v>139.1</c:v>
                </c:pt>
                <c:pt idx="4">
                  <c:v>141.30000000000001</c:v>
                </c:pt>
                <c:pt idx="5">
                  <c:v>131.1</c:v>
                </c:pt>
                <c:pt idx="6">
                  <c:v>144.9</c:v>
                </c:pt>
                <c:pt idx="7">
                  <c:v>109.9</c:v>
                </c:pt>
                <c:pt idx="8">
                  <c:v>117.8</c:v>
                </c:pt>
                <c:pt idx="9">
                  <c:v>131.80000000000001</c:v>
                </c:pt>
                <c:pt idx="10">
                  <c:v>119</c:v>
                </c:pt>
                <c:pt idx="11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8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  <c:pt idx="6">
                  <c:v>90.2</c:v>
                </c:pt>
                <c:pt idx="7">
                  <c:v>87.2</c:v>
                </c:pt>
                <c:pt idx="8">
                  <c:v>85.7</c:v>
                </c:pt>
                <c:pt idx="9">
                  <c:v>93.5</c:v>
                </c:pt>
                <c:pt idx="10">
                  <c:v>82.1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72.7</c:v>
                </c:pt>
                <c:pt idx="1">
                  <c:v>83.2</c:v>
                </c:pt>
                <c:pt idx="2">
                  <c:v>89.9</c:v>
                </c:pt>
                <c:pt idx="3">
                  <c:v>103.8</c:v>
                </c:pt>
                <c:pt idx="4">
                  <c:v>94.4</c:v>
                </c:pt>
                <c:pt idx="5">
                  <c:v>91.6</c:v>
                </c:pt>
                <c:pt idx="6">
                  <c:v>108.5</c:v>
                </c:pt>
                <c:pt idx="7">
                  <c:v>91.8</c:v>
                </c:pt>
                <c:pt idx="8">
                  <c:v>101.6</c:v>
                </c:pt>
                <c:pt idx="9">
                  <c:v>100.2</c:v>
                </c:pt>
                <c:pt idx="10">
                  <c:v>94.2</c:v>
                </c:pt>
                <c:pt idx="11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937913402848003E-2"/>
                  <c:y val="1.407008334484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D-4721-8988-15D536F57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84.8</c:v>
                </c:pt>
                <c:pt idx="1">
                  <c:v>90.4</c:v>
                </c:pt>
                <c:pt idx="2">
                  <c:v>95.5</c:v>
                </c:pt>
                <c:pt idx="3">
                  <c:v>97.1</c:v>
                </c:pt>
                <c:pt idx="4">
                  <c:v>101.6</c:v>
                </c:pt>
                <c:pt idx="5">
                  <c:v>103.3</c:v>
                </c:pt>
                <c:pt idx="6">
                  <c:v>108.1</c:v>
                </c:pt>
                <c:pt idx="7">
                  <c:v>97.7</c:v>
                </c:pt>
                <c:pt idx="8">
                  <c:v>101.1</c:v>
                </c:pt>
                <c:pt idx="9">
                  <c:v>101.5</c:v>
                </c:pt>
                <c:pt idx="10">
                  <c:v>93.9</c:v>
                </c:pt>
                <c:pt idx="11">
                  <c:v>89.6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  <c:pt idx="6">
                  <c:v>108.9</c:v>
                </c:pt>
                <c:pt idx="7">
                  <c:v>107</c:v>
                </c:pt>
                <c:pt idx="8">
                  <c:v>101.1</c:v>
                </c:pt>
                <c:pt idx="9">
                  <c:v>109.4</c:v>
                </c:pt>
                <c:pt idx="10">
                  <c:v>99.1</c:v>
                </c:pt>
                <c:pt idx="11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97.3</c:v>
                </c:pt>
                <c:pt idx="1">
                  <c:v>99.8</c:v>
                </c:pt>
                <c:pt idx="2">
                  <c:v>97.4</c:v>
                </c:pt>
                <c:pt idx="3">
                  <c:v>100.8</c:v>
                </c:pt>
                <c:pt idx="4">
                  <c:v>107.3</c:v>
                </c:pt>
                <c:pt idx="5">
                  <c:v>108.2</c:v>
                </c:pt>
                <c:pt idx="6">
                  <c:v>107.3</c:v>
                </c:pt>
                <c:pt idx="7">
                  <c:v>103.7</c:v>
                </c:pt>
                <c:pt idx="8">
                  <c:v>106</c:v>
                </c:pt>
                <c:pt idx="9">
                  <c:v>105.3</c:v>
                </c:pt>
                <c:pt idx="10">
                  <c:v>104.4</c:v>
                </c:pt>
                <c:pt idx="11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2479121927940953E-2"/>
                  <c:y val="7.462694785529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FD-46D4-841A-91D9E63A5D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99.6</c:v>
                </c:pt>
                <c:pt idx="1">
                  <c:v>101.8</c:v>
                </c:pt>
                <c:pt idx="2">
                  <c:v>103.7</c:v>
                </c:pt>
                <c:pt idx="3">
                  <c:v>98.9</c:v>
                </c:pt>
                <c:pt idx="4">
                  <c:v>104</c:v>
                </c:pt>
                <c:pt idx="5">
                  <c:v>110.2</c:v>
                </c:pt>
                <c:pt idx="6">
                  <c:v>101.3</c:v>
                </c:pt>
                <c:pt idx="7">
                  <c:v>102.5</c:v>
                </c:pt>
                <c:pt idx="8">
                  <c:v>108.1</c:v>
                </c:pt>
                <c:pt idx="9">
                  <c:v>107.5</c:v>
                </c:pt>
                <c:pt idx="10">
                  <c:v>104</c:v>
                </c:pt>
                <c:pt idx="11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  <c:pt idx="6">
                  <c:v>83.4</c:v>
                </c:pt>
                <c:pt idx="7">
                  <c:v>81.599999999999994</c:v>
                </c:pt>
                <c:pt idx="8">
                  <c:v>85.1</c:v>
                </c:pt>
                <c:pt idx="9">
                  <c:v>84.9</c:v>
                </c:pt>
                <c:pt idx="10">
                  <c:v>83.6</c:v>
                </c:pt>
                <c:pt idx="11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74.8</c:v>
                </c:pt>
                <c:pt idx="1">
                  <c:v>83.1</c:v>
                </c:pt>
                <c:pt idx="2">
                  <c:v>92.4</c:v>
                </c:pt>
                <c:pt idx="3">
                  <c:v>103</c:v>
                </c:pt>
                <c:pt idx="4">
                  <c:v>87.6</c:v>
                </c:pt>
                <c:pt idx="5">
                  <c:v>84.6</c:v>
                </c:pt>
                <c:pt idx="6">
                  <c:v>101.1</c:v>
                </c:pt>
                <c:pt idx="7">
                  <c:v>88.7</c:v>
                </c:pt>
                <c:pt idx="8">
                  <c:v>95.8</c:v>
                </c:pt>
                <c:pt idx="9">
                  <c:v>95.2</c:v>
                </c:pt>
                <c:pt idx="10">
                  <c:v>90.3</c:v>
                </c:pt>
                <c:pt idx="11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84.8</c:v>
                </c:pt>
                <c:pt idx="1">
                  <c:v>88.7</c:v>
                </c:pt>
                <c:pt idx="2">
                  <c:v>92</c:v>
                </c:pt>
                <c:pt idx="3">
                  <c:v>98.3</c:v>
                </c:pt>
                <c:pt idx="4">
                  <c:v>97.7</c:v>
                </c:pt>
                <c:pt idx="5">
                  <c:v>93.6</c:v>
                </c:pt>
                <c:pt idx="6">
                  <c:v>106.5</c:v>
                </c:pt>
                <c:pt idx="7">
                  <c:v>95.3</c:v>
                </c:pt>
                <c:pt idx="8">
                  <c:v>93.3</c:v>
                </c:pt>
                <c:pt idx="9">
                  <c:v>94.5</c:v>
                </c:pt>
                <c:pt idx="10">
                  <c:v>90.5</c:v>
                </c:pt>
                <c:pt idx="11">
                  <c:v>92.7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  <c:pt idx="6">
                  <c:v>52.7</c:v>
                </c:pt>
                <c:pt idx="7">
                  <c:v>47.1</c:v>
                </c:pt>
                <c:pt idx="8">
                  <c:v>50.4</c:v>
                </c:pt>
                <c:pt idx="9">
                  <c:v>48.7</c:v>
                </c:pt>
                <c:pt idx="10">
                  <c:v>50.5</c:v>
                </c:pt>
                <c:pt idx="11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45.1</c:v>
                </c:pt>
                <c:pt idx="1">
                  <c:v>47.2</c:v>
                </c:pt>
                <c:pt idx="2">
                  <c:v>51.8</c:v>
                </c:pt>
                <c:pt idx="3">
                  <c:v>45.6</c:v>
                </c:pt>
                <c:pt idx="4">
                  <c:v>54.3</c:v>
                </c:pt>
                <c:pt idx="5">
                  <c:v>56.1</c:v>
                </c:pt>
                <c:pt idx="6">
                  <c:v>59.2</c:v>
                </c:pt>
                <c:pt idx="7">
                  <c:v>51.8</c:v>
                </c:pt>
                <c:pt idx="8">
                  <c:v>58.3</c:v>
                </c:pt>
                <c:pt idx="9">
                  <c:v>66.7</c:v>
                </c:pt>
                <c:pt idx="10">
                  <c:v>52</c:v>
                </c:pt>
                <c:pt idx="11">
                  <c:v>65.099999999999994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49.8</c:v>
                </c:pt>
                <c:pt idx="1">
                  <c:v>57.9</c:v>
                </c:pt>
                <c:pt idx="2">
                  <c:v>64.5</c:v>
                </c:pt>
                <c:pt idx="3">
                  <c:v>49.4</c:v>
                </c:pt>
                <c:pt idx="4">
                  <c:v>51.7</c:v>
                </c:pt>
                <c:pt idx="5">
                  <c:v>63.4</c:v>
                </c:pt>
                <c:pt idx="6">
                  <c:v>57.1</c:v>
                </c:pt>
                <c:pt idx="7">
                  <c:v>50.4</c:v>
                </c:pt>
                <c:pt idx="8">
                  <c:v>45.8</c:v>
                </c:pt>
                <c:pt idx="9">
                  <c:v>51.8</c:v>
                </c:pt>
                <c:pt idx="10">
                  <c:v>53.6</c:v>
                </c:pt>
                <c:pt idx="11">
                  <c:v>54.4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7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  <c:pt idx="6">
                  <c:v>61.2</c:v>
                </c:pt>
                <c:pt idx="7">
                  <c:v>62</c:v>
                </c:pt>
                <c:pt idx="8">
                  <c:v>61.4</c:v>
                </c:pt>
                <c:pt idx="9">
                  <c:v>60.1</c:v>
                </c:pt>
                <c:pt idx="10">
                  <c:v>62.7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63</c:v>
                </c:pt>
                <c:pt idx="2">
                  <c:v>63.7</c:v>
                </c:pt>
                <c:pt idx="3">
                  <c:v>64.5</c:v>
                </c:pt>
                <c:pt idx="4">
                  <c:v>67.900000000000006</c:v>
                </c:pt>
                <c:pt idx="5">
                  <c:v>67.099999999999994</c:v>
                </c:pt>
                <c:pt idx="6">
                  <c:v>71.7</c:v>
                </c:pt>
                <c:pt idx="7">
                  <c:v>72.099999999999994</c:v>
                </c:pt>
                <c:pt idx="8">
                  <c:v>73.5</c:v>
                </c:pt>
                <c:pt idx="9">
                  <c:v>77.5</c:v>
                </c:pt>
                <c:pt idx="10">
                  <c:v>77</c:v>
                </c:pt>
                <c:pt idx="11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73.3</c:v>
                </c:pt>
                <c:pt idx="1">
                  <c:v>73</c:v>
                </c:pt>
                <c:pt idx="2">
                  <c:v>75.2</c:v>
                </c:pt>
                <c:pt idx="3">
                  <c:v>74.099999999999994</c:v>
                </c:pt>
                <c:pt idx="4">
                  <c:v>71.3</c:v>
                </c:pt>
                <c:pt idx="5">
                  <c:v>72</c:v>
                </c:pt>
                <c:pt idx="6">
                  <c:v>72</c:v>
                </c:pt>
                <c:pt idx="7">
                  <c:v>76.2</c:v>
                </c:pt>
                <c:pt idx="8">
                  <c:v>70.8</c:v>
                </c:pt>
                <c:pt idx="9">
                  <c:v>70.099999999999994</c:v>
                </c:pt>
                <c:pt idx="10">
                  <c:v>68.7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8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  <c:pt idx="6">
                  <c:v>86.1</c:v>
                </c:pt>
                <c:pt idx="7">
                  <c:v>75.900000000000006</c:v>
                </c:pt>
                <c:pt idx="8">
                  <c:v>82.2</c:v>
                </c:pt>
                <c:pt idx="9">
                  <c:v>81.2</c:v>
                </c:pt>
                <c:pt idx="10">
                  <c:v>80.2</c:v>
                </c:pt>
                <c:pt idx="11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72.3</c:v>
                </c:pt>
                <c:pt idx="1">
                  <c:v>74.900000000000006</c:v>
                </c:pt>
                <c:pt idx="2">
                  <c:v>81.3</c:v>
                </c:pt>
                <c:pt idx="3">
                  <c:v>70.599999999999994</c:v>
                </c:pt>
                <c:pt idx="4">
                  <c:v>79.400000000000006</c:v>
                </c:pt>
                <c:pt idx="5">
                  <c:v>83.6</c:v>
                </c:pt>
                <c:pt idx="6">
                  <c:v>82</c:v>
                </c:pt>
                <c:pt idx="7">
                  <c:v>71.8</c:v>
                </c:pt>
                <c:pt idx="8">
                  <c:v>79.099999999999994</c:v>
                </c:pt>
                <c:pt idx="9">
                  <c:v>85.6</c:v>
                </c:pt>
                <c:pt idx="10">
                  <c:v>67.599999999999994</c:v>
                </c:pt>
                <c:pt idx="11">
                  <c:v>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68.7</c:v>
                </c:pt>
                <c:pt idx="1">
                  <c:v>79.3</c:v>
                </c:pt>
                <c:pt idx="2">
                  <c:v>85.6</c:v>
                </c:pt>
                <c:pt idx="3">
                  <c:v>66.8</c:v>
                </c:pt>
                <c:pt idx="4">
                  <c:v>73</c:v>
                </c:pt>
                <c:pt idx="5">
                  <c:v>88</c:v>
                </c:pt>
                <c:pt idx="6">
                  <c:v>79.400000000000006</c:v>
                </c:pt>
                <c:pt idx="7">
                  <c:v>65.2</c:v>
                </c:pt>
                <c:pt idx="8">
                  <c:v>66</c:v>
                </c:pt>
                <c:pt idx="9">
                  <c:v>74</c:v>
                </c:pt>
                <c:pt idx="10">
                  <c:v>78.3</c:v>
                </c:pt>
                <c:pt idx="11">
                  <c:v>78.8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C65F40-DB48-4468-B3DF-B0D019727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0.58534</cdr:x>
      <cdr:y>0.79934</cdr:y>
    </cdr:from>
    <cdr:to>
      <cdr:x>0.87078</cdr:x>
      <cdr:y>0.84665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676" y="4667213"/>
          <a:ext cx="2819412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平　均　保　管　残　高　</a:t>
          </a:r>
          <a:r>
            <a:rPr lang="en-US" altLang="ja-JP" sz="1100" b="1">
              <a:solidFill>
                <a:srgbClr val="FC08F0"/>
              </a:solidFill>
              <a:latin typeface="+mn-ea"/>
              <a:ea typeface="+mn-ea"/>
            </a:rPr>
            <a:t>:</a:t>
          </a:r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　万トン</a:t>
          </a:r>
          <a:endParaRPr lang="en-US" altLang="ja-JP" sz="1100" b="1" baseline="0">
            <a:solidFill>
              <a:srgbClr val="FC08F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0.50915</cdr:x>
      <cdr:y>0.28711</cdr:y>
    </cdr:from>
    <cdr:to>
      <cdr:x>0.69237</cdr:x>
      <cdr:y>0.33932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29075" y="1676391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  <cdr:relSizeAnchor xmlns:cdr="http://schemas.openxmlformats.org/drawingml/2006/chartDrawing">
    <cdr:from>
      <cdr:x>0.8891</cdr:x>
      <cdr:y>0.45513</cdr:y>
    </cdr:from>
    <cdr:to>
      <cdr:x>1</cdr:x>
      <cdr:y>0.50244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75CAA95-2A45-E588-4B6C-0D4DEEF86BD9}"/>
            </a:ext>
          </a:extLst>
        </cdr:cNvPr>
        <cdr:cNvSpPr txBox="1"/>
      </cdr:nvSpPr>
      <cdr:spPr>
        <a:xfrm xmlns:a="http://schemas.openxmlformats.org/drawingml/2006/main">
          <a:off x="8782051" y="2657438"/>
          <a:ext cx="1095374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0" baseline="0">
              <a:solidFill>
                <a:schemeClr val="accent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会員数　：　社</a:t>
          </a:r>
          <a:endParaRPr lang="en-US" altLang="ja-JP" sz="1100" b="0" baseline="0">
            <a:solidFill>
              <a:schemeClr val="accent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0.86458</cdr:x>
      <cdr:y>0.09869</cdr:y>
    </cdr:from>
    <cdr:to>
      <cdr:x>0.98958</cdr:x>
      <cdr:y>0.76645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24606" y="285773"/>
          <a:ext cx="914400" cy="1933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0.87532</cdr:x>
      <cdr:y>0.13758</cdr:y>
    </cdr:from>
    <cdr:to>
      <cdr:x>1</cdr:x>
      <cdr:y>0.90604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6466" y="390525"/>
          <a:ext cx="909684" cy="2181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0.8989</cdr:x>
      <cdr:y>0.17008</cdr:y>
    </cdr:from>
    <cdr:to>
      <cdr:x>0.99216</cdr:x>
      <cdr:y>0.58843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67099" y="476286"/>
          <a:ext cx="681327" cy="1171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5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4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ja-JP" altLang="en-US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57151</xdr:colOff>
      <xdr:row>0</xdr:row>
      <xdr:rowOff>38100</xdr:rowOff>
    </xdr:from>
    <xdr:to>
      <xdr:col>1</xdr:col>
      <xdr:colOff>104776</xdr:colOff>
      <xdr:row>0</xdr:row>
      <xdr:rowOff>266700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6C1FD2D-DD35-2402-2BA0-5056276E1A4E}"/>
            </a:ext>
          </a:extLst>
        </xdr:cNvPr>
        <xdr:cNvSpPr/>
      </xdr:nvSpPr>
      <xdr:spPr bwMode="auto">
        <a:xfrm>
          <a:off x="57151" y="38100"/>
          <a:ext cx="514350" cy="228600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lin ang="2700000" scaled="1"/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DE6AC8-6A1F-42A0-8CF5-81CDD3AA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C60BBFE-7AF2-487C-9AD1-199CF377A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76201</xdr:colOff>
      <xdr:row>0</xdr:row>
      <xdr:rowOff>66675</xdr:rowOff>
    </xdr:from>
    <xdr:to>
      <xdr:col>1</xdr:col>
      <xdr:colOff>95250</xdr:colOff>
      <xdr:row>0</xdr:row>
      <xdr:rowOff>266700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DF8F074-128A-C75C-AEFB-F32F1FE67F34}"/>
            </a:ext>
          </a:extLst>
        </xdr:cNvPr>
        <xdr:cNvSpPr/>
      </xdr:nvSpPr>
      <xdr:spPr bwMode="auto">
        <a:xfrm>
          <a:off x="76201" y="66675"/>
          <a:ext cx="485774" cy="200025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path path="circle">
            <a:fillToRect l="50000" t="50000" r="50000" b="50000"/>
          </a:path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</xdr:row>
      <xdr:rowOff>9525</xdr:rowOff>
    </xdr:from>
    <xdr:to>
      <xdr:col>6</xdr:col>
      <xdr:colOff>1381125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0.92693</cdr:x>
      <cdr:y>0.15172</cdr:y>
    </cdr:from>
    <cdr:to>
      <cdr:x>1</cdr:x>
      <cdr:y>0.75172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1497" y="419100"/>
          <a:ext cx="563753" cy="1657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0.26894</cdr:y>
    </cdr:from>
    <cdr:to>
      <cdr:x>1</cdr:x>
      <cdr:y>0.71212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3" y="676277"/>
          <a:ext cx="685732" cy="1114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0.9242</cdr:x>
      <cdr:y>0.24658</cdr:y>
    </cdr:from>
    <cdr:to>
      <cdr:x>1</cdr:x>
      <cdr:y>0.63014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9237" y="685818"/>
          <a:ext cx="585538" cy="1066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0.88541</cdr:x>
      <cdr:y>0.39344</cdr:y>
    </cdr:from>
    <cdr:to>
      <cdr:x>0.9948</cdr:x>
      <cdr:y>0.84262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51" y="1143005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0.90754</cdr:x>
      <cdr:y>0.33697</cdr:y>
    </cdr:from>
    <cdr:to>
      <cdr:x>1</cdr:x>
      <cdr:y>0.94566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8837" y="885857"/>
          <a:ext cx="676363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0.19251</cdr:y>
    </cdr:from>
    <cdr:to>
      <cdr:x>0.98694</cdr:x>
      <cdr:y>0.70508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380" y="540940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0.86216</cdr:x>
      <cdr:y>0.25352</cdr:y>
    </cdr:from>
    <cdr:to>
      <cdr:x>0.9935</cdr:x>
      <cdr:y>0.80986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15084" y="685785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令和５年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0.89645</cdr:x>
      <cdr:y>0.21071</cdr:y>
    </cdr:from>
    <cdr:to>
      <cdr:x>0.99214</cdr:x>
      <cdr:y>0.58928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4991" y="561964"/>
          <a:ext cx="695434" cy="1009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0.90981</cdr:x>
      <cdr:y>0.27874</cdr:y>
    </cdr:from>
    <cdr:to>
      <cdr:x>0.99739</cdr:x>
      <cdr:y>0.71777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412" y="76199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0.8889</cdr:x>
      <cdr:y>0.45357</cdr:y>
    </cdr:from>
    <cdr:to>
      <cdr:x>0.97649</cdr:x>
      <cdr:y>0.975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7049" y="1209676"/>
          <a:ext cx="638236" cy="1390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0.90053</cdr:x>
      <cdr:y>0.21602</cdr:y>
    </cdr:from>
    <cdr:to>
      <cdr:x>0.99609</cdr:x>
      <cdr:y>0.78397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584" y="590541"/>
          <a:ext cx="699041" cy="1552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0.85084</cdr:x>
      <cdr:y>0.41404</cdr:y>
    </cdr:from>
    <cdr:to>
      <cdr:x>0.98963</cdr:x>
      <cdr:y>0.89825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48341" y="1123957"/>
          <a:ext cx="1019243" cy="13144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0.8935</cdr:x>
      <cdr:y>0.27973</cdr:y>
    </cdr:from>
    <cdr:to>
      <cdr:x>0.98441</cdr:x>
      <cdr:y>0.73777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52" y="762027"/>
          <a:ext cx="666757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0.88171</cdr:x>
      <cdr:y>0.21769</cdr:y>
    </cdr:from>
    <cdr:to>
      <cdr:x>0.9987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6685" y="609599"/>
          <a:ext cx="858034" cy="1590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0.89439</cdr:x>
      <cdr:y>0.22109</cdr:y>
    </cdr:from>
    <cdr:to>
      <cdr:x>0.97914</cdr:x>
      <cdr:y>0.81293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121" y="619125"/>
          <a:ext cx="619156" cy="1657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0.89949</cdr:x>
      <cdr:y>0.15412</cdr:y>
    </cdr:from>
    <cdr:to>
      <cdr:x>0.99348</cdr:x>
      <cdr:y>0.93907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807" y="409575"/>
          <a:ext cx="685765" cy="2085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0.89604</cdr:x>
      <cdr:y>0.18644</cdr:y>
    </cdr:from>
    <cdr:to>
      <cdr:x>0.99869</cdr:x>
      <cdr:y>0.6339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6187" y="523885"/>
          <a:ext cx="749927" cy="12572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workbookViewId="0">
      <selection activeCell="U15" sqref="U15"/>
    </sheetView>
  </sheetViews>
  <sheetFormatPr defaultRowHeight="17.25"/>
  <cols>
    <col min="1" max="1" width="9.625" style="31" customWidth="1"/>
    <col min="2" max="2" width="7.25" style="228" customWidth="1"/>
    <col min="3" max="3" width="9.625" style="229" customWidth="1"/>
    <col min="4" max="4" width="9" style="31"/>
    <col min="5" max="5" width="20" style="31" bestFit="1" customWidth="1"/>
    <col min="6" max="6" width="18.625" style="31" customWidth="1"/>
    <col min="7" max="7" width="7.75" style="31" customWidth="1"/>
    <col min="8" max="8" width="2.375" style="31" customWidth="1"/>
    <col min="9" max="9" width="7.75" style="31" customWidth="1"/>
    <col min="10" max="256" width="9" style="31"/>
    <col min="257" max="257" width="9.625" style="31" customWidth="1"/>
    <col min="258" max="258" width="7.25" style="31" customWidth="1"/>
    <col min="259" max="259" width="9.625" style="31" customWidth="1"/>
    <col min="260" max="260" width="9" style="31"/>
    <col min="261" max="261" width="20" style="31" bestFit="1" customWidth="1"/>
    <col min="262" max="262" width="18.625" style="31" customWidth="1"/>
    <col min="263" max="263" width="7.75" style="31" customWidth="1"/>
    <col min="264" max="264" width="2.375" style="31" customWidth="1"/>
    <col min="265" max="265" width="7.75" style="31" customWidth="1"/>
    <col min="266" max="512" width="9" style="31"/>
    <col min="513" max="513" width="9.625" style="31" customWidth="1"/>
    <col min="514" max="514" width="7.25" style="31" customWidth="1"/>
    <col min="515" max="515" width="9.625" style="31" customWidth="1"/>
    <col min="516" max="516" width="9" style="31"/>
    <col min="517" max="517" width="20" style="31" bestFit="1" customWidth="1"/>
    <col min="518" max="518" width="18.625" style="31" customWidth="1"/>
    <col min="519" max="519" width="7.75" style="31" customWidth="1"/>
    <col min="520" max="520" width="2.375" style="31" customWidth="1"/>
    <col min="521" max="521" width="7.75" style="31" customWidth="1"/>
    <col min="522" max="768" width="9" style="31"/>
    <col min="769" max="769" width="9.625" style="31" customWidth="1"/>
    <col min="770" max="770" width="7.25" style="31" customWidth="1"/>
    <col min="771" max="771" width="9.625" style="31" customWidth="1"/>
    <col min="772" max="772" width="9" style="31"/>
    <col min="773" max="773" width="20" style="31" bestFit="1" customWidth="1"/>
    <col min="774" max="774" width="18.625" style="31" customWidth="1"/>
    <col min="775" max="775" width="7.75" style="31" customWidth="1"/>
    <col min="776" max="776" width="2.375" style="31" customWidth="1"/>
    <col min="777" max="777" width="7.75" style="31" customWidth="1"/>
    <col min="778" max="1024" width="9" style="31"/>
    <col min="1025" max="1025" width="9.625" style="31" customWidth="1"/>
    <col min="1026" max="1026" width="7.25" style="31" customWidth="1"/>
    <col min="1027" max="1027" width="9.625" style="31" customWidth="1"/>
    <col min="1028" max="1028" width="9" style="31"/>
    <col min="1029" max="1029" width="20" style="31" bestFit="1" customWidth="1"/>
    <col min="1030" max="1030" width="18.625" style="31" customWidth="1"/>
    <col min="1031" max="1031" width="7.75" style="31" customWidth="1"/>
    <col min="1032" max="1032" width="2.375" style="31" customWidth="1"/>
    <col min="1033" max="1033" width="7.75" style="31" customWidth="1"/>
    <col min="1034" max="1280" width="9" style="31"/>
    <col min="1281" max="1281" width="9.625" style="31" customWidth="1"/>
    <col min="1282" max="1282" width="7.25" style="31" customWidth="1"/>
    <col min="1283" max="1283" width="9.625" style="31" customWidth="1"/>
    <col min="1284" max="1284" width="9" style="31"/>
    <col min="1285" max="1285" width="20" style="31" bestFit="1" customWidth="1"/>
    <col min="1286" max="1286" width="18.625" style="31" customWidth="1"/>
    <col min="1287" max="1287" width="7.75" style="31" customWidth="1"/>
    <col min="1288" max="1288" width="2.375" style="31" customWidth="1"/>
    <col min="1289" max="1289" width="7.75" style="31" customWidth="1"/>
    <col min="1290" max="1536" width="9" style="31"/>
    <col min="1537" max="1537" width="9.625" style="31" customWidth="1"/>
    <col min="1538" max="1538" width="7.25" style="31" customWidth="1"/>
    <col min="1539" max="1539" width="9.625" style="31" customWidth="1"/>
    <col min="1540" max="1540" width="9" style="31"/>
    <col min="1541" max="1541" width="20" style="31" bestFit="1" customWidth="1"/>
    <col min="1542" max="1542" width="18.625" style="31" customWidth="1"/>
    <col min="1543" max="1543" width="7.75" style="31" customWidth="1"/>
    <col min="1544" max="1544" width="2.375" style="31" customWidth="1"/>
    <col min="1545" max="1545" width="7.75" style="31" customWidth="1"/>
    <col min="1546" max="1792" width="9" style="31"/>
    <col min="1793" max="1793" width="9.625" style="31" customWidth="1"/>
    <col min="1794" max="1794" width="7.25" style="31" customWidth="1"/>
    <col min="1795" max="1795" width="9.625" style="31" customWidth="1"/>
    <col min="1796" max="1796" width="9" style="31"/>
    <col min="1797" max="1797" width="20" style="31" bestFit="1" customWidth="1"/>
    <col min="1798" max="1798" width="18.625" style="31" customWidth="1"/>
    <col min="1799" max="1799" width="7.75" style="31" customWidth="1"/>
    <col min="1800" max="1800" width="2.375" style="31" customWidth="1"/>
    <col min="1801" max="1801" width="7.75" style="31" customWidth="1"/>
    <col min="1802" max="2048" width="9" style="31"/>
    <col min="2049" max="2049" width="9.625" style="31" customWidth="1"/>
    <col min="2050" max="2050" width="7.25" style="31" customWidth="1"/>
    <col min="2051" max="2051" width="9.625" style="31" customWidth="1"/>
    <col min="2052" max="2052" width="9" style="31"/>
    <col min="2053" max="2053" width="20" style="31" bestFit="1" customWidth="1"/>
    <col min="2054" max="2054" width="18.625" style="31" customWidth="1"/>
    <col min="2055" max="2055" width="7.75" style="31" customWidth="1"/>
    <col min="2056" max="2056" width="2.375" style="31" customWidth="1"/>
    <col min="2057" max="2057" width="7.75" style="31" customWidth="1"/>
    <col min="2058" max="2304" width="9" style="31"/>
    <col min="2305" max="2305" width="9.625" style="31" customWidth="1"/>
    <col min="2306" max="2306" width="7.25" style="31" customWidth="1"/>
    <col min="2307" max="2307" width="9.625" style="31" customWidth="1"/>
    <col min="2308" max="2308" width="9" style="31"/>
    <col min="2309" max="2309" width="20" style="31" bestFit="1" customWidth="1"/>
    <col min="2310" max="2310" width="18.625" style="31" customWidth="1"/>
    <col min="2311" max="2311" width="7.75" style="31" customWidth="1"/>
    <col min="2312" max="2312" width="2.375" style="31" customWidth="1"/>
    <col min="2313" max="2313" width="7.75" style="31" customWidth="1"/>
    <col min="2314" max="2560" width="9" style="31"/>
    <col min="2561" max="2561" width="9.625" style="31" customWidth="1"/>
    <col min="2562" max="2562" width="7.25" style="31" customWidth="1"/>
    <col min="2563" max="2563" width="9.625" style="31" customWidth="1"/>
    <col min="2564" max="2564" width="9" style="31"/>
    <col min="2565" max="2565" width="20" style="31" bestFit="1" customWidth="1"/>
    <col min="2566" max="2566" width="18.625" style="31" customWidth="1"/>
    <col min="2567" max="2567" width="7.75" style="31" customWidth="1"/>
    <col min="2568" max="2568" width="2.375" style="31" customWidth="1"/>
    <col min="2569" max="2569" width="7.75" style="31" customWidth="1"/>
    <col min="2570" max="2816" width="9" style="31"/>
    <col min="2817" max="2817" width="9.625" style="31" customWidth="1"/>
    <col min="2818" max="2818" width="7.25" style="31" customWidth="1"/>
    <col min="2819" max="2819" width="9.625" style="31" customWidth="1"/>
    <col min="2820" max="2820" width="9" style="31"/>
    <col min="2821" max="2821" width="20" style="31" bestFit="1" customWidth="1"/>
    <col min="2822" max="2822" width="18.625" style="31" customWidth="1"/>
    <col min="2823" max="2823" width="7.75" style="31" customWidth="1"/>
    <col min="2824" max="2824" width="2.375" style="31" customWidth="1"/>
    <col min="2825" max="2825" width="7.75" style="31" customWidth="1"/>
    <col min="2826" max="3072" width="9" style="31"/>
    <col min="3073" max="3073" width="9.625" style="31" customWidth="1"/>
    <col min="3074" max="3074" width="7.25" style="31" customWidth="1"/>
    <col min="3075" max="3075" width="9.625" style="31" customWidth="1"/>
    <col min="3076" max="3076" width="9" style="31"/>
    <col min="3077" max="3077" width="20" style="31" bestFit="1" customWidth="1"/>
    <col min="3078" max="3078" width="18.625" style="31" customWidth="1"/>
    <col min="3079" max="3079" width="7.75" style="31" customWidth="1"/>
    <col min="3080" max="3080" width="2.375" style="31" customWidth="1"/>
    <col min="3081" max="3081" width="7.75" style="31" customWidth="1"/>
    <col min="3082" max="3328" width="9" style="31"/>
    <col min="3329" max="3329" width="9.625" style="31" customWidth="1"/>
    <col min="3330" max="3330" width="7.25" style="31" customWidth="1"/>
    <col min="3331" max="3331" width="9.625" style="31" customWidth="1"/>
    <col min="3332" max="3332" width="9" style="31"/>
    <col min="3333" max="3333" width="20" style="31" bestFit="1" customWidth="1"/>
    <col min="3334" max="3334" width="18.625" style="31" customWidth="1"/>
    <col min="3335" max="3335" width="7.75" style="31" customWidth="1"/>
    <col min="3336" max="3336" width="2.375" style="31" customWidth="1"/>
    <col min="3337" max="3337" width="7.75" style="31" customWidth="1"/>
    <col min="3338" max="3584" width="9" style="31"/>
    <col min="3585" max="3585" width="9.625" style="31" customWidth="1"/>
    <col min="3586" max="3586" width="7.25" style="31" customWidth="1"/>
    <col min="3587" max="3587" width="9.625" style="31" customWidth="1"/>
    <col min="3588" max="3588" width="9" style="31"/>
    <col min="3589" max="3589" width="20" style="31" bestFit="1" customWidth="1"/>
    <col min="3590" max="3590" width="18.625" style="31" customWidth="1"/>
    <col min="3591" max="3591" width="7.75" style="31" customWidth="1"/>
    <col min="3592" max="3592" width="2.375" style="31" customWidth="1"/>
    <col min="3593" max="3593" width="7.75" style="31" customWidth="1"/>
    <col min="3594" max="3840" width="9" style="31"/>
    <col min="3841" max="3841" width="9.625" style="31" customWidth="1"/>
    <col min="3842" max="3842" width="7.25" style="31" customWidth="1"/>
    <col min="3843" max="3843" width="9.625" style="31" customWidth="1"/>
    <col min="3844" max="3844" width="9" style="31"/>
    <col min="3845" max="3845" width="20" style="31" bestFit="1" customWidth="1"/>
    <col min="3846" max="3846" width="18.625" style="31" customWidth="1"/>
    <col min="3847" max="3847" width="7.75" style="31" customWidth="1"/>
    <col min="3848" max="3848" width="2.375" style="31" customWidth="1"/>
    <col min="3849" max="3849" width="7.75" style="31" customWidth="1"/>
    <col min="3850" max="4096" width="9" style="31"/>
    <col min="4097" max="4097" width="9.625" style="31" customWidth="1"/>
    <col min="4098" max="4098" width="7.25" style="31" customWidth="1"/>
    <col min="4099" max="4099" width="9.625" style="31" customWidth="1"/>
    <col min="4100" max="4100" width="9" style="31"/>
    <col min="4101" max="4101" width="20" style="31" bestFit="1" customWidth="1"/>
    <col min="4102" max="4102" width="18.625" style="31" customWidth="1"/>
    <col min="4103" max="4103" width="7.75" style="31" customWidth="1"/>
    <col min="4104" max="4104" width="2.375" style="31" customWidth="1"/>
    <col min="4105" max="4105" width="7.75" style="31" customWidth="1"/>
    <col min="4106" max="4352" width="9" style="31"/>
    <col min="4353" max="4353" width="9.625" style="31" customWidth="1"/>
    <col min="4354" max="4354" width="7.25" style="31" customWidth="1"/>
    <col min="4355" max="4355" width="9.625" style="31" customWidth="1"/>
    <col min="4356" max="4356" width="9" style="31"/>
    <col min="4357" max="4357" width="20" style="31" bestFit="1" customWidth="1"/>
    <col min="4358" max="4358" width="18.625" style="31" customWidth="1"/>
    <col min="4359" max="4359" width="7.75" style="31" customWidth="1"/>
    <col min="4360" max="4360" width="2.375" style="31" customWidth="1"/>
    <col min="4361" max="4361" width="7.75" style="31" customWidth="1"/>
    <col min="4362" max="4608" width="9" style="31"/>
    <col min="4609" max="4609" width="9.625" style="31" customWidth="1"/>
    <col min="4610" max="4610" width="7.25" style="31" customWidth="1"/>
    <col min="4611" max="4611" width="9.625" style="31" customWidth="1"/>
    <col min="4612" max="4612" width="9" style="31"/>
    <col min="4613" max="4613" width="20" style="31" bestFit="1" customWidth="1"/>
    <col min="4614" max="4614" width="18.625" style="31" customWidth="1"/>
    <col min="4615" max="4615" width="7.75" style="31" customWidth="1"/>
    <col min="4616" max="4616" width="2.375" style="31" customWidth="1"/>
    <col min="4617" max="4617" width="7.75" style="31" customWidth="1"/>
    <col min="4618" max="4864" width="9" style="31"/>
    <col min="4865" max="4865" width="9.625" style="31" customWidth="1"/>
    <col min="4866" max="4866" width="7.25" style="31" customWidth="1"/>
    <col min="4867" max="4867" width="9.625" style="31" customWidth="1"/>
    <col min="4868" max="4868" width="9" style="31"/>
    <col min="4869" max="4869" width="20" style="31" bestFit="1" customWidth="1"/>
    <col min="4870" max="4870" width="18.625" style="31" customWidth="1"/>
    <col min="4871" max="4871" width="7.75" style="31" customWidth="1"/>
    <col min="4872" max="4872" width="2.375" style="31" customWidth="1"/>
    <col min="4873" max="4873" width="7.75" style="31" customWidth="1"/>
    <col min="4874" max="5120" width="9" style="31"/>
    <col min="5121" max="5121" width="9.625" style="31" customWidth="1"/>
    <col min="5122" max="5122" width="7.25" style="31" customWidth="1"/>
    <col min="5123" max="5123" width="9.625" style="31" customWidth="1"/>
    <col min="5124" max="5124" width="9" style="31"/>
    <col min="5125" max="5125" width="20" style="31" bestFit="1" customWidth="1"/>
    <col min="5126" max="5126" width="18.625" style="31" customWidth="1"/>
    <col min="5127" max="5127" width="7.75" style="31" customWidth="1"/>
    <col min="5128" max="5128" width="2.375" style="31" customWidth="1"/>
    <col min="5129" max="5129" width="7.75" style="31" customWidth="1"/>
    <col min="5130" max="5376" width="9" style="31"/>
    <col min="5377" max="5377" width="9.625" style="31" customWidth="1"/>
    <col min="5378" max="5378" width="7.25" style="31" customWidth="1"/>
    <col min="5379" max="5379" width="9.625" style="31" customWidth="1"/>
    <col min="5380" max="5380" width="9" style="31"/>
    <col min="5381" max="5381" width="20" style="31" bestFit="1" customWidth="1"/>
    <col min="5382" max="5382" width="18.625" style="31" customWidth="1"/>
    <col min="5383" max="5383" width="7.75" style="31" customWidth="1"/>
    <col min="5384" max="5384" width="2.375" style="31" customWidth="1"/>
    <col min="5385" max="5385" width="7.75" style="31" customWidth="1"/>
    <col min="5386" max="5632" width="9" style="31"/>
    <col min="5633" max="5633" width="9.625" style="31" customWidth="1"/>
    <col min="5634" max="5634" width="7.25" style="31" customWidth="1"/>
    <col min="5635" max="5635" width="9.625" style="31" customWidth="1"/>
    <col min="5636" max="5636" width="9" style="31"/>
    <col min="5637" max="5637" width="20" style="31" bestFit="1" customWidth="1"/>
    <col min="5638" max="5638" width="18.625" style="31" customWidth="1"/>
    <col min="5639" max="5639" width="7.75" style="31" customWidth="1"/>
    <col min="5640" max="5640" width="2.375" style="31" customWidth="1"/>
    <col min="5641" max="5641" width="7.75" style="31" customWidth="1"/>
    <col min="5642" max="5888" width="9" style="31"/>
    <col min="5889" max="5889" width="9.625" style="31" customWidth="1"/>
    <col min="5890" max="5890" width="7.25" style="31" customWidth="1"/>
    <col min="5891" max="5891" width="9.625" style="31" customWidth="1"/>
    <col min="5892" max="5892" width="9" style="31"/>
    <col min="5893" max="5893" width="20" style="31" bestFit="1" customWidth="1"/>
    <col min="5894" max="5894" width="18.625" style="31" customWidth="1"/>
    <col min="5895" max="5895" width="7.75" style="31" customWidth="1"/>
    <col min="5896" max="5896" width="2.375" style="31" customWidth="1"/>
    <col min="5897" max="5897" width="7.75" style="31" customWidth="1"/>
    <col min="5898" max="6144" width="9" style="31"/>
    <col min="6145" max="6145" width="9.625" style="31" customWidth="1"/>
    <col min="6146" max="6146" width="7.25" style="31" customWidth="1"/>
    <col min="6147" max="6147" width="9.625" style="31" customWidth="1"/>
    <col min="6148" max="6148" width="9" style="31"/>
    <col min="6149" max="6149" width="20" style="31" bestFit="1" customWidth="1"/>
    <col min="6150" max="6150" width="18.625" style="31" customWidth="1"/>
    <col min="6151" max="6151" width="7.75" style="31" customWidth="1"/>
    <col min="6152" max="6152" width="2.375" style="31" customWidth="1"/>
    <col min="6153" max="6153" width="7.75" style="31" customWidth="1"/>
    <col min="6154" max="6400" width="9" style="31"/>
    <col min="6401" max="6401" width="9.625" style="31" customWidth="1"/>
    <col min="6402" max="6402" width="7.25" style="31" customWidth="1"/>
    <col min="6403" max="6403" width="9.625" style="31" customWidth="1"/>
    <col min="6404" max="6404" width="9" style="31"/>
    <col min="6405" max="6405" width="20" style="31" bestFit="1" customWidth="1"/>
    <col min="6406" max="6406" width="18.625" style="31" customWidth="1"/>
    <col min="6407" max="6407" width="7.75" style="31" customWidth="1"/>
    <col min="6408" max="6408" width="2.375" style="31" customWidth="1"/>
    <col min="6409" max="6409" width="7.75" style="31" customWidth="1"/>
    <col min="6410" max="6656" width="9" style="31"/>
    <col min="6657" max="6657" width="9.625" style="31" customWidth="1"/>
    <col min="6658" max="6658" width="7.25" style="31" customWidth="1"/>
    <col min="6659" max="6659" width="9.625" style="31" customWidth="1"/>
    <col min="6660" max="6660" width="9" style="31"/>
    <col min="6661" max="6661" width="20" style="31" bestFit="1" customWidth="1"/>
    <col min="6662" max="6662" width="18.625" style="31" customWidth="1"/>
    <col min="6663" max="6663" width="7.75" style="31" customWidth="1"/>
    <col min="6664" max="6664" width="2.375" style="31" customWidth="1"/>
    <col min="6665" max="6665" width="7.75" style="31" customWidth="1"/>
    <col min="6666" max="6912" width="9" style="31"/>
    <col min="6913" max="6913" width="9.625" style="31" customWidth="1"/>
    <col min="6914" max="6914" width="7.25" style="31" customWidth="1"/>
    <col min="6915" max="6915" width="9.625" style="31" customWidth="1"/>
    <col min="6916" max="6916" width="9" style="31"/>
    <col min="6917" max="6917" width="20" style="31" bestFit="1" customWidth="1"/>
    <col min="6918" max="6918" width="18.625" style="31" customWidth="1"/>
    <col min="6919" max="6919" width="7.75" style="31" customWidth="1"/>
    <col min="6920" max="6920" width="2.375" style="31" customWidth="1"/>
    <col min="6921" max="6921" width="7.75" style="31" customWidth="1"/>
    <col min="6922" max="7168" width="9" style="31"/>
    <col min="7169" max="7169" width="9.625" style="31" customWidth="1"/>
    <col min="7170" max="7170" width="7.25" style="31" customWidth="1"/>
    <col min="7171" max="7171" width="9.625" style="31" customWidth="1"/>
    <col min="7172" max="7172" width="9" style="31"/>
    <col min="7173" max="7173" width="20" style="31" bestFit="1" customWidth="1"/>
    <col min="7174" max="7174" width="18.625" style="31" customWidth="1"/>
    <col min="7175" max="7175" width="7.75" style="31" customWidth="1"/>
    <col min="7176" max="7176" width="2.375" style="31" customWidth="1"/>
    <col min="7177" max="7177" width="7.75" style="31" customWidth="1"/>
    <col min="7178" max="7424" width="9" style="31"/>
    <col min="7425" max="7425" width="9.625" style="31" customWidth="1"/>
    <col min="7426" max="7426" width="7.25" style="31" customWidth="1"/>
    <col min="7427" max="7427" width="9.625" style="31" customWidth="1"/>
    <col min="7428" max="7428" width="9" style="31"/>
    <col min="7429" max="7429" width="20" style="31" bestFit="1" customWidth="1"/>
    <col min="7430" max="7430" width="18.625" style="31" customWidth="1"/>
    <col min="7431" max="7431" width="7.75" style="31" customWidth="1"/>
    <col min="7432" max="7432" width="2.375" style="31" customWidth="1"/>
    <col min="7433" max="7433" width="7.75" style="31" customWidth="1"/>
    <col min="7434" max="7680" width="9" style="31"/>
    <col min="7681" max="7681" width="9.625" style="31" customWidth="1"/>
    <col min="7682" max="7682" width="7.25" style="31" customWidth="1"/>
    <col min="7683" max="7683" width="9.625" style="31" customWidth="1"/>
    <col min="7684" max="7684" width="9" style="31"/>
    <col min="7685" max="7685" width="20" style="31" bestFit="1" customWidth="1"/>
    <col min="7686" max="7686" width="18.625" style="31" customWidth="1"/>
    <col min="7687" max="7687" width="7.75" style="31" customWidth="1"/>
    <col min="7688" max="7688" width="2.375" style="31" customWidth="1"/>
    <col min="7689" max="7689" width="7.75" style="31" customWidth="1"/>
    <col min="7690" max="7936" width="9" style="31"/>
    <col min="7937" max="7937" width="9.625" style="31" customWidth="1"/>
    <col min="7938" max="7938" width="7.25" style="31" customWidth="1"/>
    <col min="7939" max="7939" width="9.625" style="31" customWidth="1"/>
    <col min="7940" max="7940" width="9" style="31"/>
    <col min="7941" max="7941" width="20" style="31" bestFit="1" customWidth="1"/>
    <col min="7942" max="7942" width="18.625" style="31" customWidth="1"/>
    <col min="7943" max="7943" width="7.75" style="31" customWidth="1"/>
    <col min="7944" max="7944" width="2.375" style="31" customWidth="1"/>
    <col min="7945" max="7945" width="7.75" style="31" customWidth="1"/>
    <col min="7946" max="8192" width="9" style="31"/>
    <col min="8193" max="8193" width="9.625" style="31" customWidth="1"/>
    <col min="8194" max="8194" width="7.25" style="31" customWidth="1"/>
    <col min="8195" max="8195" width="9.625" style="31" customWidth="1"/>
    <col min="8196" max="8196" width="9" style="31"/>
    <col min="8197" max="8197" width="20" style="31" bestFit="1" customWidth="1"/>
    <col min="8198" max="8198" width="18.625" style="31" customWidth="1"/>
    <col min="8199" max="8199" width="7.75" style="31" customWidth="1"/>
    <col min="8200" max="8200" width="2.375" style="31" customWidth="1"/>
    <col min="8201" max="8201" width="7.75" style="31" customWidth="1"/>
    <col min="8202" max="8448" width="9" style="31"/>
    <col min="8449" max="8449" width="9.625" style="31" customWidth="1"/>
    <col min="8450" max="8450" width="7.25" style="31" customWidth="1"/>
    <col min="8451" max="8451" width="9.625" style="31" customWidth="1"/>
    <col min="8452" max="8452" width="9" style="31"/>
    <col min="8453" max="8453" width="20" style="31" bestFit="1" customWidth="1"/>
    <col min="8454" max="8454" width="18.625" style="31" customWidth="1"/>
    <col min="8455" max="8455" width="7.75" style="31" customWidth="1"/>
    <col min="8456" max="8456" width="2.375" style="31" customWidth="1"/>
    <col min="8457" max="8457" width="7.75" style="31" customWidth="1"/>
    <col min="8458" max="8704" width="9" style="31"/>
    <col min="8705" max="8705" width="9.625" style="31" customWidth="1"/>
    <col min="8706" max="8706" width="7.25" style="31" customWidth="1"/>
    <col min="8707" max="8707" width="9.625" style="31" customWidth="1"/>
    <col min="8708" max="8708" width="9" style="31"/>
    <col min="8709" max="8709" width="20" style="31" bestFit="1" customWidth="1"/>
    <col min="8710" max="8710" width="18.625" style="31" customWidth="1"/>
    <col min="8711" max="8711" width="7.75" style="31" customWidth="1"/>
    <col min="8712" max="8712" width="2.375" style="31" customWidth="1"/>
    <col min="8713" max="8713" width="7.75" style="31" customWidth="1"/>
    <col min="8714" max="8960" width="9" style="31"/>
    <col min="8961" max="8961" width="9.625" style="31" customWidth="1"/>
    <col min="8962" max="8962" width="7.25" style="31" customWidth="1"/>
    <col min="8963" max="8963" width="9.625" style="31" customWidth="1"/>
    <col min="8964" max="8964" width="9" style="31"/>
    <col min="8965" max="8965" width="20" style="31" bestFit="1" customWidth="1"/>
    <col min="8966" max="8966" width="18.625" style="31" customWidth="1"/>
    <col min="8967" max="8967" width="7.75" style="31" customWidth="1"/>
    <col min="8968" max="8968" width="2.375" style="31" customWidth="1"/>
    <col min="8969" max="8969" width="7.75" style="31" customWidth="1"/>
    <col min="8970" max="9216" width="9" style="31"/>
    <col min="9217" max="9217" width="9.625" style="31" customWidth="1"/>
    <col min="9218" max="9218" width="7.25" style="31" customWidth="1"/>
    <col min="9219" max="9219" width="9.625" style="31" customWidth="1"/>
    <col min="9220" max="9220" width="9" style="31"/>
    <col min="9221" max="9221" width="20" style="31" bestFit="1" customWidth="1"/>
    <col min="9222" max="9222" width="18.625" style="31" customWidth="1"/>
    <col min="9223" max="9223" width="7.75" style="31" customWidth="1"/>
    <col min="9224" max="9224" width="2.375" style="31" customWidth="1"/>
    <col min="9225" max="9225" width="7.75" style="31" customWidth="1"/>
    <col min="9226" max="9472" width="9" style="31"/>
    <col min="9473" max="9473" width="9.625" style="31" customWidth="1"/>
    <col min="9474" max="9474" width="7.25" style="31" customWidth="1"/>
    <col min="9475" max="9475" width="9.625" style="31" customWidth="1"/>
    <col min="9476" max="9476" width="9" style="31"/>
    <col min="9477" max="9477" width="20" style="31" bestFit="1" customWidth="1"/>
    <col min="9478" max="9478" width="18.625" style="31" customWidth="1"/>
    <col min="9479" max="9479" width="7.75" style="31" customWidth="1"/>
    <col min="9480" max="9480" width="2.375" style="31" customWidth="1"/>
    <col min="9481" max="9481" width="7.75" style="31" customWidth="1"/>
    <col min="9482" max="9728" width="9" style="31"/>
    <col min="9729" max="9729" width="9.625" style="31" customWidth="1"/>
    <col min="9730" max="9730" width="7.25" style="31" customWidth="1"/>
    <col min="9731" max="9731" width="9.625" style="31" customWidth="1"/>
    <col min="9732" max="9732" width="9" style="31"/>
    <col min="9733" max="9733" width="20" style="31" bestFit="1" customWidth="1"/>
    <col min="9734" max="9734" width="18.625" style="31" customWidth="1"/>
    <col min="9735" max="9735" width="7.75" style="31" customWidth="1"/>
    <col min="9736" max="9736" width="2.375" style="31" customWidth="1"/>
    <col min="9737" max="9737" width="7.75" style="31" customWidth="1"/>
    <col min="9738" max="9984" width="9" style="31"/>
    <col min="9985" max="9985" width="9.625" style="31" customWidth="1"/>
    <col min="9986" max="9986" width="7.25" style="31" customWidth="1"/>
    <col min="9987" max="9987" width="9.625" style="31" customWidth="1"/>
    <col min="9988" max="9988" width="9" style="31"/>
    <col min="9989" max="9989" width="20" style="31" bestFit="1" customWidth="1"/>
    <col min="9990" max="9990" width="18.625" style="31" customWidth="1"/>
    <col min="9991" max="9991" width="7.75" style="31" customWidth="1"/>
    <col min="9992" max="9992" width="2.375" style="31" customWidth="1"/>
    <col min="9993" max="9993" width="7.75" style="31" customWidth="1"/>
    <col min="9994" max="10240" width="9" style="31"/>
    <col min="10241" max="10241" width="9.625" style="31" customWidth="1"/>
    <col min="10242" max="10242" width="7.25" style="31" customWidth="1"/>
    <col min="10243" max="10243" width="9.625" style="31" customWidth="1"/>
    <col min="10244" max="10244" width="9" style="31"/>
    <col min="10245" max="10245" width="20" style="31" bestFit="1" customWidth="1"/>
    <col min="10246" max="10246" width="18.625" style="31" customWidth="1"/>
    <col min="10247" max="10247" width="7.75" style="31" customWidth="1"/>
    <col min="10248" max="10248" width="2.375" style="31" customWidth="1"/>
    <col min="10249" max="10249" width="7.75" style="31" customWidth="1"/>
    <col min="10250" max="10496" width="9" style="31"/>
    <col min="10497" max="10497" width="9.625" style="31" customWidth="1"/>
    <col min="10498" max="10498" width="7.25" style="31" customWidth="1"/>
    <col min="10499" max="10499" width="9.625" style="31" customWidth="1"/>
    <col min="10500" max="10500" width="9" style="31"/>
    <col min="10501" max="10501" width="20" style="31" bestFit="1" customWidth="1"/>
    <col min="10502" max="10502" width="18.625" style="31" customWidth="1"/>
    <col min="10503" max="10503" width="7.75" style="31" customWidth="1"/>
    <col min="10504" max="10504" width="2.375" style="31" customWidth="1"/>
    <col min="10505" max="10505" width="7.75" style="31" customWidth="1"/>
    <col min="10506" max="10752" width="9" style="31"/>
    <col min="10753" max="10753" width="9.625" style="31" customWidth="1"/>
    <col min="10754" max="10754" width="7.25" style="31" customWidth="1"/>
    <col min="10755" max="10755" width="9.625" style="31" customWidth="1"/>
    <col min="10756" max="10756" width="9" style="31"/>
    <col min="10757" max="10757" width="20" style="31" bestFit="1" customWidth="1"/>
    <col min="10758" max="10758" width="18.625" style="31" customWidth="1"/>
    <col min="10759" max="10759" width="7.75" style="31" customWidth="1"/>
    <col min="10760" max="10760" width="2.375" style="31" customWidth="1"/>
    <col min="10761" max="10761" width="7.75" style="31" customWidth="1"/>
    <col min="10762" max="11008" width="9" style="31"/>
    <col min="11009" max="11009" width="9.625" style="31" customWidth="1"/>
    <col min="11010" max="11010" width="7.25" style="31" customWidth="1"/>
    <col min="11011" max="11011" width="9.625" style="31" customWidth="1"/>
    <col min="11012" max="11012" width="9" style="31"/>
    <col min="11013" max="11013" width="20" style="31" bestFit="1" customWidth="1"/>
    <col min="11014" max="11014" width="18.625" style="31" customWidth="1"/>
    <col min="11015" max="11015" width="7.75" style="31" customWidth="1"/>
    <col min="11016" max="11016" width="2.375" style="31" customWidth="1"/>
    <col min="11017" max="11017" width="7.75" style="31" customWidth="1"/>
    <col min="11018" max="11264" width="9" style="31"/>
    <col min="11265" max="11265" width="9.625" style="31" customWidth="1"/>
    <col min="11266" max="11266" width="7.25" style="31" customWidth="1"/>
    <col min="11267" max="11267" width="9.625" style="31" customWidth="1"/>
    <col min="11268" max="11268" width="9" style="31"/>
    <col min="11269" max="11269" width="20" style="31" bestFit="1" customWidth="1"/>
    <col min="11270" max="11270" width="18.625" style="31" customWidth="1"/>
    <col min="11271" max="11271" width="7.75" style="31" customWidth="1"/>
    <col min="11272" max="11272" width="2.375" style="31" customWidth="1"/>
    <col min="11273" max="11273" width="7.75" style="31" customWidth="1"/>
    <col min="11274" max="11520" width="9" style="31"/>
    <col min="11521" max="11521" width="9.625" style="31" customWidth="1"/>
    <col min="11522" max="11522" width="7.25" style="31" customWidth="1"/>
    <col min="11523" max="11523" width="9.625" style="31" customWidth="1"/>
    <col min="11524" max="11524" width="9" style="31"/>
    <col min="11525" max="11525" width="20" style="31" bestFit="1" customWidth="1"/>
    <col min="11526" max="11526" width="18.625" style="31" customWidth="1"/>
    <col min="11527" max="11527" width="7.75" style="31" customWidth="1"/>
    <col min="11528" max="11528" width="2.375" style="31" customWidth="1"/>
    <col min="11529" max="11529" width="7.75" style="31" customWidth="1"/>
    <col min="11530" max="11776" width="9" style="31"/>
    <col min="11777" max="11777" width="9.625" style="31" customWidth="1"/>
    <col min="11778" max="11778" width="7.25" style="31" customWidth="1"/>
    <col min="11779" max="11779" width="9.625" style="31" customWidth="1"/>
    <col min="11780" max="11780" width="9" style="31"/>
    <col min="11781" max="11781" width="20" style="31" bestFit="1" customWidth="1"/>
    <col min="11782" max="11782" width="18.625" style="31" customWidth="1"/>
    <col min="11783" max="11783" width="7.75" style="31" customWidth="1"/>
    <col min="11784" max="11784" width="2.375" style="31" customWidth="1"/>
    <col min="11785" max="11785" width="7.75" style="31" customWidth="1"/>
    <col min="11786" max="12032" width="9" style="31"/>
    <col min="12033" max="12033" width="9.625" style="31" customWidth="1"/>
    <col min="12034" max="12034" width="7.25" style="31" customWidth="1"/>
    <col min="12035" max="12035" width="9.625" style="31" customWidth="1"/>
    <col min="12036" max="12036" width="9" style="31"/>
    <col min="12037" max="12037" width="20" style="31" bestFit="1" customWidth="1"/>
    <col min="12038" max="12038" width="18.625" style="31" customWidth="1"/>
    <col min="12039" max="12039" width="7.75" style="31" customWidth="1"/>
    <col min="12040" max="12040" width="2.375" style="31" customWidth="1"/>
    <col min="12041" max="12041" width="7.75" style="31" customWidth="1"/>
    <col min="12042" max="12288" width="9" style="31"/>
    <col min="12289" max="12289" width="9.625" style="31" customWidth="1"/>
    <col min="12290" max="12290" width="7.25" style="31" customWidth="1"/>
    <col min="12291" max="12291" width="9.625" style="31" customWidth="1"/>
    <col min="12292" max="12292" width="9" style="31"/>
    <col min="12293" max="12293" width="20" style="31" bestFit="1" customWidth="1"/>
    <col min="12294" max="12294" width="18.625" style="31" customWidth="1"/>
    <col min="12295" max="12295" width="7.75" style="31" customWidth="1"/>
    <col min="12296" max="12296" width="2.375" style="31" customWidth="1"/>
    <col min="12297" max="12297" width="7.75" style="31" customWidth="1"/>
    <col min="12298" max="12544" width="9" style="31"/>
    <col min="12545" max="12545" width="9.625" style="31" customWidth="1"/>
    <col min="12546" max="12546" width="7.25" style="31" customWidth="1"/>
    <col min="12547" max="12547" width="9.625" style="31" customWidth="1"/>
    <col min="12548" max="12548" width="9" style="31"/>
    <col min="12549" max="12549" width="20" style="31" bestFit="1" customWidth="1"/>
    <col min="12550" max="12550" width="18.625" style="31" customWidth="1"/>
    <col min="12551" max="12551" width="7.75" style="31" customWidth="1"/>
    <col min="12552" max="12552" width="2.375" style="31" customWidth="1"/>
    <col min="12553" max="12553" width="7.75" style="31" customWidth="1"/>
    <col min="12554" max="12800" width="9" style="31"/>
    <col min="12801" max="12801" width="9.625" style="31" customWidth="1"/>
    <col min="12802" max="12802" width="7.25" style="31" customWidth="1"/>
    <col min="12803" max="12803" width="9.625" style="31" customWidth="1"/>
    <col min="12804" max="12804" width="9" style="31"/>
    <col min="12805" max="12805" width="20" style="31" bestFit="1" customWidth="1"/>
    <col min="12806" max="12806" width="18.625" style="31" customWidth="1"/>
    <col min="12807" max="12807" width="7.75" style="31" customWidth="1"/>
    <col min="12808" max="12808" width="2.375" style="31" customWidth="1"/>
    <col min="12809" max="12809" width="7.75" style="31" customWidth="1"/>
    <col min="12810" max="13056" width="9" style="31"/>
    <col min="13057" max="13057" width="9.625" style="31" customWidth="1"/>
    <col min="13058" max="13058" width="7.25" style="31" customWidth="1"/>
    <col min="13059" max="13059" width="9.625" style="31" customWidth="1"/>
    <col min="13060" max="13060" width="9" style="31"/>
    <col min="13061" max="13061" width="20" style="31" bestFit="1" customWidth="1"/>
    <col min="13062" max="13062" width="18.625" style="31" customWidth="1"/>
    <col min="13063" max="13063" width="7.75" style="31" customWidth="1"/>
    <col min="13064" max="13064" width="2.375" style="31" customWidth="1"/>
    <col min="13065" max="13065" width="7.75" style="31" customWidth="1"/>
    <col min="13066" max="13312" width="9" style="31"/>
    <col min="13313" max="13313" width="9.625" style="31" customWidth="1"/>
    <col min="13314" max="13314" width="7.25" style="31" customWidth="1"/>
    <col min="13315" max="13315" width="9.625" style="31" customWidth="1"/>
    <col min="13316" max="13316" width="9" style="31"/>
    <col min="13317" max="13317" width="20" style="31" bestFit="1" customWidth="1"/>
    <col min="13318" max="13318" width="18.625" style="31" customWidth="1"/>
    <col min="13319" max="13319" width="7.75" style="31" customWidth="1"/>
    <col min="13320" max="13320" width="2.375" style="31" customWidth="1"/>
    <col min="13321" max="13321" width="7.75" style="31" customWidth="1"/>
    <col min="13322" max="13568" width="9" style="31"/>
    <col min="13569" max="13569" width="9.625" style="31" customWidth="1"/>
    <col min="13570" max="13570" width="7.25" style="31" customWidth="1"/>
    <col min="13571" max="13571" width="9.625" style="31" customWidth="1"/>
    <col min="13572" max="13572" width="9" style="31"/>
    <col min="13573" max="13573" width="20" style="31" bestFit="1" customWidth="1"/>
    <col min="13574" max="13574" width="18.625" style="31" customWidth="1"/>
    <col min="13575" max="13575" width="7.75" style="31" customWidth="1"/>
    <col min="13576" max="13576" width="2.375" style="31" customWidth="1"/>
    <col min="13577" max="13577" width="7.75" style="31" customWidth="1"/>
    <col min="13578" max="13824" width="9" style="31"/>
    <col min="13825" max="13825" width="9.625" style="31" customWidth="1"/>
    <col min="13826" max="13826" width="7.25" style="31" customWidth="1"/>
    <col min="13827" max="13827" width="9.625" style="31" customWidth="1"/>
    <col min="13828" max="13828" width="9" style="31"/>
    <col min="13829" max="13829" width="20" style="31" bestFit="1" customWidth="1"/>
    <col min="13830" max="13830" width="18.625" style="31" customWidth="1"/>
    <col min="13831" max="13831" width="7.75" style="31" customWidth="1"/>
    <col min="13832" max="13832" width="2.375" style="31" customWidth="1"/>
    <col min="13833" max="13833" width="7.75" style="31" customWidth="1"/>
    <col min="13834" max="14080" width="9" style="31"/>
    <col min="14081" max="14081" width="9.625" style="31" customWidth="1"/>
    <col min="14082" max="14082" width="7.25" style="31" customWidth="1"/>
    <col min="14083" max="14083" width="9.625" style="31" customWidth="1"/>
    <col min="14084" max="14084" width="9" style="31"/>
    <col min="14085" max="14085" width="20" style="31" bestFit="1" customWidth="1"/>
    <col min="14086" max="14086" width="18.625" style="31" customWidth="1"/>
    <col min="14087" max="14087" width="7.75" style="31" customWidth="1"/>
    <col min="14088" max="14088" width="2.375" style="31" customWidth="1"/>
    <col min="14089" max="14089" width="7.75" style="31" customWidth="1"/>
    <col min="14090" max="14336" width="9" style="31"/>
    <col min="14337" max="14337" width="9.625" style="31" customWidth="1"/>
    <col min="14338" max="14338" width="7.25" style="31" customWidth="1"/>
    <col min="14339" max="14339" width="9.625" style="31" customWidth="1"/>
    <col min="14340" max="14340" width="9" style="31"/>
    <col min="14341" max="14341" width="20" style="31" bestFit="1" customWidth="1"/>
    <col min="14342" max="14342" width="18.625" style="31" customWidth="1"/>
    <col min="14343" max="14343" width="7.75" style="31" customWidth="1"/>
    <col min="14344" max="14344" width="2.375" style="31" customWidth="1"/>
    <col min="14345" max="14345" width="7.75" style="31" customWidth="1"/>
    <col min="14346" max="14592" width="9" style="31"/>
    <col min="14593" max="14593" width="9.625" style="31" customWidth="1"/>
    <col min="14594" max="14594" width="7.25" style="31" customWidth="1"/>
    <col min="14595" max="14595" width="9.625" style="31" customWidth="1"/>
    <col min="14596" max="14596" width="9" style="31"/>
    <col min="14597" max="14597" width="20" style="31" bestFit="1" customWidth="1"/>
    <col min="14598" max="14598" width="18.625" style="31" customWidth="1"/>
    <col min="14599" max="14599" width="7.75" style="31" customWidth="1"/>
    <col min="14600" max="14600" width="2.375" style="31" customWidth="1"/>
    <col min="14601" max="14601" width="7.75" style="31" customWidth="1"/>
    <col min="14602" max="14848" width="9" style="31"/>
    <col min="14849" max="14849" width="9.625" style="31" customWidth="1"/>
    <col min="14850" max="14850" width="7.25" style="31" customWidth="1"/>
    <col min="14851" max="14851" width="9.625" style="31" customWidth="1"/>
    <col min="14852" max="14852" width="9" style="31"/>
    <col min="14853" max="14853" width="20" style="31" bestFit="1" customWidth="1"/>
    <col min="14854" max="14854" width="18.625" style="31" customWidth="1"/>
    <col min="14855" max="14855" width="7.75" style="31" customWidth="1"/>
    <col min="14856" max="14856" width="2.375" style="31" customWidth="1"/>
    <col min="14857" max="14857" width="7.75" style="31" customWidth="1"/>
    <col min="14858" max="15104" width="9" style="31"/>
    <col min="15105" max="15105" width="9.625" style="31" customWidth="1"/>
    <col min="15106" max="15106" width="7.25" style="31" customWidth="1"/>
    <col min="15107" max="15107" width="9.625" style="31" customWidth="1"/>
    <col min="15108" max="15108" width="9" style="31"/>
    <col min="15109" max="15109" width="20" style="31" bestFit="1" customWidth="1"/>
    <col min="15110" max="15110" width="18.625" style="31" customWidth="1"/>
    <col min="15111" max="15111" width="7.75" style="31" customWidth="1"/>
    <col min="15112" max="15112" width="2.375" style="31" customWidth="1"/>
    <col min="15113" max="15113" width="7.75" style="31" customWidth="1"/>
    <col min="15114" max="15360" width="9" style="31"/>
    <col min="15361" max="15361" width="9.625" style="31" customWidth="1"/>
    <col min="15362" max="15362" width="7.25" style="31" customWidth="1"/>
    <col min="15363" max="15363" width="9.625" style="31" customWidth="1"/>
    <col min="15364" max="15364" width="9" style="31"/>
    <col min="15365" max="15365" width="20" style="31" bestFit="1" customWidth="1"/>
    <col min="15366" max="15366" width="18.625" style="31" customWidth="1"/>
    <col min="15367" max="15367" width="7.75" style="31" customWidth="1"/>
    <col min="15368" max="15368" width="2.375" style="31" customWidth="1"/>
    <col min="15369" max="15369" width="7.75" style="31" customWidth="1"/>
    <col min="15370" max="15616" width="9" style="31"/>
    <col min="15617" max="15617" width="9.625" style="31" customWidth="1"/>
    <col min="15618" max="15618" width="7.25" style="31" customWidth="1"/>
    <col min="15619" max="15619" width="9.625" style="31" customWidth="1"/>
    <col min="15620" max="15620" width="9" style="31"/>
    <col min="15621" max="15621" width="20" style="31" bestFit="1" customWidth="1"/>
    <col min="15622" max="15622" width="18.625" style="31" customWidth="1"/>
    <col min="15623" max="15623" width="7.75" style="31" customWidth="1"/>
    <col min="15624" max="15624" width="2.375" style="31" customWidth="1"/>
    <col min="15625" max="15625" width="7.75" style="31" customWidth="1"/>
    <col min="15626" max="15872" width="9" style="31"/>
    <col min="15873" max="15873" width="9.625" style="31" customWidth="1"/>
    <col min="15874" max="15874" width="7.25" style="31" customWidth="1"/>
    <col min="15875" max="15875" width="9.625" style="31" customWidth="1"/>
    <col min="15876" max="15876" width="9" style="31"/>
    <col min="15877" max="15877" width="20" style="31" bestFit="1" customWidth="1"/>
    <col min="15878" max="15878" width="18.625" style="31" customWidth="1"/>
    <col min="15879" max="15879" width="7.75" style="31" customWidth="1"/>
    <col min="15880" max="15880" width="2.375" style="31" customWidth="1"/>
    <col min="15881" max="15881" width="7.75" style="31" customWidth="1"/>
    <col min="15882" max="16128" width="9" style="31"/>
    <col min="16129" max="16129" width="9.625" style="31" customWidth="1"/>
    <col min="16130" max="16130" width="7.25" style="31" customWidth="1"/>
    <col min="16131" max="16131" width="9.625" style="31" customWidth="1"/>
    <col min="16132" max="16132" width="9" style="31"/>
    <col min="16133" max="16133" width="20" style="31" bestFit="1" customWidth="1"/>
    <col min="16134" max="16134" width="18.625" style="31" customWidth="1"/>
    <col min="16135" max="16135" width="7.75" style="31" customWidth="1"/>
    <col min="16136" max="16136" width="2.375" style="31" customWidth="1"/>
    <col min="16137" max="16137" width="7.75" style="31" customWidth="1"/>
    <col min="16138" max="16384" width="9" style="31"/>
  </cols>
  <sheetData>
    <row r="1" spans="1:8" ht="21" customHeight="1">
      <c r="A1" s="223"/>
      <c r="B1" s="224"/>
      <c r="C1" s="225"/>
      <c r="D1" s="226"/>
      <c r="E1" s="226"/>
      <c r="F1" s="226"/>
      <c r="G1" s="226"/>
      <c r="H1" s="227"/>
    </row>
    <row r="2" spans="1:8" ht="24">
      <c r="A2" s="448" t="s">
        <v>130</v>
      </c>
      <c r="B2" s="449"/>
      <c r="C2" s="449"/>
      <c r="D2" s="449"/>
      <c r="E2" s="449"/>
      <c r="F2" s="449"/>
      <c r="G2" s="449"/>
      <c r="H2" s="450"/>
    </row>
    <row r="3" spans="1:8" ht="30" customHeight="1">
      <c r="A3" s="451"/>
      <c r="B3" s="449"/>
      <c r="C3" s="449"/>
      <c r="D3" s="449"/>
      <c r="E3" s="449"/>
      <c r="F3" s="449"/>
      <c r="G3" s="449"/>
      <c r="H3" s="450"/>
    </row>
    <row r="4" spans="1:8">
      <c r="A4" s="99"/>
      <c r="H4" s="230"/>
    </row>
    <row r="5" spans="1:8">
      <c r="A5" s="231"/>
      <c r="B5"/>
      <c r="C5"/>
      <c r="D5"/>
      <c r="E5"/>
      <c r="F5"/>
      <c r="G5"/>
      <c r="H5" s="232"/>
    </row>
    <row r="6" spans="1:8" ht="23.25" customHeight="1">
      <c r="A6" s="233"/>
      <c r="B6" s="234" t="s">
        <v>131</v>
      </c>
      <c r="C6" s="235"/>
      <c r="D6" s="236" t="s">
        <v>132</v>
      </c>
      <c r="E6" s="236"/>
      <c r="F6" s="237"/>
      <c r="G6" s="237"/>
      <c r="H6" s="230"/>
    </row>
    <row r="7" spans="1:8" s="237" customFormat="1" ht="17.100000000000001" customHeight="1">
      <c r="A7" s="238"/>
      <c r="B7" s="239">
        <v>1</v>
      </c>
      <c r="C7" s="240"/>
      <c r="D7" s="237" t="s">
        <v>133</v>
      </c>
      <c r="G7" s="241"/>
      <c r="H7" s="242"/>
    </row>
    <row r="8" spans="1:8" s="237" customFormat="1" ht="17.100000000000001" customHeight="1">
      <c r="A8" s="238"/>
      <c r="B8" s="243"/>
      <c r="C8" s="240"/>
      <c r="H8" s="242"/>
    </row>
    <row r="9" spans="1:8" s="237" customFormat="1" ht="17.100000000000001" customHeight="1">
      <c r="A9" s="238"/>
      <c r="B9" s="244">
        <v>2</v>
      </c>
      <c r="C9" s="240"/>
      <c r="D9" s="237" t="s">
        <v>134</v>
      </c>
      <c r="G9" s="241"/>
      <c r="H9" s="242"/>
    </row>
    <row r="10" spans="1:8" s="237" customFormat="1" ht="17.100000000000001" customHeight="1">
      <c r="A10" s="238"/>
      <c r="B10" s="243"/>
      <c r="C10" s="240"/>
      <c r="H10" s="242"/>
    </row>
    <row r="11" spans="1:8" s="237" customFormat="1" ht="17.100000000000001" customHeight="1">
      <c r="A11" s="238"/>
      <c r="B11" s="245">
        <v>3</v>
      </c>
      <c r="C11" s="240"/>
      <c r="D11" s="237" t="s">
        <v>135</v>
      </c>
      <c r="G11" s="241"/>
      <c r="H11" s="242"/>
    </row>
    <row r="12" spans="1:8" s="237" customFormat="1" ht="17.100000000000001" customHeight="1">
      <c r="A12" s="238"/>
      <c r="B12" s="243"/>
      <c r="C12" s="240"/>
      <c r="H12" s="242"/>
    </row>
    <row r="13" spans="1:8" s="237" customFormat="1" ht="17.100000000000001" customHeight="1">
      <c r="A13" s="238"/>
      <c r="B13" s="341">
        <v>4</v>
      </c>
      <c r="C13" s="240"/>
      <c r="D13" s="237" t="s">
        <v>136</v>
      </c>
      <c r="G13" s="241"/>
      <c r="H13" s="242"/>
    </row>
    <row r="14" spans="1:8" s="237" customFormat="1" ht="17.100000000000001" customHeight="1">
      <c r="A14" s="238"/>
      <c r="B14" s="243" t="s">
        <v>137</v>
      </c>
      <c r="C14" s="240"/>
      <c r="H14" s="242"/>
    </row>
    <row r="15" spans="1:8" s="237" customFormat="1" ht="17.100000000000001" customHeight="1">
      <c r="A15" s="238"/>
      <c r="B15" s="246">
        <v>5</v>
      </c>
      <c r="C15" s="240"/>
      <c r="D15" s="237" t="s">
        <v>138</v>
      </c>
      <c r="G15" s="241"/>
      <c r="H15" s="242"/>
    </row>
    <row r="16" spans="1:8" s="237" customFormat="1" ht="17.100000000000001" customHeight="1">
      <c r="A16" s="238"/>
      <c r="B16" s="243"/>
      <c r="C16" s="240"/>
      <c r="H16" s="242"/>
    </row>
    <row r="17" spans="1:8" s="237" customFormat="1" ht="17.100000000000001" customHeight="1">
      <c r="A17" s="238"/>
      <c r="B17" s="247">
        <v>6</v>
      </c>
      <c r="C17" s="240"/>
      <c r="D17" s="237" t="s">
        <v>139</v>
      </c>
      <c r="H17" s="242"/>
    </row>
    <row r="18" spans="1:8" s="237" customFormat="1" ht="17.100000000000001" customHeight="1">
      <c r="A18" s="238"/>
      <c r="B18" s="243"/>
      <c r="C18" s="240"/>
      <c r="H18" s="242"/>
    </row>
    <row r="19" spans="1:8" s="237" customFormat="1" ht="17.100000000000001" customHeight="1">
      <c r="A19" s="238"/>
      <c r="B19" s="248">
        <v>7</v>
      </c>
      <c r="C19" s="240"/>
      <c r="D19" s="237" t="s">
        <v>140</v>
      </c>
      <c r="H19" s="242"/>
    </row>
    <row r="20" spans="1:8" s="237" customFormat="1" ht="17.100000000000001" customHeight="1">
      <c r="A20" s="238"/>
      <c r="B20" s="243"/>
      <c r="C20" s="240"/>
      <c r="H20" s="242"/>
    </row>
    <row r="21" spans="1:8" s="237" customFormat="1" ht="17.100000000000001" customHeight="1">
      <c r="A21" s="238"/>
      <c r="B21" s="249">
        <v>8</v>
      </c>
      <c r="C21" s="240"/>
      <c r="D21" s="237" t="s">
        <v>141</v>
      </c>
      <c r="H21" s="242"/>
    </row>
    <row r="22" spans="1:8" s="237" customFormat="1" ht="17.100000000000001" customHeight="1">
      <c r="A22" s="238"/>
      <c r="B22" s="243"/>
      <c r="C22" s="240"/>
      <c r="H22" s="242"/>
    </row>
    <row r="23" spans="1:8" s="237" customFormat="1" ht="17.100000000000001" customHeight="1">
      <c r="A23" s="238"/>
      <c r="B23" s="250">
        <v>9</v>
      </c>
      <c r="C23" s="240"/>
      <c r="D23" s="237" t="s">
        <v>142</v>
      </c>
      <c r="H23" s="242"/>
    </row>
    <row r="24" spans="1:8" s="237" customFormat="1" ht="17.100000000000001" customHeight="1">
      <c r="A24" s="238"/>
      <c r="B24" s="243"/>
      <c r="C24" s="240"/>
      <c r="H24" s="242"/>
    </row>
    <row r="25" spans="1:8" s="237" customFormat="1" ht="17.100000000000001" customHeight="1">
      <c r="A25" s="238"/>
      <c r="B25" s="251">
        <v>10</v>
      </c>
      <c r="C25" s="240"/>
      <c r="D25" s="237" t="s">
        <v>143</v>
      </c>
      <c r="H25" s="242"/>
    </row>
    <row r="26" spans="1:8" s="237" customFormat="1" ht="17.100000000000001" customHeight="1">
      <c r="A26" s="238"/>
      <c r="B26" s="243"/>
      <c r="C26" s="240"/>
      <c r="H26" s="242"/>
    </row>
    <row r="27" spans="1:8" s="237" customFormat="1" ht="17.100000000000001" customHeight="1">
      <c r="A27" s="238"/>
      <c r="B27" s="252">
        <v>11</v>
      </c>
      <c r="C27" s="240"/>
      <c r="D27" s="237" t="s">
        <v>144</v>
      </c>
      <c r="H27" s="242"/>
    </row>
    <row r="28" spans="1:8" s="237" customFormat="1" ht="17.100000000000001" customHeight="1">
      <c r="A28" s="238"/>
      <c r="B28" s="243"/>
      <c r="C28" s="240"/>
      <c r="H28" s="242"/>
    </row>
    <row r="29" spans="1:8" s="237" customFormat="1" ht="17.100000000000001" customHeight="1">
      <c r="A29" s="238"/>
      <c r="B29" s="268">
        <v>12</v>
      </c>
      <c r="C29" s="240"/>
      <c r="D29" s="237" t="s">
        <v>145</v>
      </c>
      <c r="H29" s="242"/>
    </row>
    <row r="30" spans="1:8" s="237" customFormat="1" ht="17.100000000000001" customHeight="1">
      <c r="A30" s="253"/>
      <c r="B30" s="254"/>
      <c r="C30" s="255"/>
      <c r="D30" s="255"/>
      <c r="E30" s="255"/>
      <c r="F30" s="255"/>
      <c r="G30" s="255"/>
      <c r="H30" s="256"/>
    </row>
    <row r="31" spans="1:8" s="237" customFormat="1" ht="17.100000000000001" customHeight="1">
      <c r="A31" s="238"/>
      <c r="B31" s="268">
        <v>13</v>
      </c>
      <c r="C31" s="257"/>
      <c r="D31" s="237" t="s">
        <v>146</v>
      </c>
      <c r="H31" s="242"/>
    </row>
    <row r="32" spans="1:8" s="237" customFormat="1" ht="17.100000000000001" customHeight="1">
      <c r="A32" s="238"/>
      <c r="B32" s="243"/>
      <c r="C32" s="240"/>
      <c r="H32" s="242"/>
    </row>
    <row r="33" spans="1:8" s="237" customFormat="1" ht="17.100000000000001" customHeight="1">
      <c r="A33" s="238"/>
      <c r="B33" s="268">
        <v>14</v>
      </c>
      <c r="C33" s="240"/>
      <c r="D33" s="237" t="s">
        <v>147</v>
      </c>
      <c r="H33" s="242"/>
    </row>
    <row r="34" spans="1:8" s="237" customFormat="1" ht="17.100000000000001" customHeight="1">
      <c r="A34" s="258"/>
      <c r="B34" s="243"/>
      <c r="C34" s="240"/>
      <c r="D34" s="259"/>
      <c r="E34" s="259"/>
      <c r="F34" s="259"/>
      <c r="G34" s="259"/>
      <c r="H34" s="260"/>
    </row>
    <row r="35" spans="1:8" s="237" customFormat="1" ht="17.100000000000001" customHeight="1">
      <c r="A35" s="238"/>
      <c r="B35" s="268">
        <v>15</v>
      </c>
      <c r="C35" s="240"/>
      <c r="D35" s="237" t="s">
        <v>90</v>
      </c>
      <c r="E35" s="237" t="s">
        <v>148</v>
      </c>
      <c r="H35" s="242"/>
    </row>
    <row r="36" spans="1:8" s="237" customFormat="1" ht="17.100000000000001" customHeight="1">
      <c r="A36" s="258"/>
      <c r="B36" s="261"/>
      <c r="C36" s="259"/>
      <c r="D36" s="259"/>
      <c r="E36" s="259"/>
      <c r="F36" s="259"/>
      <c r="G36" s="259"/>
      <c r="H36" s="260"/>
    </row>
    <row r="37" spans="1:8" s="237" customFormat="1" ht="17.100000000000001" customHeight="1">
      <c r="A37" s="238"/>
      <c r="B37" s="268">
        <v>16</v>
      </c>
      <c r="C37" s="257"/>
      <c r="D37" s="237" t="s">
        <v>149</v>
      </c>
      <c r="H37" s="242"/>
    </row>
    <row r="38" spans="1:8" s="237" customFormat="1" ht="17.100000000000001" customHeight="1">
      <c r="A38" s="238"/>
      <c r="B38" s="243"/>
      <c r="C38" s="240"/>
      <c r="H38" s="242"/>
    </row>
    <row r="39" spans="1:8" s="237" customFormat="1" ht="17.100000000000001" customHeight="1">
      <c r="A39" s="238"/>
      <c r="B39" s="268">
        <v>17</v>
      </c>
      <c r="C39" s="257"/>
      <c r="D39" s="237" t="s">
        <v>150</v>
      </c>
      <c r="H39" s="242"/>
    </row>
    <row r="40" spans="1:8" s="237" customFormat="1" ht="17.100000000000001" customHeight="1">
      <c r="A40" s="238"/>
      <c r="B40" s="269"/>
      <c r="C40" s="257"/>
      <c r="H40" s="242"/>
    </row>
    <row r="41" spans="1:8" s="237" customFormat="1" ht="17.100000000000001" customHeight="1">
      <c r="A41" s="238"/>
      <c r="B41" s="243"/>
      <c r="C41" s="240"/>
      <c r="H41" s="242"/>
    </row>
    <row r="42" spans="1:8" s="237" customFormat="1" ht="29.25" customHeight="1">
      <c r="A42" s="452" t="s">
        <v>151</v>
      </c>
      <c r="B42" s="453"/>
      <c r="C42" s="453"/>
      <c r="D42" s="453"/>
      <c r="E42" s="453"/>
      <c r="F42" s="453"/>
      <c r="G42" s="453"/>
      <c r="H42" s="454"/>
    </row>
    <row r="43" spans="1:8" s="237" customFormat="1" ht="14.25">
      <c r="A43" s="262"/>
      <c r="B43" s="263"/>
      <c r="C43" s="264"/>
      <c r="D43" s="265"/>
      <c r="E43" s="265"/>
      <c r="F43" s="265"/>
      <c r="G43" s="265"/>
      <c r="H43" s="266"/>
    </row>
    <row r="44" spans="1:8" s="267" customFormat="1">
      <c r="B44" s="228"/>
      <c r="C44" s="229"/>
    </row>
    <row r="45" spans="1:8" s="267" customFormat="1">
      <c r="B45" s="228"/>
      <c r="C45" s="229"/>
    </row>
    <row r="46" spans="1:8" s="267" customFormat="1">
      <c r="B46" s="228"/>
      <c r="C46" s="229"/>
    </row>
    <row r="47" spans="1:8" s="267" customFormat="1">
      <c r="B47" s="228"/>
      <c r="C47" s="229"/>
    </row>
    <row r="48" spans="1:8" s="267" customFormat="1">
      <c r="B48" s="228"/>
      <c r="C48" s="229"/>
    </row>
    <row r="49" spans="2:3" s="267" customFormat="1">
      <c r="B49" s="228"/>
      <c r="C49" s="229"/>
    </row>
    <row r="50" spans="2:3" s="267" customFormat="1">
      <c r="B50" s="228"/>
      <c r="C50" s="229"/>
    </row>
    <row r="51" spans="2:3" s="267" customFormat="1">
      <c r="B51" s="228"/>
      <c r="C51" s="229"/>
    </row>
    <row r="52" spans="2:3" s="267" customFormat="1">
      <c r="B52" s="228"/>
      <c r="C52" s="229"/>
    </row>
    <row r="53" spans="2:3" s="267" customFormat="1">
      <c r="B53" s="228"/>
      <c r="C53" s="229"/>
    </row>
    <row r="54" spans="2:3" s="267" customFormat="1">
      <c r="B54" s="228"/>
      <c r="C54" s="229"/>
    </row>
    <row r="55" spans="2:3" s="267" customFormat="1">
      <c r="B55" s="228"/>
      <c r="C55" s="229"/>
    </row>
    <row r="56" spans="2:3" s="267" customFormat="1">
      <c r="B56" s="228"/>
      <c r="C56" s="229"/>
    </row>
    <row r="57" spans="2:3" s="267" customFormat="1">
      <c r="B57" s="228"/>
      <c r="C57" s="229"/>
    </row>
    <row r="58" spans="2:3" s="267" customFormat="1">
      <c r="B58" s="228"/>
      <c r="C58" s="229"/>
    </row>
    <row r="59" spans="2:3" s="267" customFormat="1">
      <c r="B59" s="228"/>
      <c r="C59" s="229"/>
    </row>
    <row r="60" spans="2:3" s="267" customFormat="1">
      <c r="B60" s="228"/>
      <c r="C60" s="229"/>
    </row>
    <row r="61" spans="2:3" s="267" customFormat="1">
      <c r="B61" s="228"/>
      <c r="C61" s="229"/>
    </row>
    <row r="62" spans="2:3" s="267" customFormat="1">
      <c r="B62" s="228"/>
      <c r="C62" s="229"/>
    </row>
    <row r="63" spans="2:3" s="267" customFormat="1">
      <c r="B63" s="228"/>
      <c r="C63" s="229"/>
    </row>
    <row r="64" spans="2:3" s="267" customFormat="1">
      <c r="B64" s="228"/>
      <c r="C64" s="229"/>
    </row>
    <row r="65" spans="2:3" s="267" customFormat="1">
      <c r="B65" s="228"/>
      <c r="C65" s="229"/>
    </row>
    <row r="66" spans="2:3" s="267" customFormat="1">
      <c r="B66" s="228"/>
      <c r="C66" s="229"/>
    </row>
    <row r="67" spans="2:3" s="267" customFormat="1">
      <c r="B67" s="228"/>
      <c r="C67" s="229"/>
    </row>
    <row r="68" spans="2:3" s="267" customFormat="1">
      <c r="B68" s="228"/>
      <c r="C68" s="229"/>
    </row>
    <row r="69" spans="2:3" s="267" customFormat="1">
      <c r="B69" s="228"/>
      <c r="C69" s="229"/>
    </row>
    <row r="70" spans="2:3" s="267" customFormat="1">
      <c r="B70" s="228"/>
      <c r="C70" s="229"/>
    </row>
    <row r="71" spans="2:3" s="267" customFormat="1">
      <c r="B71" s="228"/>
      <c r="C71" s="229"/>
    </row>
    <row r="72" spans="2:3" s="267" customFormat="1">
      <c r="B72" s="228"/>
      <c r="C72" s="229"/>
    </row>
    <row r="73" spans="2:3" s="267" customFormat="1">
      <c r="B73" s="228"/>
      <c r="C73" s="229"/>
    </row>
    <row r="74" spans="2:3" s="267" customFormat="1">
      <c r="B74" s="228"/>
      <c r="C74" s="229"/>
    </row>
    <row r="75" spans="2:3" s="267" customFormat="1">
      <c r="B75" s="228"/>
      <c r="C75" s="229"/>
    </row>
    <row r="76" spans="2:3" s="267" customFormat="1">
      <c r="B76" s="228"/>
      <c r="C76" s="229"/>
    </row>
    <row r="77" spans="2:3" s="267" customFormat="1">
      <c r="B77" s="228"/>
      <c r="C77" s="229"/>
    </row>
    <row r="78" spans="2:3" s="267" customFormat="1">
      <c r="B78" s="228"/>
      <c r="C78" s="229"/>
    </row>
    <row r="79" spans="2:3" s="267" customFormat="1">
      <c r="B79" s="228"/>
      <c r="C79" s="229"/>
    </row>
    <row r="80" spans="2:3" s="267" customFormat="1">
      <c r="B80" s="228"/>
      <c r="C80" s="229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3F0D-963C-473F-8809-9038D5AFC447}">
  <sheetPr>
    <tabColor indexed="45"/>
  </sheetPr>
  <dimension ref="A1:O40"/>
  <sheetViews>
    <sheetView workbookViewId="0">
      <selection activeCell="P29" sqref="P29"/>
    </sheetView>
  </sheetViews>
  <sheetFormatPr defaultColWidth="10.625" defaultRowHeight="13.5"/>
  <cols>
    <col min="1" max="1" width="8.5" customWidth="1"/>
    <col min="2" max="2" width="13.375" customWidth="1"/>
  </cols>
  <sheetData>
    <row r="1" spans="1:13" ht="17.25" customHeight="1">
      <c r="A1" s="455" t="s">
        <v>126</v>
      </c>
      <c r="F1" s="143"/>
      <c r="G1" s="143"/>
      <c r="H1" s="143"/>
    </row>
    <row r="2" spans="1:13">
      <c r="A2" s="449"/>
    </row>
    <row r="3" spans="1:13" ht="17.25">
      <c r="A3" s="449"/>
      <c r="C3" s="143"/>
    </row>
    <row r="4" spans="1:13" ht="17.25">
      <c r="A4" s="449"/>
      <c r="J4" s="143"/>
      <c r="K4" s="143"/>
      <c r="L4" s="143"/>
      <c r="M4" s="143"/>
    </row>
    <row r="5" spans="1:13">
      <c r="A5" s="449"/>
    </row>
    <row r="6" spans="1:13">
      <c r="A6" s="449"/>
    </row>
    <row r="7" spans="1:13">
      <c r="A7" s="449"/>
    </row>
    <row r="8" spans="1:13">
      <c r="A8" s="449"/>
    </row>
    <row r="9" spans="1:13">
      <c r="A9" s="449"/>
    </row>
    <row r="10" spans="1:13">
      <c r="A10" s="449"/>
    </row>
    <row r="11" spans="1:13">
      <c r="A11" s="449"/>
    </row>
    <row r="12" spans="1:13">
      <c r="A12" s="449"/>
    </row>
    <row r="13" spans="1:13">
      <c r="A13" s="449"/>
    </row>
    <row r="14" spans="1:13">
      <c r="A14" s="449"/>
    </row>
    <row r="15" spans="1:13">
      <c r="A15" s="449"/>
    </row>
    <row r="16" spans="1:13">
      <c r="A16" s="449"/>
    </row>
    <row r="17" spans="1:15">
      <c r="A17" s="449"/>
    </row>
    <row r="18" spans="1:15">
      <c r="A18" s="449"/>
    </row>
    <row r="19" spans="1:15">
      <c r="A19" s="449"/>
    </row>
    <row r="20" spans="1:15">
      <c r="A20" s="449"/>
    </row>
    <row r="21" spans="1:15">
      <c r="A21" s="449"/>
    </row>
    <row r="22" spans="1:15">
      <c r="A22" s="449"/>
    </row>
    <row r="23" spans="1:15">
      <c r="A23" s="449"/>
    </row>
    <row r="24" spans="1:15">
      <c r="A24" s="449"/>
    </row>
    <row r="25" spans="1:15">
      <c r="A25" s="449"/>
    </row>
    <row r="26" spans="1:15">
      <c r="A26" s="449"/>
    </row>
    <row r="27" spans="1:15">
      <c r="A27" s="449"/>
    </row>
    <row r="28" spans="1:15">
      <c r="A28" s="449"/>
    </row>
    <row r="29" spans="1:15">
      <c r="A29" s="449"/>
      <c r="O29" s="345"/>
    </row>
    <row r="30" spans="1:15">
      <c r="A30" s="449"/>
    </row>
    <row r="31" spans="1:15">
      <c r="A31" s="449"/>
    </row>
    <row r="32" spans="1:15">
      <c r="A32" s="449"/>
    </row>
    <row r="33" spans="1:14">
      <c r="A33" s="449"/>
    </row>
    <row r="34" spans="1:14">
      <c r="A34" s="449"/>
    </row>
    <row r="35" spans="1:14" s="42" customFormat="1" ht="20.100000000000001" customHeight="1">
      <c r="A35" s="449"/>
      <c r="B35" s="359" t="s">
        <v>165</v>
      </c>
      <c r="C35" s="360" t="s">
        <v>154</v>
      </c>
      <c r="D35" s="359" t="s">
        <v>156</v>
      </c>
      <c r="E35" s="359" t="s">
        <v>159</v>
      </c>
      <c r="F35" s="359" t="s">
        <v>164</v>
      </c>
      <c r="G35" s="359" t="s">
        <v>167</v>
      </c>
      <c r="H35" s="359" t="s">
        <v>168</v>
      </c>
      <c r="I35" s="359" t="s">
        <v>169</v>
      </c>
      <c r="J35" s="359" t="s">
        <v>185</v>
      </c>
      <c r="K35" s="359" t="s">
        <v>195</v>
      </c>
      <c r="L35" s="359" t="s">
        <v>192</v>
      </c>
      <c r="M35" s="361" t="s">
        <v>212</v>
      </c>
      <c r="N35" s="47"/>
    </row>
    <row r="36" spans="1:14" ht="25.5" customHeight="1">
      <c r="A36" s="449"/>
      <c r="B36" s="414" t="s">
        <v>107</v>
      </c>
      <c r="C36" s="8">
        <v>99.5</v>
      </c>
      <c r="D36" s="8">
        <v>100.7</v>
      </c>
      <c r="E36" s="8">
        <v>106.9</v>
      </c>
      <c r="F36" s="8">
        <v>108.5</v>
      </c>
      <c r="G36" s="8">
        <v>114.8</v>
      </c>
      <c r="H36" s="8">
        <v>122.6</v>
      </c>
      <c r="I36" s="8">
        <v>120.5</v>
      </c>
      <c r="J36" s="8">
        <v>125.7</v>
      </c>
      <c r="K36" s="8">
        <v>141.4</v>
      </c>
      <c r="L36" s="8">
        <v>149.5</v>
      </c>
      <c r="M36" s="8">
        <v>149.6</v>
      </c>
    </row>
    <row r="37" spans="1:14" ht="25.5" customHeight="1">
      <c r="A37" s="449"/>
      <c r="B37" s="428" t="s">
        <v>207</v>
      </c>
      <c r="C37" s="8">
        <v>225.3</v>
      </c>
      <c r="D37" s="8">
        <v>226.3</v>
      </c>
      <c r="E37" s="8">
        <v>228.9</v>
      </c>
      <c r="F37" s="8">
        <v>231.8</v>
      </c>
      <c r="G37" s="8">
        <v>234.9</v>
      </c>
      <c r="H37" s="8">
        <v>240.8</v>
      </c>
      <c r="I37" s="8">
        <v>233.6</v>
      </c>
      <c r="J37" s="8">
        <v>240.2</v>
      </c>
      <c r="K37" s="8">
        <v>239.9</v>
      </c>
      <c r="L37" s="8">
        <v>246.5</v>
      </c>
      <c r="M37" s="8">
        <v>247.6</v>
      </c>
    </row>
    <row r="38" spans="1:14" ht="24.75" customHeight="1">
      <c r="A38" s="449"/>
      <c r="B38" s="172" t="s">
        <v>129</v>
      </c>
      <c r="C38" s="8">
        <v>171</v>
      </c>
      <c r="D38" s="8">
        <v>171</v>
      </c>
      <c r="E38" s="8">
        <v>171</v>
      </c>
      <c r="F38" s="8">
        <v>171</v>
      </c>
      <c r="G38" s="8">
        <v>170</v>
      </c>
      <c r="H38" s="8">
        <v>171</v>
      </c>
      <c r="I38" s="8">
        <v>169</v>
      </c>
      <c r="J38" s="8">
        <v>171</v>
      </c>
      <c r="K38" s="8">
        <v>169</v>
      </c>
      <c r="L38" s="8">
        <v>170</v>
      </c>
      <c r="M38" s="8">
        <v>172</v>
      </c>
    </row>
    <row r="40" spans="1:14" ht="14.25">
      <c r="C40" s="2"/>
      <c r="D40" s="164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T13" sqref="T13"/>
    </sheetView>
  </sheetViews>
  <sheetFormatPr defaultRowHeight="13.5"/>
  <cols>
    <col min="1" max="1" width="11.875" customWidth="1"/>
    <col min="10" max="10" width="9.25" bestFit="1" customWidth="1"/>
    <col min="13" max="13" width="9.25" bestFit="1" customWidth="1"/>
  </cols>
  <sheetData>
    <row r="1" spans="2:15">
      <c r="B1" s="456" t="s">
        <v>213</v>
      </c>
      <c r="C1" s="456"/>
      <c r="D1" s="456"/>
      <c r="E1" s="456"/>
      <c r="F1" s="456"/>
      <c r="G1" s="457" t="s">
        <v>127</v>
      </c>
      <c r="H1" s="457"/>
      <c r="I1" s="457"/>
      <c r="J1" s="221" t="s">
        <v>108</v>
      </c>
      <c r="K1" s="3"/>
      <c r="M1" s="3" t="s">
        <v>182</v>
      </c>
    </row>
    <row r="2" spans="2:15">
      <c r="B2" s="456"/>
      <c r="C2" s="456"/>
      <c r="D2" s="456"/>
      <c r="E2" s="456"/>
      <c r="F2" s="456"/>
      <c r="G2" s="457"/>
      <c r="H2" s="457"/>
      <c r="I2" s="457"/>
      <c r="J2" s="371">
        <v>191638</v>
      </c>
      <c r="K2" s="4" t="s">
        <v>110</v>
      </c>
      <c r="L2" s="338">
        <f t="shared" ref="L2:L7" si="0">SUM(J2)</f>
        <v>191638</v>
      </c>
      <c r="M2" s="371">
        <v>132115</v>
      </c>
    </row>
    <row r="3" spans="2:15">
      <c r="J3" s="371">
        <v>388426</v>
      </c>
      <c r="K3" s="3" t="s">
        <v>111</v>
      </c>
      <c r="L3" s="338">
        <f t="shared" si="0"/>
        <v>388426</v>
      </c>
      <c r="M3" s="371">
        <v>237248</v>
      </c>
    </row>
    <row r="4" spans="2:15">
      <c r="J4" s="371">
        <v>515037</v>
      </c>
      <c r="K4" s="3" t="s">
        <v>102</v>
      </c>
      <c r="L4" s="338">
        <f t="shared" si="0"/>
        <v>515037</v>
      </c>
      <c r="M4" s="371">
        <v>318112</v>
      </c>
    </row>
    <row r="5" spans="2:15">
      <c r="J5" s="371">
        <v>244810</v>
      </c>
      <c r="K5" s="3" t="s">
        <v>90</v>
      </c>
      <c r="L5" s="338">
        <f t="shared" si="0"/>
        <v>244810</v>
      </c>
      <c r="M5" s="371">
        <v>212785</v>
      </c>
    </row>
    <row r="6" spans="2:15">
      <c r="J6" s="371">
        <v>283562</v>
      </c>
      <c r="K6" s="3" t="s">
        <v>100</v>
      </c>
      <c r="L6" s="338">
        <f t="shared" si="0"/>
        <v>283562</v>
      </c>
      <c r="M6" s="371">
        <v>168013</v>
      </c>
    </row>
    <row r="7" spans="2:15">
      <c r="J7" s="371">
        <v>852910</v>
      </c>
      <c r="K7" s="3" t="s">
        <v>103</v>
      </c>
      <c r="L7" s="338">
        <f t="shared" si="0"/>
        <v>852910</v>
      </c>
      <c r="M7" s="371">
        <v>590661</v>
      </c>
    </row>
    <row r="8" spans="2:15">
      <c r="J8" s="338">
        <f>SUM(J2:J7)</f>
        <v>2476383</v>
      </c>
      <c r="K8" s="3" t="s">
        <v>92</v>
      </c>
      <c r="L8" s="406">
        <f>SUM(L2:L7)</f>
        <v>2476383</v>
      </c>
      <c r="M8" s="338">
        <f>SUM(M2:M7)</f>
        <v>1658934</v>
      </c>
    </row>
    <row r="10" spans="2:15">
      <c r="K10" s="3"/>
      <c r="L10" s="3" t="s">
        <v>160</v>
      </c>
      <c r="M10" s="3" t="s">
        <v>112</v>
      </c>
      <c r="N10" s="3"/>
      <c r="O10" s="3" t="s">
        <v>128</v>
      </c>
    </row>
    <row r="11" spans="2:15">
      <c r="K11" s="4" t="s">
        <v>110</v>
      </c>
      <c r="L11" s="338">
        <f>SUM(M2)</f>
        <v>132115</v>
      </c>
      <c r="M11" s="338">
        <f t="shared" ref="M11:M17" si="1">SUM(N11-L11)</f>
        <v>59523</v>
      </c>
      <c r="N11" s="338">
        <f t="shared" ref="N11:N17" si="2">SUM(L2)</f>
        <v>191638</v>
      </c>
      <c r="O11" s="339">
        <f>SUM(L11/N11)</f>
        <v>0.68939876224965824</v>
      </c>
    </row>
    <row r="12" spans="2:15">
      <c r="K12" s="3" t="s">
        <v>111</v>
      </c>
      <c r="L12" s="338">
        <f t="shared" ref="L12:L17" si="3">SUM(M3)</f>
        <v>237248</v>
      </c>
      <c r="M12" s="338">
        <f t="shared" si="1"/>
        <v>151178</v>
      </c>
      <c r="N12" s="338">
        <f t="shared" si="2"/>
        <v>388426</v>
      </c>
      <c r="O12" s="339">
        <f t="shared" ref="O12:O17" si="4">SUM(L12/N12)</f>
        <v>0.61079330425872624</v>
      </c>
    </row>
    <row r="13" spans="2:15">
      <c r="K13" s="3" t="s">
        <v>102</v>
      </c>
      <c r="L13" s="338">
        <f t="shared" si="3"/>
        <v>318112</v>
      </c>
      <c r="M13" s="338">
        <f t="shared" si="1"/>
        <v>196925</v>
      </c>
      <c r="N13" s="338">
        <f t="shared" si="2"/>
        <v>515037</v>
      </c>
      <c r="O13" s="339">
        <f t="shared" si="4"/>
        <v>0.61764882911324814</v>
      </c>
    </row>
    <row r="14" spans="2:15">
      <c r="K14" s="3" t="s">
        <v>90</v>
      </c>
      <c r="L14" s="338">
        <f t="shared" si="3"/>
        <v>212785</v>
      </c>
      <c r="M14" s="338">
        <f t="shared" si="1"/>
        <v>32025</v>
      </c>
      <c r="N14" s="338">
        <f t="shared" si="2"/>
        <v>244810</v>
      </c>
      <c r="O14" s="339">
        <f t="shared" si="4"/>
        <v>0.86918426534863769</v>
      </c>
    </row>
    <row r="15" spans="2:15">
      <c r="K15" s="3" t="s">
        <v>100</v>
      </c>
      <c r="L15" s="338">
        <f t="shared" si="3"/>
        <v>168013</v>
      </c>
      <c r="M15" s="338">
        <f t="shared" si="1"/>
        <v>115549</v>
      </c>
      <c r="N15" s="338">
        <f t="shared" si="2"/>
        <v>283562</v>
      </c>
      <c r="O15" s="339">
        <f t="shared" si="4"/>
        <v>0.59250886931253133</v>
      </c>
    </row>
    <row r="16" spans="2:15">
      <c r="K16" s="3" t="s">
        <v>103</v>
      </c>
      <c r="L16" s="338">
        <f t="shared" si="3"/>
        <v>590661</v>
      </c>
      <c r="M16" s="338">
        <f t="shared" si="1"/>
        <v>262249</v>
      </c>
      <c r="N16" s="338">
        <f t="shared" si="2"/>
        <v>852910</v>
      </c>
      <c r="O16" s="339">
        <f t="shared" si="4"/>
        <v>0.6925244164097033</v>
      </c>
    </row>
    <row r="17" spans="11:15">
      <c r="K17" s="3" t="s">
        <v>92</v>
      </c>
      <c r="L17" s="338">
        <f t="shared" si="3"/>
        <v>1658934</v>
      </c>
      <c r="M17" s="338">
        <f t="shared" si="1"/>
        <v>817449</v>
      </c>
      <c r="N17" s="338">
        <f t="shared" si="2"/>
        <v>2476383</v>
      </c>
      <c r="O17" s="339">
        <f t="shared" si="4"/>
        <v>0.66990203050174391</v>
      </c>
    </row>
    <row r="53" spans="1:9" ht="20.100000000000001" customHeight="1"/>
    <row r="54" spans="1:9" ht="20.100000000000001" customHeight="1" thickBot="1"/>
    <row r="55" spans="1:9" ht="16.5" customHeight="1">
      <c r="A55" s="49"/>
      <c r="B55" s="49"/>
      <c r="C55" s="49"/>
      <c r="D55" s="49"/>
      <c r="E55" s="49"/>
      <c r="F55" s="49"/>
      <c r="G55" s="49"/>
      <c r="H55" s="49"/>
      <c r="I55" s="49"/>
    </row>
    <row r="56" spans="1:9" ht="14.25">
      <c r="A56" s="35" t="s">
        <v>113</v>
      </c>
      <c r="B56" s="36"/>
      <c r="C56" s="458" t="s">
        <v>108</v>
      </c>
      <c r="D56" s="459"/>
      <c r="E56" s="458" t="s">
        <v>109</v>
      </c>
      <c r="F56" s="459"/>
      <c r="G56" s="462" t="s">
        <v>114</v>
      </c>
      <c r="H56" s="458" t="s">
        <v>115</v>
      </c>
      <c r="I56" s="459"/>
    </row>
    <row r="57" spans="1:9" ht="14.25">
      <c r="A57" s="37" t="s">
        <v>116</v>
      </c>
      <c r="B57" s="38"/>
      <c r="C57" s="460"/>
      <c r="D57" s="461"/>
      <c r="E57" s="460"/>
      <c r="F57" s="461"/>
      <c r="G57" s="463"/>
      <c r="H57" s="460"/>
      <c r="I57" s="461"/>
    </row>
    <row r="58" spans="1:9" ht="19.5" customHeight="1">
      <c r="A58" s="41" t="s">
        <v>117</v>
      </c>
      <c r="B58" s="39"/>
      <c r="C58" s="466" t="s">
        <v>208</v>
      </c>
      <c r="D58" s="467"/>
      <c r="E58" s="464" t="s">
        <v>211</v>
      </c>
      <c r="F58" s="465"/>
      <c r="G58" s="80">
        <v>15.2</v>
      </c>
      <c r="H58" s="40"/>
      <c r="I58" s="39"/>
    </row>
    <row r="59" spans="1:9" ht="19.5" customHeight="1">
      <c r="A59" s="41" t="s">
        <v>118</v>
      </c>
      <c r="B59" s="39"/>
      <c r="C59" s="468" t="s">
        <v>153</v>
      </c>
      <c r="D59" s="467"/>
      <c r="E59" s="464" t="s">
        <v>214</v>
      </c>
      <c r="F59" s="465"/>
      <c r="G59" s="84">
        <v>24.5</v>
      </c>
      <c r="H59" s="40"/>
      <c r="I59" s="39"/>
    </row>
    <row r="60" spans="1:9" ht="20.100000000000001" customHeight="1">
      <c r="A60" s="41" t="s">
        <v>119</v>
      </c>
      <c r="B60" s="39"/>
      <c r="C60" s="464" t="s">
        <v>210</v>
      </c>
      <c r="D60" s="465"/>
      <c r="E60" s="464" t="s">
        <v>215</v>
      </c>
      <c r="F60" s="465"/>
      <c r="G60" s="80">
        <v>78.2</v>
      </c>
      <c r="H60" s="40"/>
      <c r="I60" s="39"/>
    </row>
    <row r="61" spans="1:9" ht="20.100000000000001" customHeight="1"/>
    <row r="62" spans="1:9" ht="20.100000000000001" customHeight="1"/>
    <row r="63" spans="1:9">
      <c r="E63" s="34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M91" sqref="M91"/>
    </sheetView>
  </sheetViews>
  <sheetFormatPr defaultColWidth="4.75" defaultRowHeight="9.9499999999999993" customHeight="1"/>
  <cols>
    <col min="1" max="1" width="7.625" customWidth="1"/>
    <col min="2" max="13" width="6.125" customWidth="1"/>
    <col min="14" max="14" width="7.625" customWidth="1"/>
    <col min="15" max="15" width="7.5" customWidth="1"/>
    <col min="16" max="34" width="7.625" customWidth="1"/>
    <col min="35" max="41" width="9.625" customWidth="1"/>
  </cols>
  <sheetData>
    <row r="1" spans="1:19" ht="9.9499999999999993" customHeight="1">
      <c r="E1" s="2"/>
      <c r="F1" s="2"/>
      <c r="G1" s="2"/>
      <c r="H1" s="2"/>
      <c r="K1" s="16"/>
    </row>
    <row r="3" spans="1:19" ht="9.9499999999999993" customHeight="1">
      <c r="A3" s="29"/>
      <c r="B3" s="29"/>
    </row>
    <row r="4" spans="1:19" ht="9.9499999999999993" customHeight="1">
      <c r="J4" s="143"/>
      <c r="K4" s="2"/>
      <c r="L4" s="2"/>
      <c r="M4" s="2"/>
    </row>
    <row r="13" spans="1:19" ht="9.9499999999999993" customHeight="1">
      <c r="R13" s="157"/>
      <c r="S13" s="278"/>
    </row>
    <row r="14" spans="1:19" ht="9.9499999999999993" customHeight="1">
      <c r="R14" s="157"/>
      <c r="S14" s="278"/>
    </row>
    <row r="15" spans="1:19" ht="9.9499999999999993" customHeight="1">
      <c r="R15" s="157"/>
      <c r="S15" s="278"/>
    </row>
    <row r="16" spans="1:19" ht="9.9499999999999993" customHeight="1">
      <c r="R16" s="157"/>
      <c r="S16" s="278"/>
    </row>
    <row r="17" spans="1:35" ht="9.9499999999999993" customHeight="1">
      <c r="R17" s="157"/>
      <c r="S17" s="278"/>
    </row>
    <row r="20" spans="1:35" ht="9.9499999999999993" customHeight="1">
      <c r="AI20" s="47"/>
    </row>
    <row r="25" spans="1:35" s="47" customFormat="1" ht="9.9499999999999993" customHeight="1">
      <c r="A25" s="145"/>
      <c r="B25" s="145" t="s">
        <v>75</v>
      </c>
      <c r="C25" s="145" t="s">
        <v>76</v>
      </c>
      <c r="D25" s="145" t="s">
        <v>77</v>
      </c>
      <c r="E25" s="145" t="s">
        <v>78</v>
      </c>
      <c r="F25" s="145" t="s">
        <v>79</v>
      </c>
      <c r="G25" s="145" t="s">
        <v>80</v>
      </c>
      <c r="H25" s="145" t="s">
        <v>81</v>
      </c>
      <c r="I25" s="145" t="s">
        <v>82</v>
      </c>
      <c r="J25" s="145" t="s">
        <v>83</v>
      </c>
      <c r="K25" s="145" t="s">
        <v>84</v>
      </c>
      <c r="L25" s="145" t="s">
        <v>85</v>
      </c>
      <c r="M25" s="146" t="s">
        <v>86</v>
      </c>
      <c r="N25" s="203" t="s">
        <v>124</v>
      </c>
      <c r="O25" s="148" t="s">
        <v>123</v>
      </c>
      <c r="AI25"/>
    </row>
    <row r="26" spans="1:35" ht="9.9499999999999993" customHeight="1">
      <c r="A26" s="6" t="s">
        <v>169</v>
      </c>
      <c r="B26" s="145">
        <v>69</v>
      </c>
      <c r="C26" s="145">
        <v>77.5</v>
      </c>
      <c r="D26" s="147">
        <v>84.3</v>
      </c>
      <c r="E26" s="145">
        <v>83</v>
      </c>
      <c r="F26" s="145">
        <v>72.7</v>
      </c>
      <c r="G26" s="145">
        <v>75.400000000000006</v>
      </c>
      <c r="H26" s="147">
        <v>78.3</v>
      </c>
      <c r="I26" s="145">
        <v>69.5</v>
      </c>
      <c r="J26" s="145">
        <v>75.900000000000006</v>
      </c>
      <c r="K26" s="145">
        <v>79.900000000000006</v>
      </c>
      <c r="L26" s="145">
        <v>67.3</v>
      </c>
      <c r="M26" s="300">
        <v>71.8</v>
      </c>
      <c r="N26" s="301">
        <f t="shared" ref="N26:N28" si="0">SUM(B26:M26)</f>
        <v>904.5999999999998</v>
      </c>
      <c r="O26" s="147">
        <v>95.5</v>
      </c>
    </row>
    <row r="27" spans="1:35" ht="9.9499999999999993" customHeight="1">
      <c r="A27" s="6" t="s">
        <v>171</v>
      </c>
      <c r="B27" s="145">
        <v>62</v>
      </c>
      <c r="C27" s="145">
        <v>71.900000000000006</v>
      </c>
      <c r="D27" s="147">
        <v>82.3</v>
      </c>
      <c r="E27" s="145">
        <v>86.9</v>
      </c>
      <c r="F27" s="145">
        <v>79.5</v>
      </c>
      <c r="G27" s="145">
        <v>84.7</v>
      </c>
      <c r="H27" s="147">
        <v>77.8</v>
      </c>
      <c r="I27" s="145">
        <v>103.2</v>
      </c>
      <c r="J27" s="145">
        <v>105.2</v>
      </c>
      <c r="K27" s="145">
        <v>95.4</v>
      </c>
      <c r="L27" s="145">
        <v>100.3</v>
      </c>
      <c r="M27" s="300">
        <v>106.6</v>
      </c>
      <c r="N27" s="301">
        <f t="shared" si="0"/>
        <v>1055.8</v>
      </c>
      <c r="O27" s="147">
        <f>SUM(N27/N26)*100</f>
        <v>116.71456997567988</v>
      </c>
    </row>
    <row r="28" spans="1:35" ht="9.9499999999999993" customHeight="1">
      <c r="A28" s="6" t="s">
        <v>183</v>
      </c>
      <c r="B28" s="145">
        <v>93.3</v>
      </c>
      <c r="C28" s="145">
        <v>91.3</v>
      </c>
      <c r="D28" s="147">
        <v>106.6</v>
      </c>
      <c r="E28" s="145">
        <v>106.6</v>
      </c>
      <c r="F28" s="145">
        <v>101.9</v>
      </c>
      <c r="G28" s="145">
        <v>113</v>
      </c>
      <c r="H28" s="147">
        <v>110.5</v>
      </c>
      <c r="I28" s="145">
        <v>100.3</v>
      </c>
      <c r="J28" s="145">
        <v>104.2</v>
      </c>
      <c r="K28" s="145">
        <v>103.1</v>
      </c>
      <c r="L28" s="145">
        <v>103.7</v>
      </c>
      <c r="M28" s="300">
        <v>103.6</v>
      </c>
      <c r="N28" s="301">
        <f t="shared" si="0"/>
        <v>1238.0999999999999</v>
      </c>
      <c r="O28" s="147">
        <f>SUM(N28/N27)*100</f>
        <v>117.26652775146809</v>
      </c>
    </row>
    <row r="29" spans="1:35" ht="9.9499999999999993" customHeight="1">
      <c r="A29" s="6" t="s">
        <v>188</v>
      </c>
      <c r="B29" s="145">
        <v>91.6</v>
      </c>
      <c r="C29" s="145">
        <v>96.2</v>
      </c>
      <c r="D29" s="147">
        <v>103.6</v>
      </c>
      <c r="E29" s="145">
        <v>104.5</v>
      </c>
      <c r="F29" s="145">
        <v>106.1</v>
      </c>
      <c r="G29" s="145">
        <v>112.9</v>
      </c>
      <c r="H29" s="147">
        <v>114</v>
      </c>
      <c r="I29" s="145">
        <v>98.3</v>
      </c>
      <c r="J29" s="145">
        <v>106.4</v>
      </c>
      <c r="K29" s="145">
        <v>118.9</v>
      </c>
      <c r="L29" s="145">
        <v>102.8</v>
      </c>
      <c r="M29" s="300">
        <v>116.4</v>
      </c>
      <c r="N29" s="301">
        <f t="shared" ref="N29" si="1">SUM(B29:M29)</f>
        <v>1271.7</v>
      </c>
      <c r="O29" s="147">
        <f>SUM(N29/N28)*100</f>
        <v>102.71383571601649</v>
      </c>
    </row>
    <row r="30" spans="1:35" ht="9.9499999999999993" customHeight="1">
      <c r="A30" s="6" t="s">
        <v>197</v>
      </c>
      <c r="B30" s="145">
        <v>96.6</v>
      </c>
      <c r="C30" s="145">
        <v>108.3</v>
      </c>
      <c r="D30" s="147">
        <v>112.8</v>
      </c>
      <c r="E30" s="145">
        <v>102.7</v>
      </c>
      <c r="F30" s="145">
        <v>105.5</v>
      </c>
      <c r="G30" s="145">
        <v>119.6</v>
      </c>
      <c r="H30" s="147">
        <v>113.1</v>
      </c>
      <c r="I30" s="145">
        <v>97.8</v>
      </c>
      <c r="J30" s="145">
        <v>94.8</v>
      </c>
      <c r="K30" s="145">
        <v>105.8</v>
      </c>
      <c r="L30" s="145">
        <v>104.2</v>
      </c>
      <c r="M30" s="300">
        <v>101.9</v>
      </c>
      <c r="N30" s="301">
        <f t="shared" ref="N30" si="2">SUM(B30:M30)</f>
        <v>1263.1000000000001</v>
      </c>
      <c r="O30" s="147">
        <f>SUM(N30/N29)*100</f>
        <v>99.323739875756871</v>
      </c>
    </row>
    <row r="31" spans="1:35" ht="9.9499999999999993" customHeight="1"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</row>
    <row r="51" spans="1:17" ht="9.9499999999999993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7" ht="9.9499999999999993" customHeight="1">
      <c r="A52" s="48"/>
      <c r="B52" s="29"/>
    </row>
    <row r="53" spans="1:17" ht="9.9499999999999993" customHeight="1">
      <c r="A53" s="48"/>
      <c r="B53" s="29"/>
    </row>
    <row r="54" spans="1:17" ht="9.9499999999999993" customHeight="1">
      <c r="A54" s="48"/>
    </row>
    <row r="55" spans="1:17" ht="9.9499999999999993" customHeight="1">
      <c r="A55" s="145"/>
      <c r="B55" s="145" t="s">
        <v>75</v>
      </c>
      <c r="C55" s="145" t="s">
        <v>76</v>
      </c>
      <c r="D55" s="145" t="s">
        <v>77</v>
      </c>
      <c r="E55" s="145" t="s">
        <v>78</v>
      </c>
      <c r="F55" s="145" t="s">
        <v>79</v>
      </c>
      <c r="G55" s="145" t="s">
        <v>80</v>
      </c>
      <c r="H55" s="145" t="s">
        <v>81</v>
      </c>
      <c r="I55" s="145" t="s">
        <v>82</v>
      </c>
      <c r="J55" s="145" t="s">
        <v>83</v>
      </c>
      <c r="K55" s="145" t="s">
        <v>84</v>
      </c>
      <c r="L55" s="145" t="s">
        <v>85</v>
      </c>
      <c r="M55" s="146" t="s">
        <v>86</v>
      </c>
      <c r="N55" s="203" t="s">
        <v>125</v>
      </c>
      <c r="O55" s="148" t="s">
        <v>123</v>
      </c>
    </row>
    <row r="56" spans="1:17" ht="9.9499999999999993" customHeight="1">
      <c r="A56" s="6" t="s">
        <v>169</v>
      </c>
      <c r="B56" s="145">
        <v>121.9</v>
      </c>
      <c r="C56" s="145">
        <v>124.4</v>
      </c>
      <c r="D56" s="145">
        <v>124.3</v>
      </c>
      <c r="E56" s="145">
        <v>124</v>
      </c>
      <c r="F56" s="145">
        <v>129.1</v>
      </c>
      <c r="G56" s="145">
        <v>126</v>
      </c>
      <c r="H56" s="145">
        <v>120.9</v>
      </c>
      <c r="I56" s="145">
        <v>119.3</v>
      </c>
      <c r="J56" s="146">
        <v>118.8</v>
      </c>
      <c r="K56" s="145">
        <v>118</v>
      </c>
      <c r="L56" s="145">
        <v>111.6</v>
      </c>
      <c r="M56" s="146">
        <v>107.9</v>
      </c>
      <c r="N56" s="208">
        <f t="shared" ref="N56:N59" si="3">SUM(B56:M56)/12</f>
        <v>120.51666666666667</v>
      </c>
      <c r="O56" s="147">
        <v>98.3</v>
      </c>
      <c r="P56" s="17"/>
      <c r="Q56" s="17"/>
    </row>
    <row r="57" spans="1:17" ht="9.9499999999999993" customHeight="1">
      <c r="A57" s="6" t="s">
        <v>171</v>
      </c>
      <c r="B57" s="145">
        <v>107.9</v>
      </c>
      <c r="C57" s="145">
        <v>111.7</v>
      </c>
      <c r="D57" s="145">
        <v>111.9</v>
      </c>
      <c r="E57" s="145">
        <v>110.2</v>
      </c>
      <c r="F57" s="145">
        <v>112.5</v>
      </c>
      <c r="G57" s="145">
        <v>113</v>
      </c>
      <c r="H57" s="145">
        <v>111.4</v>
      </c>
      <c r="I57" s="145">
        <v>144</v>
      </c>
      <c r="J57" s="146">
        <v>145.1</v>
      </c>
      <c r="K57" s="145">
        <v>144.6</v>
      </c>
      <c r="L57" s="145">
        <v>147.4</v>
      </c>
      <c r="M57" s="146">
        <v>148.4</v>
      </c>
      <c r="N57" s="208">
        <f t="shared" si="3"/>
        <v>125.67500000000001</v>
      </c>
      <c r="O57" s="147">
        <f>SUM(N57/N56)*100</f>
        <v>104.28018254736553</v>
      </c>
      <c r="P57" s="17"/>
      <c r="Q57" s="17"/>
    </row>
    <row r="58" spans="1:17" ht="9.9499999999999993" customHeight="1">
      <c r="A58" s="6" t="s">
        <v>183</v>
      </c>
      <c r="B58" s="145">
        <v>141.30000000000001</v>
      </c>
      <c r="C58" s="145">
        <v>142.30000000000001</v>
      </c>
      <c r="D58" s="145">
        <v>141.1</v>
      </c>
      <c r="E58" s="145">
        <v>140.1</v>
      </c>
      <c r="F58" s="145">
        <v>145.19999999999999</v>
      </c>
      <c r="G58" s="145">
        <v>146.30000000000001</v>
      </c>
      <c r="H58" s="145">
        <v>140.9</v>
      </c>
      <c r="I58" s="145">
        <v>140.80000000000001</v>
      </c>
      <c r="J58" s="146">
        <v>138</v>
      </c>
      <c r="K58" s="145">
        <v>138.30000000000001</v>
      </c>
      <c r="L58" s="145">
        <v>140.9</v>
      </c>
      <c r="M58" s="146">
        <v>141.1</v>
      </c>
      <c r="N58" s="208">
        <f t="shared" si="3"/>
        <v>141.35833333333332</v>
      </c>
      <c r="O58" s="147">
        <f>SUM(N58/N57)*100</f>
        <v>112.47927856242951</v>
      </c>
      <c r="P58" s="17"/>
      <c r="Q58" s="17"/>
    </row>
    <row r="59" spans="1:17" ht="10.5" customHeight="1">
      <c r="A59" s="6" t="s">
        <v>188</v>
      </c>
      <c r="B59" s="145">
        <v>141.4</v>
      </c>
      <c r="C59" s="145">
        <v>142</v>
      </c>
      <c r="D59" s="145">
        <v>141.30000000000001</v>
      </c>
      <c r="E59" s="145">
        <v>142.80000000000001</v>
      </c>
      <c r="F59" s="145">
        <v>148.4</v>
      </c>
      <c r="G59" s="145">
        <v>148.9</v>
      </c>
      <c r="H59" s="145">
        <v>155</v>
      </c>
      <c r="I59" s="145">
        <v>154.5</v>
      </c>
      <c r="J59" s="146">
        <v>153.4</v>
      </c>
      <c r="K59" s="145">
        <v>157.9</v>
      </c>
      <c r="L59" s="145">
        <v>155.4</v>
      </c>
      <c r="M59" s="146">
        <v>152.80000000000001</v>
      </c>
      <c r="N59" s="208">
        <f t="shared" si="3"/>
        <v>149.48333333333335</v>
      </c>
      <c r="O59" s="147">
        <f>SUM(N59/N58)*100</f>
        <v>105.74780404409599</v>
      </c>
      <c r="P59" s="17"/>
      <c r="Q59" s="17"/>
    </row>
    <row r="60" spans="1:17" ht="10.5" customHeight="1">
      <c r="A60" s="6" t="s">
        <v>197</v>
      </c>
      <c r="B60" s="147">
        <v>151</v>
      </c>
      <c r="C60" s="145">
        <v>149.6</v>
      </c>
      <c r="D60" s="145">
        <v>151.1</v>
      </c>
      <c r="E60" s="145">
        <v>149.80000000000001</v>
      </c>
      <c r="F60" s="145">
        <v>147.9</v>
      </c>
      <c r="G60" s="145">
        <v>153.9</v>
      </c>
      <c r="H60" s="145">
        <v>150.4</v>
      </c>
      <c r="I60" s="145">
        <v>153.5</v>
      </c>
      <c r="J60" s="146">
        <v>147.69999999999999</v>
      </c>
      <c r="K60" s="145">
        <v>148.4</v>
      </c>
      <c r="L60" s="145">
        <v>148.4</v>
      </c>
      <c r="M60" s="146">
        <v>144</v>
      </c>
      <c r="N60" s="208">
        <f t="shared" ref="N60" si="4">SUM(B60:M60)/12</f>
        <v>149.64166666666668</v>
      </c>
      <c r="O60" s="147">
        <f>SUM(N60/N59)*100</f>
        <v>100.10592039246293</v>
      </c>
    </row>
    <row r="62" spans="1:17" ht="9.9499999999999993" customHeight="1">
      <c r="O62" s="48"/>
    </row>
    <row r="63" spans="1:17" ht="9.9499999999999993" customHeight="1">
      <c r="O63" s="48"/>
    </row>
    <row r="67" spans="15:27" ht="9.9499999999999993" customHeight="1"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85" spans="1:25" ht="9.9499999999999993" customHeight="1">
      <c r="A85" s="145"/>
      <c r="B85" s="145" t="s">
        <v>75</v>
      </c>
      <c r="C85" s="145" t="s">
        <v>76</v>
      </c>
      <c r="D85" s="145" t="s">
        <v>77</v>
      </c>
      <c r="E85" s="145" t="s">
        <v>78</v>
      </c>
      <c r="F85" s="145" t="s">
        <v>79</v>
      </c>
      <c r="G85" s="145" t="s">
        <v>80</v>
      </c>
      <c r="H85" s="145" t="s">
        <v>81</v>
      </c>
      <c r="I85" s="145" t="s">
        <v>82</v>
      </c>
      <c r="J85" s="145" t="s">
        <v>83</v>
      </c>
      <c r="K85" s="145" t="s">
        <v>84</v>
      </c>
      <c r="L85" s="145" t="s">
        <v>85</v>
      </c>
      <c r="M85" s="146" t="s">
        <v>86</v>
      </c>
      <c r="N85" s="203" t="s">
        <v>125</v>
      </c>
      <c r="O85" s="148" t="s">
        <v>123</v>
      </c>
    </row>
    <row r="86" spans="1:25" ht="9.9499999999999993" customHeight="1">
      <c r="A86" s="6" t="s">
        <v>169</v>
      </c>
      <c r="B86" s="145">
        <v>56.2</v>
      </c>
      <c r="C86" s="145">
        <v>61.9</v>
      </c>
      <c r="D86" s="145">
        <v>67.900000000000006</v>
      </c>
      <c r="E86" s="145">
        <v>67</v>
      </c>
      <c r="F86" s="145">
        <v>55.4</v>
      </c>
      <c r="G86" s="145">
        <v>60.3</v>
      </c>
      <c r="H86" s="145">
        <v>65.5</v>
      </c>
      <c r="I86" s="145">
        <v>58.5</v>
      </c>
      <c r="J86" s="146">
        <v>63.9</v>
      </c>
      <c r="K86" s="145">
        <v>67.900000000000006</v>
      </c>
      <c r="L86" s="145">
        <v>61.4</v>
      </c>
      <c r="M86" s="146">
        <v>67</v>
      </c>
      <c r="N86" s="208">
        <f>SUM(B86:M86)/12</f>
        <v>62.741666666666667</v>
      </c>
      <c r="O86" s="147">
        <v>97.5</v>
      </c>
      <c r="P86" s="47"/>
      <c r="Q86" s="214"/>
      <c r="R86" s="47"/>
      <c r="S86" s="47"/>
      <c r="T86" s="47"/>
      <c r="U86" s="47"/>
      <c r="V86" s="47"/>
      <c r="W86" s="47"/>
      <c r="X86" s="47"/>
      <c r="Y86" s="150"/>
    </row>
    <row r="87" spans="1:25" ht="9.9499999999999993" customHeight="1">
      <c r="A87" s="6" t="s">
        <v>171</v>
      </c>
      <c r="B87" s="145">
        <v>57.4</v>
      </c>
      <c r="C87" s="145">
        <v>63.8</v>
      </c>
      <c r="D87" s="145">
        <v>73.5</v>
      </c>
      <c r="E87" s="145">
        <v>79</v>
      </c>
      <c r="F87" s="145">
        <v>70.3</v>
      </c>
      <c r="G87" s="145">
        <v>74.900000000000006</v>
      </c>
      <c r="H87" s="145">
        <v>70</v>
      </c>
      <c r="I87" s="145">
        <v>68</v>
      </c>
      <c r="J87" s="146">
        <v>72.400000000000006</v>
      </c>
      <c r="K87" s="145">
        <v>66</v>
      </c>
      <c r="L87" s="145">
        <v>67.7</v>
      </c>
      <c r="M87" s="146">
        <v>71.7</v>
      </c>
      <c r="N87" s="208">
        <f>SUM(B87:M87)/12</f>
        <v>69.558333333333337</v>
      </c>
      <c r="O87" s="405">
        <f>SUM(N87/N86)*100</f>
        <v>110.86465666091114</v>
      </c>
      <c r="P87" s="47"/>
      <c r="Q87" s="214"/>
      <c r="R87" s="47"/>
      <c r="S87" s="47"/>
      <c r="T87" s="47"/>
      <c r="U87" s="47"/>
      <c r="V87" s="47"/>
      <c r="W87" s="47"/>
      <c r="X87" s="47"/>
      <c r="Y87" s="47"/>
    </row>
    <row r="88" spans="1:25" ht="10.5" customHeight="1">
      <c r="A88" s="6" t="s">
        <v>183</v>
      </c>
      <c r="B88" s="145">
        <v>66.900000000000006</v>
      </c>
      <c r="C88" s="145">
        <v>64.099999999999994</v>
      </c>
      <c r="D88" s="145">
        <v>75.599999999999994</v>
      </c>
      <c r="E88" s="145">
        <v>76.2</v>
      </c>
      <c r="F88" s="145">
        <v>69.599999999999994</v>
      </c>
      <c r="G88" s="145">
        <v>77.2</v>
      </c>
      <c r="H88" s="145">
        <v>78.8</v>
      </c>
      <c r="I88" s="145">
        <v>71.3</v>
      </c>
      <c r="J88" s="146">
        <v>75.8</v>
      </c>
      <c r="K88" s="145">
        <v>74.5</v>
      </c>
      <c r="L88" s="145">
        <v>73.3</v>
      </c>
      <c r="M88" s="146">
        <v>73.400000000000006</v>
      </c>
      <c r="N88" s="208">
        <f>SUM(B88:M88)/12</f>
        <v>73.058333333333323</v>
      </c>
      <c r="O88" s="405">
        <f>SUM(N88/N87)*100</f>
        <v>105.03174793338923</v>
      </c>
      <c r="P88" s="47"/>
      <c r="Q88" s="214"/>
      <c r="R88" s="47"/>
      <c r="S88" s="47"/>
      <c r="T88" s="47"/>
      <c r="U88" s="47"/>
      <c r="V88" s="47"/>
      <c r="W88" s="47"/>
      <c r="X88" s="47"/>
      <c r="Y88" s="47"/>
    </row>
    <row r="89" spans="1:25" ht="10.5" customHeight="1">
      <c r="A89" s="6" t="s">
        <v>188</v>
      </c>
      <c r="B89" s="145">
        <v>64.8</v>
      </c>
      <c r="C89" s="145">
        <v>67.7</v>
      </c>
      <c r="D89" s="145">
        <v>73.400000000000006</v>
      </c>
      <c r="E89" s="145">
        <v>73.099999999999994</v>
      </c>
      <c r="F89" s="145">
        <v>70.900000000000006</v>
      </c>
      <c r="G89" s="145">
        <v>75.8</v>
      </c>
      <c r="H89" s="145">
        <v>73</v>
      </c>
      <c r="I89" s="145">
        <v>63.7</v>
      </c>
      <c r="J89" s="146">
        <v>69.5</v>
      </c>
      <c r="K89" s="145">
        <v>74.900000000000006</v>
      </c>
      <c r="L89" s="145">
        <v>66.5</v>
      </c>
      <c r="M89" s="146">
        <v>76.400000000000006</v>
      </c>
      <c r="N89" s="208">
        <f>SUM(B89:M89)/12</f>
        <v>70.808333333333323</v>
      </c>
      <c r="O89" s="405">
        <f>SUM(N89/N88)*100</f>
        <v>96.920269191285499</v>
      </c>
      <c r="P89" s="47"/>
      <c r="Q89" s="214"/>
      <c r="R89" s="47"/>
      <c r="S89" s="47"/>
      <c r="T89" s="47"/>
      <c r="U89" s="47"/>
      <c r="V89" s="47"/>
      <c r="W89" s="47"/>
      <c r="X89" s="47"/>
      <c r="Y89" s="47"/>
    </row>
    <row r="90" spans="1:25" ht="10.5" customHeight="1">
      <c r="A90" s="6" t="s">
        <v>188</v>
      </c>
      <c r="B90" s="145">
        <v>64.2</v>
      </c>
      <c r="C90" s="145">
        <v>72.5</v>
      </c>
      <c r="D90" s="145">
        <v>74.5</v>
      </c>
      <c r="E90" s="145">
        <v>68.7</v>
      </c>
      <c r="F90" s="145">
        <v>71.5</v>
      </c>
      <c r="G90" s="145">
        <v>77.3</v>
      </c>
      <c r="H90" s="145">
        <v>75.5</v>
      </c>
      <c r="I90" s="145">
        <v>63.3</v>
      </c>
      <c r="J90" s="146">
        <v>64.900000000000006</v>
      </c>
      <c r="K90" s="145">
        <v>71.2</v>
      </c>
      <c r="L90" s="145">
        <v>70.2</v>
      </c>
      <c r="M90" s="146">
        <v>71.2</v>
      </c>
      <c r="N90" s="208">
        <f>SUM(B90:M90)/12</f>
        <v>70.416666666666671</v>
      </c>
      <c r="O90" s="405">
        <f>SUM(N90/N89)*100</f>
        <v>99.44686359891729</v>
      </c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9.9499999999999993" customHeight="1">
      <c r="A91" s="149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R32" sqref="R32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8" ht="22.5" customHeight="1">
      <c r="A1" s="469" t="s">
        <v>216</v>
      </c>
      <c r="B1" s="470"/>
      <c r="C1" s="470"/>
      <c r="D1" s="470"/>
      <c r="E1" s="470"/>
      <c r="F1" s="470"/>
      <c r="G1" s="470"/>
      <c r="M1" s="16"/>
      <c r="N1" t="s">
        <v>197</v>
      </c>
      <c r="O1" s="110"/>
      <c r="Q1" s="279" t="s">
        <v>188</v>
      </c>
    </row>
    <row r="2" spans="1:18" ht="13.5" customHeight="1">
      <c r="H2" s="3"/>
      <c r="I2" s="144" t="s">
        <v>9</v>
      </c>
      <c r="J2" s="8" t="s">
        <v>67</v>
      </c>
      <c r="K2" s="3" t="s">
        <v>44</v>
      </c>
      <c r="L2" s="3"/>
      <c r="M2" s="8" t="s">
        <v>9</v>
      </c>
      <c r="N2" s="8"/>
      <c r="O2" s="89"/>
      <c r="P2" s="3"/>
      <c r="Q2" s="87"/>
    </row>
    <row r="3" spans="1:18" ht="13.5" customHeight="1">
      <c r="H3" s="3">
        <v>17</v>
      </c>
      <c r="I3" s="160" t="s">
        <v>21</v>
      </c>
      <c r="J3" s="13">
        <v>345544</v>
      </c>
      <c r="K3" s="195">
        <v>1</v>
      </c>
      <c r="L3" s="3">
        <f>SUM(H3)</f>
        <v>17</v>
      </c>
      <c r="M3" s="160" t="s">
        <v>21</v>
      </c>
      <c r="N3" s="13">
        <f>SUM(J3)</f>
        <v>345544</v>
      </c>
      <c r="O3" s="3">
        <f>SUM(H3)</f>
        <v>17</v>
      </c>
      <c r="P3" s="160" t="s">
        <v>21</v>
      </c>
      <c r="Q3" s="196">
        <v>441989</v>
      </c>
    </row>
    <row r="4" spans="1:18" ht="13.5" customHeight="1">
      <c r="H4" s="3">
        <v>26</v>
      </c>
      <c r="I4" s="160" t="s">
        <v>30</v>
      </c>
      <c r="J4" s="13">
        <v>108096</v>
      </c>
      <c r="K4" s="195">
        <v>2</v>
      </c>
      <c r="L4" s="3">
        <f t="shared" ref="L4:L12" si="0">SUM(H4)</f>
        <v>26</v>
      </c>
      <c r="M4" s="160" t="s">
        <v>30</v>
      </c>
      <c r="N4" s="13">
        <f t="shared" ref="N4:N12" si="1">SUM(J4)</f>
        <v>108096</v>
      </c>
      <c r="O4" s="3">
        <f t="shared" ref="O4:O12" si="2">SUM(H4)</f>
        <v>26</v>
      </c>
      <c r="P4" s="160" t="s">
        <v>30</v>
      </c>
      <c r="Q4" s="86">
        <v>105529</v>
      </c>
    </row>
    <row r="5" spans="1:18" ht="13.5" customHeight="1">
      <c r="H5" s="3">
        <v>33</v>
      </c>
      <c r="I5" s="160" t="s">
        <v>0</v>
      </c>
      <c r="J5" s="13">
        <v>101366</v>
      </c>
      <c r="K5" s="195">
        <v>3</v>
      </c>
      <c r="L5" s="3">
        <f t="shared" si="0"/>
        <v>33</v>
      </c>
      <c r="M5" s="160" t="s">
        <v>0</v>
      </c>
      <c r="N5" s="13">
        <f t="shared" si="1"/>
        <v>101366</v>
      </c>
      <c r="O5" s="3">
        <f t="shared" si="2"/>
        <v>33</v>
      </c>
      <c r="P5" s="160" t="s">
        <v>0</v>
      </c>
      <c r="Q5" s="86">
        <v>111337</v>
      </c>
    </row>
    <row r="6" spans="1:18" ht="13.5" customHeight="1">
      <c r="H6" s="3">
        <v>36</v>
      </c>
      <c r="I6" s="160" t="s">
        <v>5</v>
      </c>
      <c r="J6" s="217">
        <v>91015</v>
      </c>
      <c r="K6" s="195">
        <v>4</v>
      </c>
      <c r="L6" s="3">
        <f t="shared" si="0"/>
        <v>36</v>
      </c>
      <c r="M6" s="160" t="s">
        <v>5</v>
      </c>
      <c r="N6" s="13">
        <f t="shared" si="1"/>
        <v>91015</v>
      </c>
      <c r="O6" s="3">
        <f t="shared" si="2"/>
        <v>36</v>
      </c>
      <c r="P6" s="160" t="s">
        <v>5</v>
      </c>
      <c r="Q6" s="86">
        <v>122976</v>
      </c>
    </row>
    <row r="7" spans="1:18" ht="13.5" customHeight="1">
      <c r="H7" s="3">
        <v>16</v>
      </c>
      <c r="I7" s="160" t="s">
        <v>3</v>
      </c>
      <c r="J7" s="217">
        <v>56694</v>
      </c>
      <c r="K7" s="195">
        <v>5</v>
      </c>
      <c r="L7" s="3">
        <f t="shared" si="0"/>
        <v>16</v>
      </c>
      <c r="M7" s="160" t="s">
        <v>3</v>
      </c>
      <c r="N7" s="13">
        <f t="shared" si="1"/>
        <v>56694</v>
      </c>
      <c r="O7" s="3">
        <f t="shared" si="2"/>
        <v>16</v>
      </c>
      <c r="P7" s="160" t="s">
        <v>3</v>
      </c>
      <c r="Q7" s="86">
        <v>56232</v>
      </c>
    </row>
    <row r="8" spans="1:18" ht="13.5" customHeight="1">
      <c r="H8" s="3">
        <v>34</v>
      </c>
      <c r="I8" s="160" t="s">
        <v>1</v>
      </c>
      <c r="J8" s="13">
        <v>47486</v>
      </c>
      <c r="K8" s="195">
        <v>6</v>
      </c>
      <c r="L8" s="3">
        <f t="shared" si="0"/>
        <v>34</v>
      </c>
      <c r="M8" s="160" t="s">
        <v>1</v>
      </c>
      <c r="N8" s="13">
        <f t="shared" si="1"/>
        <v>47486</v>
      </c>
      <c r="O8" s="3">
        <f t="shared" si="2"/>
        <v>34</v>
      </c>
      <c r="P8" s="160" t="s">
        <v>1</v>
      </c>
      <c r="Q8" s="86">
        <v>48666</v>
      </c>
    </row>
    <row r="9" spans="1:18" ht="13.5" customHeight="1">
      <c r="H9" s="77">
        <v>40</v>
      </c>
      <c r="I9" s="162" t="s">
        <v>2</v>
      </c>
      <c r="J9" s="13">
        <v>38071</v>
      </c>
      <c r="K9" s="195">
        <v>7</v>
      </c>
      <c r="L9" s="3">
        <f t="shared" si="0"/>
        <v>40</v>
      </c>
      <c r="M9" s="162" t="s">
        <v>2</v>
      </c>
      <c r="N9" s="13">
        <f t="shared" si="1"/>
        <v>38071</v>
      </c>
      <c r="O9" s="3">
        <f t="shared" si="2"/>
        <v>40</v>
      </c>
      <c r="P9" s="162" t="s">
        <v>2</v>
      </c>
      <c r="Q9" s="86">
        <v>41333</v>
      </c>
    </row>
    <row r="10" spans="1:18" ht="13.5" customHeight="1">
      <c r="H10" s="3">
        <v>25</v>
      </c>
      <c r="I10" s="160" t="s">
        <v>29</v>
      </c>
      <c r="J10" s="13">
        <v>35725</v>
      </c>
      <c r="K10" s="195">
        <v>8</v>
      </c>
      <c r="L10" s="3">
        <f t="shared" si="0"/>
        <v>25</v>
      </c>
      <c r="M10" s="160" t="s">
        <v>29</v>
      </c>
      <c r="N10" s="13">
        <f t="shared" si="1"/>
        <v>35725</v>
      </c>
      <c r="O10" s="3">
        <f t="shared" si="2"/>
        <v>25</v>
      </c>
      <c r="P10" s="160" t="s">
        <v>29</v>
      </c>
      <c r="Q10" s="86">
        <v>41395</v>
      </c>
    </row>
    <row r="11" spans="1:18" ht="13.5" customHeight="1">
      <c r="H11" s="14">
        <v>13</v>
      </c>
      <c r="I11" s="162" t="s">
        <v>7</v>
      </c>
      <c r="J11" s="13">
        <v>32405</v>
      </c>
      <c r="K11" s="195">
        <v>9</v>
      </c>
      <c r="L11" s="3">
        <f t="shared" si="0"/>
        <v>13</v>
      </c>
      <c r="M11" s="162" t="s">
        <v>7</v>
      </c>
      <c r="N11" s="13">
        <f t="shared" si="1"/>
        <v>32405</v>
      </c>
      <c r="O11" s="3">
        <f t="shared" si="2"/>
        <v>13</v>
      </c>
      <c r="P11" s="162" t="s">
        <v>7</v>
      </c>
      <c r="Q11" s="86">
        <v>33307</v>
      </c>
    </row>
    <row r="12" spans="1:18" ht="13.5" customHeight="1" thickBot="1">
      <c r="H12" s="271">
        <v>24</v>
      </c>
      <c r="I12" s="376" t="s">
        <v>28</v>
      </c>
      <c r="J12" s="413">
        <v>29497</v>
      </c>
      <c r="K12" s="194">
        <v>10</v>
      </c>
      <c r="L12" s="3">
        <f t="shared" si="0"/>
        <v>24</v>
      </c>
      <c r="M12" s="376" t="s">
        <v>28</v>
      </c>
      <c r="N12" s="13">
        <f t="shared" si="1"/>
        <v>29497</v>
      </c>
      <c r="O12" s="14">
        <f t="shared" si="2"/>
        <v>24</v>
      </c>
      <c r="P12" s="376" t="s">
        <v>28</v>
      </c>
      <c r="Q12" s="197">
        <v>29183</v>
      </c>
    </row>
    <row r="13" spans="1:18" ht="13.5" customHeight="1" thickTop="1" thickBot="1">
      <c r="H13" s="121">
        <v>38</v>
      </c>
      <c r="I13" s="174" t="s">
        <v>38</v>
      </c>
      <c r="J13" s="415">
        <v>26094</v>
      </c>
      <c r="K13" s="103"/>
      <c r="L13" s="78"/>
      <c r="M13" s="163"/>
      <c r="N13" s="336">
        <v>916458</v>
      </c>
      <c r="O13" s="3"/>
      <c r="P13" s="270" t="s">
        <v>152</v>
      </c>
      <c r="Q13" s="198">
        <v>1164439</v>
      </c>
    </row>
    <row r="14" spans="1:18" ht="13.5" customHeight="1">
      <c r="B14" s="19"/>
      <c r="H14" s="3">
        <v>37</v>
      </c>
      <c r="I14" s="160" t="s">
        <v>37</v>
      </c>
      <c r="J14" s="217">
        <v>15116</v>
      </c>
      <c r="K14" s="103"/>
      <c r="L14" s="26"/>
      <c r="O14"/>
    </row>
    <row r="15" spans="1:18" ht="13.5" customHeight="1">
      <c r="G15" s="17"/>
      <c r="H15" s="3">
        <v>9</v>
      </c>
      <c r="I15" s="3" t="s">
        <v>162</v>
      </c>
      <c r="J15" s="13">
        <v>13700</v>
      </c>
      <c r="K15" s="103"/>
      <c r="L15" s="26"/>
      <c r="M15" t="s">
        <v>198</v>
      </c>
      <c r="N15" s="15"/>
      <c r="O15"/>
      <c r="P15" t="s">
        <v>199</v>
      </c>
      <c r="Q15" s="85" t="s">
        <v>62</v>
      </c>
    </row>
    <row r="16" spans="1:18" ht="13.5" customHeight="1">
      <c r="C16" s="15"/>
      <c r="E16" s="17"/>
      <c r="H16" s="3">
        <v>31</v>
      </c>
      <c r="I16" s="160" t="s">
        <v>104</v>
      </c>
      <c r="J16" s="217">
        <v>12388</v>
      </c>
      <c r="K16" s="103"/>
      <c r="L16" s="3">
        <f>SUM(L3)</f>
        <v>17</v>
      </c>
      <c r="M16" s="13">
        <f>SUM(N3)</f>
        <v>345544</v>
      </c>
      <c r="N16" s="160" t="s">
        <v>21</v>
      </c>
      <c r="O16" s="3">
        <f>SUM(O3)</f>
        <v>17</v>
      </c>
      <c r="P16" s="13">
        <f>SUM(M16)</f>
        <v>345544</v>
      </c>
      <c r="Q16" s="275">
        <v>349182</v>
      </c>
      <c r="R16" s="79"/>
    </row>
    <row r="17" spans="2:20" ht="13.5" customHeight="1">
      <c r="C17" s="15"/>
      <c r="E17" s="17"/>
      <c r="H17" s="3">
        <v>14</v>
      </c>
      <c r="I17" s="160" t="s">
        <v>19</v>
      </c>
      <c r="J17" s="13">
        <v>11078</v>
      </c>
      <c r="K17" s="103"/>
      <c r="L17" s="3">
        <f t="shared" ref="L17:L25" si="3">SUM(L4)</f>
        <v>26</v>
      </c>
      <c r="M17" s="13">
        <f t="shared" ref="M17:M25" si="4">SUM(N4)</f>
        <v>108096</v>
      </c>
      <c r="N17" s="160" t="s">
        <v>30</v>
      </c>
      <c r="O17" s="3">
        <f t="shared" ref="O17:O25" si="5">SUM(O4)</f>
        <v>26</v>
      </c>
      <c r="P17" s="13">
        <f t="shared" ref="P17:P25" si="6">SUM(M17)</f>
        <v>108096</v>
      </c>
      <c r="Q17" s="276">
        <v>111033</v>
      </c>
      <c r="R17" s="79"/>
      <c r="S17" s="42"/>
    </row>
    <row r="18" spans="2:20" ht="13.5" customHeight="1">
      <c r="C18" s="15"/>
      <c r="E18" s="17"/>
      <c r="H18" s="3">
        <v>2</v>
      </c>
      <c r="I18" s="160" t="s">
        <v>6</v>
      </c>
      <c r="J18" s="13">
        <v>10253</v>
      </c>
      <c r="K18" s="103"/>
      <c r="L18" s="3">
        <f t="shared" si="3"/>
        <v>33</v>
      </c>
      <c r="M18" s="13">
        <f t="shared" si="4"/>
        <v>101366</v>
      </c>
      <c r="N18" s="160" t="s">
        <v>0</v>
      </c>
      <c r="O18" s="3">
        <f t="shared" si="5"/>
        <v>33</v>
      </c>
      <c r="P18" s="13">
        <f t="shared" si="6"/>
        <v>101366</v>
      </c>
      <c r="Q18" s="276">
        <v>105883</v>
      </c>
      <c r="R18" s="79"/>
      <c r="S18" s="111"/>
    </row>
    <row r="19" spans="2:20" ht="13.5" customHeight="1">
      <c r="C19" s="15"/>
      <c r="E19" s="17"/>
      <c r="H19" s="3">
        <v>15</v>
      </c>
      <c r="I19" s="160" t="s">
        <v>20</v>
      </c>
      <c r="J19" s="13">
        <v>8502</v>
      </c>
      <c r="L19" s="3">
        <f t="shared" si="3"/>
        <v>36</v>
      </c>
      <c r="M19" s="13">
        <f t="shared" si="4"/>
        <v>91015</v>
      </c>
      <c r="N19" s="160" t="s">
        <v>5</v>
      </c>
      <c r="O19" s="3">
        <f t="shared" si="5"/>
        <v>36</v>
      </c>
      <c r="P19" s="13">
        <f t="shared" si="6"/>
        <v>91015</v>
      </c>
      <c r="Q19" s="276">
        <v>85866</v>
      </c>
      <c r="R19" s="79"/>
      <c r="S19" s="124"/>
    </row>
    <row r="20" spans="2:20" ht="13.5" customHeight="1">
      <c r="B20" s="18"/>
      <c r="C20" s="15"/>
      <c r="E20" s="17"/>
      <c r="H20" s="3">
        <v>21</v>
      </c>
      <c r="I20" s="3" t="s">
        <v>158</v>
      </c>
      <c r="J20" s="217">
        <v>6510</v>
      </c>
      <c r="L20" s="3">
        <f t="shared" si="3"/>
        <v>16</v>
      </c>
      <c r="M20" s="13">
        <f t="shared" si="4"/>
        <v>56694</v>
      </c>
      <c r="N20" s="160" t="s">
        <v>3</v>
      </c>
      <c r="O20" s="3">
        <f t="shared" si="5"/>
        <v>16</v>
      </c>
      <c r="P20" s="13">
        <f t="shared" si="6"/>
        <v>56694</v>
      </c>
      <c r="Q20" s="276">
        <v>59982</v>
      </c>
      <c r="R20" s="79"/>
      <c r="S20" s="124"/>
    </row>
    <row r="21" spans="2:20" ht="13.5" customHeight="1">
      <c r="B21" s="18"/>
      <c r="C21" s="15"/>
      <c r="E21" s="17"/>
      <c r="H21" s="3">
        <v>11</v>
      </c>
      <c r="I21" s="160" t="s">
        <v>17</v>
      </c>
      <c r="J21" s="13">
        <v>4921</v>
      </c>
      <c r="L21" s="3">
        <f t="shared" si="3"/>
        <v>34</v>
      </c>
      <c r="M21" s="13">
        <f t="shared" si="4"/>
        <v>47486</v>
      </c>
      <c r="N21" s="160" t="s">
        <v>1</v>
      </c>
      <c r="O21" s="3">
        <f t="shared" si="5"/>
        <v>34</v>
      </c>
      <c r="P21" s="13">
        <f t="shared" si="6"/>
        <v>47486</v>
      </c>
      <c r="Q21" s="276">
        <v>50378</v>
      </c>
      <c r="R21" s="79"/>
      <c r="S21" s="28"/>
    </row>
    <row r="22" spans="2:20" ht="13.5" customHeight="1">
      <c r="C22" s="15"/>
      <c r="E22" s="17"/>
      <c r="H22" s="3">
        <v>1</v>
      </c>
      <c r="I22" s="160" t="s">
        <v>4</v>
      </c>
      <c r="J22" s="13">
        <v>3946</v>
      </c>
      <c r="K22" s="15"/>
      <c r="L22" s="3">
        <f t="shared" si="3"/>
        <v>40</v>
      </c>
      <c r="M22" s="13">
        <f t="shared" si="4"/>
        <v>38071</v>
      </c>
      <c r="N22" s="162" t="s">
        <v>2</v>
      </c>
      <c r="O22" s="3">
        <f t="shared" si="5"/>
        <v>40</v>
      </c>
      <c r="P22" s="13">
        <f t="shared" si="6"/>
        <v>38071</v>
      </c>
      <c r="Q22" s="276">
        <v>36392</v>
      </c>
      <c r="R22" s="79"/>
    </row>
    <row r="23" spans="2:20" ht="13.5" customHeight="1">
      <c r="B23" s="18"/>
      <c r="C23" s="15"/>
      <c r="E23" s="17"/>
      <c r="H23" s="3">
        <v>3</v>
      </c>
      <c r="I23" s="160" t="s">
        <v>10</v>
      </c>
      <c r="J23" s="13">
        <v>2842</v>
      </c>
      <c r="K23" s="15"/>
      <c r="L23" s="3">
        <f t="shared" si="3"/>
        <v>25</v>
      </c>
      <c r="M23" s="13">
        <f t="shared" si="4"/>
        <v>35725</v>
      </c>
      <c r="N23" s="160" t="s">
        <v>29</v>
      </c>
      <c r="O23" s="3">
        <f t="shared" si="5"/>
        <v>25</v>
      </c>
      <c r="P23" s="13">
        <f t="shared" si="6"/>
        <v>35725</v>
      </c>
      <c r="Q23" s="276">
        <v>27291</v>
      </c>
      <c r="R23" s="79"/>
      <c r="S23" s="42"/>
    </row>
    <row r="24" spans="2:20" ht="13.5" customHeight="1">
      <c r="C24" s="15"/>
      <c r="E24" s="17"/>
      <c r="H24" s="3">
        <v>20</v>
      </c>
      <c r="I24" s="160" t="s">
        <v>24</v>
      </c>
      <c r="J24" s="13">
        <v>2280</v>
      </c>
      <c r="K24" s="15"/>
      <c r="L24" s="3">
        <f t="shared" si="3"/>
        <v>13</v>
      </c>
      <c r="M24" s="13">
        <f t="shared" si="4"/>
        <v>32405</v>
      </c>
      <c r="N24" s="162" t="s">
        <v>7</v>
      </c>
      <c r="O24" s="3">
        <f t="shared" si="5"/>
        <v>13</v>
      </c>
      <c r="P24" s="13">
        <f t="shared" si="6"/>
        <v>32405</v>
      </c>
      <c r="Q24" s="276">
        <v>34244</v>
      </c>
      <c r="R24" s="79"/>
      <c r="S24" s="111"/>
    </row>
    <row r="25" spans="2:20" ht="13.5" customHeight="1" thickBot="1">
      <c r="C25" s="15"/>
      <c r="E25" s="17"/>
      <c r="H25" s="3">
        <v>35</v>
      </c>
      <c r="I25" s="160" t="s">
        <v>36</v>
      </c>
      <c r="J25" s="217">
        <v>2143</v>
      </c>
      <c r="K25" s="15"/>
      <c r="L25" s="14">
        <f t="shared" si="3"/>
        <v>24</v>
      </c>
      <c r="M25" s="113">
        <f t="shared" si="4"/>
        <v>29497</v>
      </c>
      <c r="N25" s="376" t="s">
        <v>28</v>
      </c>
      <c r="O25" s="14">
        <f t="shared" si="5"/>
        <v>24</v>
      </c>
      <c r="P25" s="113">
        <f t="shared" si="6"/>
        <v>29497</v>
      </c>
      <c r="Q25" s="277">
        <v>28973</v>
      </c>
      <c r="R25" s="126" t="s">
        <v>72</v>
      </c>
      <c r="S25" s="28"/>
      <c r="T25" s="28"/>
    </row>
    <row r="26" spans="2:20" ht="13.5" customHeight="1" thickTop="1">
      <c r="H26" s="3">
        <v>12</v>
      </c>
      <c r="I26" s="160" t="s">
        <v>18</v>
      </c>
      <c r="J26" s="13">
        <v>2110</v>
      </c>
      <c r="K26" s="15"/>
      <c r="L26" s="114"/>
      <c r="M26" s="161">
        <f>SUM(J43-(M16+M17+M18+M19+M20+M21+M22+M23+M24+M25))</f>
        <v>133204</v>
      </c>
      <c r="N26" s="218" t="s">
        <v>45</v>
      </c>
      <c r="O26" s="115"/>
      <c r="P26" s="161">
        <f>SUM(M26)</f>
        <v>133204</v>
      </c>
      <c r="Q26" s="161"/>
      <c r="R26" s="175">
        <v>1042384</v>
      </c>
      <c r="T26" s="28"/>
    </row>
    <row r="27" spans="2:20" ht="13.5" customHeight="1">
      <c r="H27" s="3">
        <v>22</v>
      </c>
      <c r="I27" s="160" t="s">
        <v>26</v>
      </c>
      <c r="J27" s="13">
        <v>1836</v>
      </c>
      <c r="K27" s="15"/>
      <c r="M27" t="s">
        <v>189</v>
      </c>
      <c r="O27" s="110"/>
      <c r="P27" s="28" t="s">
        <v>190</v>
      </c>
    </row>
    <row r="28" spans="2:20" ht="13.5" customHeight="1">
      <c r="H28" s="3">
        <v>39</v>
      </c>
      <c r="I28" s="160" t="s">
        <v>39</v>
      </c>
      <c r="J28" s="13">
        <v>1791</v>
      </c>
      <c r="K28" s="15"/>
      <c r="M28" s="86">
        <f t="shared" ref="M28:M37" si="7">SUM(Q3)</f>
        <v>441989</v>
      </c>
      <c r="N28" s="160" t="s">
        <v>21</v>
      </c>
      <c r="O28" s="3">
        <f>SUM(L3)</f>
        <v>17</v>
      </c>
      <c r="P28" s="86">
        <f t="shared" ref="P28:P37" si="8">SUM(Q3)</f>
        <v>441989</v>
      </c>
    </row>
    <row r="29" spans="2:20" ht="13.5" customHeight="1">
      <c r="H29" s="3">
        <v>27</v>
      </c>
      <c r="I29" s="160" t="s">
        <v>31</v>
      </c>
      <c r="J29" s="136">
        <v>1771</v>
      </c>
      <c r="K29" s="15"/>
      <c r="M29" s="86">
        <f t="shared" si="7"/>
        <v>105529</v>
      </c>
      <c r="N29" s="160" t="s">
        <v>30</v>
      </c>
      <c r="O29" s="3">
        <f t="shared" ref="O29:O37" si="9">SUM(L4)</f>
        <v>26</v>
      </c>
      <c r="P29" s="86">
        <f t="shared" si="8"/>
        <v>105529</v>
      </c>
    </row>
    <row r="30" spans="2:20" ht="13.5" customHeight="1">
      <c r="H30" s="3">
        <v>30</v>
      </c>
      <c r="I30" s="160" t="s">
        <v>33</v>
      </c>
      <c r="J30" s="13">
        <v>1580</v>
      </c>
      <c r="K30" s="15"/>
      <c r="M30" s="86">
        <f t="shared" si="7"/>
        <v>111337</v>
      </c>
      <c r="N30" s="160" t="s">
        <v>0</v>
      </c>
      <c r="O30" s="3">
        <f t="shared" si="9"/>
        <v>33</v>
      </c>
      <c r="P30" s="86">
        <f t="shared" si="8"/>
        <v>111337</v>
      </c>
    </row>
    <row r="31" spans="2:20" ht="13.5" customHeight="1">
      <c r="H31" s="3">
        <v>23</v>
      </c>
      <c r="I31" s="160" t="s">
        <v>27</v>
      </c>
      <c r="J31" s="136">
        <v>784</v>
      </c>
      <c r="K31" s="15"/>
      <c r="M31" s="86">
        <f t="shared" si="7"/>
        <v>122976</v>
      </c>
      <c r="N31" s="160" t="s">
        <v>5</v>
      </c>
      <c r="O31" s="3">
        <f t="shared" si="9"/>
        <v>36</v>
      </c>
      <c r="P31" s="86">
        <f t="shared" si="8"/>
        <v>122976</v>
      </c>
    </row>
    <row r="32" spans="2:20" ht="13.5" customHeight="1">
      <c r="H32" s="3">
        <v>29</v>
      </c>
      <c r="I32" s="160" t="s">
        <v>94</v>
      </c>
      <c r="J32" s="87">
        <v>709</v>
      </c>
      <c r="K32" s="15"/>
      <c r="M32" s="86">
        <f t="shared" si="7"/>
        <v>56232</v>
      </c>
      <c r="N32" s="160" t="s">
        <v>3</v>
      </c>
      <c r="O32" s="3">
        <f t="shared" si="9"/>
        <v>16</v>
      </c>
      <c r="P32" s="86">
        <f t="shared" si="8"/>
        <v>56232</v>
      </c>
      <c r="S32" s="10"/>
    </row>
    <row r="33" spans="8:21" ht="13.5" customHeight="1">
      <c r="H33" s="3">
        <v>6</v>
      </c>
      <c r="I33" s="160" t="s">
        <v>13</v>
      </c>
      <c r="J33" s="217">
        <v>663</v>
      </c>
      <c r="K33" s="15"/>
      <c r="M33" s="86">
        <f t="shared" si="7"/>
        <v>48666</v>
      </c>
      <c r="N33" s="160" t="s">
        <v>1</v>
      </c>
      <c r="O33" s="3">
        <f t="shared" si="9"/>
        <v>34</v>
      </c>
      <c r="P33" s="86">
        <f t="shared" si="8"/>
        <v>48666</v>
      </c>
      <c r="S33" s="28"/>
      <c r="T33" s="28"/>
    </row>
    <row r="34" spans="8:21" ht="13.5" customHeight="1">
      <c r="H34" s="3">
        <v>32</v>
      </c>
      <c r="I34" s="160" t="s">
        <v>35</v>
      </c>
      <c r="J34" s="136">
        <v>549</v>
      </c>
      <c r="K34" s="15"/>
      <c r="M34" s="86">
        <f t="shared" si="7"/>
        <v>41333</v>
      </c>
      <c r="N34" s="162" t="s">
        <v>2</v>
      </c>
      <c r="O34" s="3">
        <f t="shared" si="9"/>
        <v>40</v>
      </c>
      <c r="P34" s="86">
        <f t="shared" si="8"/>
        <v>41333</v>
      </c>
      <c r="S34" s="28"/>
      <c r="T34" s="28"/>
    </row>
    <row r="35" spans="8:21" ht="13.5" customHeight="1">
      <c r="H35" s="3">
        <v>18</v>
      </c>
      <c r="I35" s="160" t="s">
        <v>22</v>
      </c>
      <c r="J35" s="13">
        <v>424</v>
      </c>
      <c r="K35" s="15"/>
      <c r="M35" s="86">
        <f t="shared" si="7"/>
        <v>41395</v>
      </c>
      <c r="N35" s="160" t="s">
        <v>29</v>
      </c>
      <c r="O35" s="3">
        <f t="shared" si="9"/>
        <v>25</v>
      </c>
      <c r="P35" s="86">
        <f t="shared" si="8"/>
        <v>41395</v>
      </c>
      <c r="S35" s="28"/>
    </row>
    <row r="36" spans="8:21" ht="13.5" customHeight="1">
      <c r="H36" s="3">
        <v>10</v>
      </c>
      <c r="I36" s="160" t="s">
        <v>16</v>
      </c>
      <c r="J36" s="409">
        <v>400</v>
      </c>
      <c r="K36" s="15"/>
      <c r="M36" s="86">
        <f t="shared" si="7"/>
        <v>33307</v>
      </c>
      <c r="N36" s="162" t="s">
        <v>7</v>
      </c>
      <c r="O36" s="3">
        <f t="shared" si="9"/>
        <v>13</v>
      </c>
      <c r="P36" s="86">
        <f t="shared" si="8"/>
        <v>33307</v>
      </c>
      <c r="S36" s="28"/>
    </row>
    <row r="37" spans="8:21" ht="13.5" customHeight="1" thickBot="1">
      <c r="H37" s="3">
        <v>5</v>
      </c>
      <c r="I37" s="160" t="s">
        <v>12</v>
      </c>
      <c r="J37" s="409">
        <v>265</v>
      </c>
      <c r="K37" s="15"/>
      <c r="M37" s="112">
        <f t="shared" si="7"/>
        <v>29183</v>
      </c>
      <c r="N37" s="376" t="s">
        <v>28</v>
      </c>
      <c r="O37" s="14">
        <f t="shared" si="9"/>
        <v>24</v>
      </c>
      <c r="P37" s="112">
        <f t="shared" si="8"/>
        <v>29183</v>
      </c>
      <c r="S37" s="28"/>
    </row>
    <row r="38" spans="8:21" ht="13.5" customHeight="1" thickTop="1" thickBot="1">
      <c r="H38" s="3">
        <v>4</v>
      </c>
      <c r="I38" s="160" t="s">
        <v>11</v>
      </c>
      <c r="J38" s="13">
        <v>224</v>
      </c>
      <c r="K38" s="15"/>
      <c r="M38" s="342">
        <f>SUM(Q13-(Q3+Q4+Q5+Q6+Q7+Q8+Q9+Q10+Q11+Q12))</f>
        <v>132492</v>
      </c>
      <c r="N38" s="270" t="s">
        <v>184</v>
      </c>
      <c r="O38" s="343"/>
      <c r="P38" s="344">
        <f>SUM(M38)</f>
        <v>132492</v>
      </c>
      <c r="U38" s="28"/>
    </row>
    <row r="39" spans="8:21" ht="13.5" customHeight="1">
      <c r="H39" s="3">
        <v>7</v>
      </c>
      <c r="I39" s="160" t="s">
        <v>14</v>
      </c>
      <c r="J39" s="13">
        <v>166</v>
      </c>
      <c r="K39" s="15"/>
      <c r="P39" s="28"/>
    </row>
    <row r="40" spans="8:21" ht="13.5" customHeight="1">
      <c r="H40" s="3">
        <v>19</v>
      </c>
      <c r="I40" s="160" t="s">
        <v>23</v>
      </c>
      <c r="J40" s="217">
        <v>114</v>
      </c>
      <c r="K40" s="15"/>
    </row>
    <row r="41" spans="8:21" ht="13.5" customHeight="1">
      <c r="H41" s="3">
        <v>28</v>
      </c>
      <c r="I41" s="160" t="s">
        <v>32</v>
      </c>
      <c r="J41" s="13">
        <v>45</v>
      </c>
      <c r="K41" s="15"/>
    </row>
    <row r="42" spans="8:21" ht="13.5" customHeight="1" thickBot="1">
      <c r="H42" s="14">
        <v>8</v>
      </c>
      <c r="I42" s="162" t="s">
        <v>15</v>
      </c>
      <c r="J42" s="424">
        <v>0</v>
      </c>
      <c r="K42" s="15"/>
    </row>
    <row r="43" spans="8:21" ht="13.5" customHeight="1" thickTop="1">
      <c r="H43" s="114"/>
      <c r="I43" s="291" t="s">
        <v>92</v>
      </c>
      <c r="J43" s="292">
        <f>SUM(J3:J42)</f>
        <v>1019103</v>
      </c>
    </row>
    <row r="44" spans="8:21" ht="13.5" customHeight="1"/>
    <row r="45" spans="8:21" ht="13.5" customHeight="1"/>
    <row r="46" spans="8:21" ht="13.5" customHeight="1"/>
    <row r="47" spans="8:21" ht="13.5" customHeight="1"/>
    <row r="48" spans="8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33" t="s">
        <v>46</v>
      </c>
      <c r="B52" s="22" t="s">
        <v>9</v>
      </c>
      <c r="C52" s="8" t="s">
        <v>197</v>
      </c>
      <c r="D52" s="8" t="s">
        <v>192</v>
      </c>
      <c r="E52" s="24" t="s">
        <v>43</v>
      </c>
      <c r="F52" s="23" t="s">
        <v>42</v>
      </c>
      <c r="G52" s="23" t="s">
        <v>40</v>
      </c>
      <c r="I52" s="159"/>
    </row>
    <row r="53" spans="1:16" ht="13.5" customHeight="1">
      <c r="A53" s="9">
        <v>1</v>
      </c>
      <c r="B53" s="160" t="s">
        <v>21</v>
      </c>
      <c r="C53" s="13">
        <f t="shared" ref="C53:C62" si="10">SUM(J3)</f>
        <v>345544</v>
      </c>
      <c r="D53" s="87">
        <f t="shared" ref="D53:D63" si="11">SUM(Q3)</f>
        <v>441989</v>
      </c>
      <c r="E53" s="80">
        <f t="shared" ref="E53:E62" si="12">SUM(P16/Q16*100)</f>
        <v>98.958136444604818</v>
      </c>
      <c r="F53" s="20">
        <f t="shared" ref="F53:F63" si="13">SUM(C53/D53*100)</f>
        <v>78.179321204826365</v>
      </c>
      <c r="G53" s="21"/>
      <c r="I53" s="159"/>
    </row>
    <row r="54" spans="1:16" ht="13.5" customHeight="1">
      <c r="A54" s="9">
        <v>2</v>
      </c>
      <c r="B54" s="160" t="s">
        <v>30</v>
      </c>
      <c r="C54" s="13">
        <f t="shared" si="10"/>
        <v>108096</v>
      </c>
      <c r="D54" s="87">
        <f t="shared" si="11"/>
        <v>105529</v>
      </c>
      <c r="E54" s="80">
        <f t="shared" si="12"/>
        <v>97.354840452838346</v>
      </c>
      <c r="F54" s="20">
        <f t="shared" si="13"/>
        <v>102.43250670431824</v>
      </c>
      <c r="G54" s="21"/>
      <c r="I54" s="159"/>
    </row>
    <row r="55" spans="1:16" ht="13.5" customHeight="1">
      <c r="A55" s="9">
        <v>3</v>
      </c>
      <c r="B55" s="160" t="s">
        <v>0</v>
      </c>
      <c r="C55" s="13">
        <f t="shared" si="10"/>
        <v>101366</v>
      </c>
      <c r="D55" s="87">
        <f t="shared" si="11"/>
        <v>111337</v>
      </c>
      <c r="E55" s="80">
        <f t="shared" si="12"/>
        <v>95.73397051462463</v>
      </c>
      <c r="F55" s="20">
        <f t="shared" si="13"/>
        <v>91.044306924023459</v>
      </c>
      <c r="G55" s="21"/>
      <c r="I55" s="159"/>
    </row>
    <row r="56" spans="1:16" ht="13.5" customHeight="1">
      <c r="A56" s="9">
        <v>4</v>
      </c>
      <c r="B56" s="160" t="s">
        <v>5</v>
      </c>
      <c r="C56" s="13">
        <f t="shared" si="10"/>
        <v>91015</v>
      </c>
      <c r="D56" s="87">
        <f t="shared" si="11"/>
        <v>122976</v>
      </c>
      <c r="E56" s="80">
        <f t="shared" si="12"/>
        <v>105.99655276826682</v>
      </c>
      <c r="F56" s="20">
        <f t="shared" si="13"/>
        <v>74.01037600832683</v>
      </c>
      <c r="G56" s="21"/>
      <c r="I56" s="159"/>
    </row>
    <row r="57" spans="1:16" ht="13.5" customHeight="1">
      <c r="A57" s="9">
        <v>5</v>
      </c>
      <c r="B57" s="160" t="s">
        <v>3</v>
      </c>
      <c r="C57" s="13">
        <f t="shared" si="10"/>
        <v>56694</v>
      </c>
      <c r="D57" s="87">
        <f t="shared" si="11"/>
        <v>56232</v>
      </c>
      <c r="E57" s="80">
        <f t="shared" si="12"/>
        <v>94.518355506652</v>
      </c>
      <c r="F57" s="20">
        <f t="shared" si="13"/>
        <v>100.82159624413146</v>
      </c>
      <c r="G57" s="21"/>
      <c r="I57" s="159"/>
      <c r="P57" s="28"/>
    </row>
    <row r="58" spans="1:16" ht="13.5" customHeight="1">
      <c r="A58" s="9">
        <v>6</v>
      </c>
      <c r="B58" s="160" t="s">
        <v>1</v>
      </c>
      <c r="C58" s="13">
        <f t="shared" si="10"/>
        <v>47486</v>
      </c>
      <c r="D58" s="87">
        <f t="shared" si="11"/>
        <v>48666</v>
      </c>
      <c r="E58" s="80">
        <f t="shared" si="12"/>
        <v>94.259398943983484</v>
      </c>
      <c r="F58" s="20">
        <f t="shared" si="13"/>
        <v>97.575309250811657</v>
      </c>
      <c r="G58" s="21"/>
    </row>
    <row r="59" spans="1:16" ht="13.5" customHeight="1">
      <c r="A59" s="9">
        <v>7</v>
      </c>
      <c r="B59" s="162" t="s">
        <v>2</v>
      </c>
      <c r="C59" s="13">
        <f t="shared" si="10"/>
        <v>38071</v>
      </c>
      <c r="D59" s="87">
        <f t="shared" si="11"/>
        <v>41333</v>
      </c>
      <c r="E59" s="80">
        <f t="shared" si="12"/>
        <v>104.61365135194549</v>
      </c>
      <c r="F59" s="20">
        <f t="shared" si="13"/>
        <v>92.108000870974777</v>
      </c>
      <c r="G59" s="21"/>
    </row>
    <row r="60" spans="1:16" ht="13.5" customHeight="1">
      <c r="A60" s="9">
        <v>8</v>
      </c>
      <c r="B60" s="160" t="s">
        <v>29</v>
      </c>
      <c r="C60" s="13">
        <f t="shared" si="10"/>
        <v>35725</v>
      </c>
      <c r="D60" s="87">
        <f t="shared" si="11"/>
        <v>41395</v>
      </c>
      <c r="E60" s="80">
        <f t="shared" si="12"/>
        <v>130.9039610127881</v>
      </c>
      <c r="F60" s="20">
        <f t="shared" si="13"/>
        <v>86.302693562024402</v>
      </c>
      <c r="G60" s="21"/>
    </row>
    <row r="61" spans="1:16" ht="13.5" customHeight="1">
      <c r="A61" s="9">
        <v>9</v>
      </c>
      <c r="B61" s="162" t="s">
        <v>7</v>
      </c>
      <c r="C61" s="13">
        <f t="shared" si="10"/>
        <v>32405</v>
      </c>
      <c r="D61" s="87">
        <f t="shared" si="11"/>
        <v>33307</v>
      </c>
      <c r="E61" s="80">
        <f t="shared" si="12"/>
        <v>94.62971615465483</v>
      </c>
      <c r="F61" s="20">
        <f t="shared" si="13"/>
        <v>97.291860569850186</v>
      </c>
      <c r="G61" s="21"/>
    </row>
    <row r="62" spans="1:16" ht="13.5" customHeight="1" thickBot="1">
      <c r="A62" s="127">
        <v>10</v>
      </c>
      <c r="B62" s="376" t="s">
        <v>28</v>
      </c>
      <c r="C62" s="113">
        <f t="shared" si="10"/>
        <v>29497</v>
      </c>
      <c r="D62" s="128">
        <f t="shared" si="11"/>
        <v>29183</v>
      </c>
      <c r="E62" s="129">
        <f t="shared" si="12"/>
        <v>101.80858040244365</v>
      </c>
      <c r="F62" s="130">
        <f t="shared" si="13"/>
        <v>101.07596888599528</v>
      </c>
      <c r="G62" s="131"/>
    </row>
    <row r="63" spans="1:16" ht="13.5" customHeight="1" thickTop="1">
      <c r="A63" s="114"/>
      <c r="B63" s="132" t="s">
        <v>73</v>
      </c>
      <c r="C63" s="133">
        <f>SUM(J43)</f>
        <v>1019103</v>
      </c>
      <c r="D63" s="133">
        <f t="shared" si="11"/>
        <v>1164439</v>
      </c>
      <c r="E63" s="134">
        <f>SUM(C63/R26*100)</f>
        <v>97.766562034720408</v>
      </c>
      <c r="F63" s="135">
        <f t="shared" si="13"/>
        <v>87.518796605060473</v>
      </c>
      <c r="G63" s="114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5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D133"/>
  <sheetViews>
    <sheetView zoomScaleNormal="100" workbookViewId="0">
      <selection activeCell="N50" sqref="N50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>
      <c r="H1" s="102" t="s">
        <v>65</v>
      </c>
      <c r="R1" s="104"/>
    </row>
    <row r="2" spans="8:30">
      <c r="H2" s="183" t="s">
        <v>197</v>
      </c>
      <c r="I2" s="3"/>
      <c r="J2" s="184" t="s">
        <v>101</v>
      </c>
      <c r="K2" s="3"/>
      <c r="L2" s="293" t="s">
        <v>192</v>
      </c>
      <c r="R2" s="47"/>
      <c r="S2" s="105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176" t="s">
        <v>98</v>
      </c>
      <c r="I3" s="3"/>
      <c r="J3" s="144" t="s">
        <v>99</v>
      </c>
      <c r="K3" s="3"/>
      <c r="L3" s="293" t="s">
        <v>98</v>
      </c>
      <c r="N3" s="420"/>
      <c r="S3" s="26"/>
      <c r="T3" s="26"/>
      <c r="U3" s="26"/>
    </row>
    <row r="4" spans="8:30" ht="13.5" customHeight="1">
      <c r="H4" s="89">
        <v>16962</v>
      </c>
      <c r="I4" s="3">
        <v>33</v>
      </c>
      <c r="J4" s="160" t="s">
        <v>0</v>
      </c>
      <c r="K4" s="116">
        <f>SUM(I4)</f>
        <v>33</v>
      </c>
      <c r="L4" s="309">
        <v>20458</v>
      </c>
      <c r="M4" s="45"/>
      <c r="N4" s="420"/>
      <c r="O4" s="90"/>
      <c r="S4" s="26"/>
      <c r="T4" s="26"/>
      <c r="U4" s="26"/>
    </row>
    <row r="5" spans="8:30" ht="13.5" customHeight="1">
      <c r="H5" s="44">
        <v>11546</v>
      </c>
      <c r="I5" s="3">
        <v>26</v>
      </c>
      <c r="J5" s="160" t="s">
        <v>30</v>
      </c>
      <c r="K5" s="116">
        <f t="shared" ref="K5:K13" si="0">SUM(I5)</f>
        <v>26</v>
      </c>
      <c r="L5" s="310">
        <v>18229</v>
      </c>
      <c r="M5" s="45"/>
      <c r="N5" s="420"/>
      <c r="O5" s="90"/>
      <c r="S5" s="26"/>
      <c r="T5" s="26"/>
      <c r="U5" s="26"/>
    </row>
    <row r="6" spans="8:30" ht="13.5" customHeight="1">
      <c r="H6" s="44">
        <v>7233</v>
      </c>
      <c r="I6" s="3">
        <v>14</v>
      </c>
      <c r="J6" s="160" t="s">
        <v>19</v>
      </c>
      <c r="K6" s="116">
        <f t="shared" si="0"/>
        <v>14</v>
      </c>
      <c r="L6" s="310">
        <v>5512</v>
      </c>
      <c r="M6" s="45"/>
      <c r="N6" s="420"/>
      <c r="O6" s="90"/>
      <c r="S6" s="26"/>
      <c r="T6" s="26"/>
      <c r="U6" s="26"/>
    </row>
    <row r="7" spans="8:30" ht="13.5" customHeight="1">
      <c r="H7" s="333">
        <v>4529</v>
      </c>
      <c r="I7" s="3">
        <v>15</v>
      </c>
      <c r="J7" s="160" t="s">
        <v>20</v>
      </c>
      <c r="K7" s="116">
        <f t="shared" si="0"/>
        <v>15</v>
      </c>
      <c r="L7" s="310">
        <v>3569</v>
      </c>
      <c r="M7" s="45"/>
      <c r="N7" s="420"/>
      <c r="O7" s="90"/>
      <c r="S7" s="26"/>
      <c r="T7" s="26"/>
      <c r="U7" s="26"/>
    </row>
    <row r="8" spans="8:30">
      <c r="H8" s="88">
        <v>3625</v>
      </c>
      <c r="I8" s="3">
        <v>38</v>
      </c>
      <c r="J8" s="160" t="s">
        <v>38</v>
      </c>
      <c r="K8" s="116">
        <f t="shared" si="0"/>
        <v>38</v>
      </c>
      <c r="L8" s="310">
        <v>4322</v>
      </c>
      <c r="M8" s="45"/>
      <c r="N8" s="90"/>
      <c r="O8" s="90"/>
      <c r="S8" s="26"/>
      <c r="T8" s="26"/>
      <c r="U8" s="26"/>
    </row>
    <row r="9" spans="8:30">
      <c r="H9" s="193">
        <v>2730</v>
      </c>
      <c r="I9" s="3">
        <v>37</v>
      </c>
      <c r="J9" s="160" t="s">
        <v>37</v>
      </c>
      <c r="K9" s="116">
        <f t="shared" si="0"/>
        <v>37</v>
      </c>
      <c r="L9" s="310">
        <v>1680</v>
      </c>
      <c r="M9" s="45"/>
      <c r="N9" s="90"/>
      <c r="O9" s="90"/>
      <c r="S9" s="26"/>
      <c r="T9" s="26"/>
      <c r="U9" s="26"/>
    </row>
    <row r="10" spans="8:30">
      <c r="H10" s="44">
        <v>1729</v>
      </c>
      <c r="I10" s="14">
        <v>34</v>
      </c>
      <c r="J10" s="162" t="s">
        <v>1</v>
      </c>
      <c r="K10" s="116">
        <f t="shared" si="0"/>
        <v>34</v>
      </c>
      <c r="L10" s="310">
        <v>4452</v>
      </c>
      <c r="S10" s="26"/>
      <c r="T10" s="26"/>
      <c r="U10" s="26"/>
    </row>
    <row r="11" spans="8:30">
      <c r="H11" s="43">
        <v>1607</v>
      </c>
      <c r="I11" s="3">
        <v>24</v>
      </c>
      <c r="J11" s="160" t="s">
        <v>28</v>
      </c>
      <c r="K11" s="116">
        <f t="shared" si="0"/>
        <v>24</v>
      </c>
      <c r="L11" s="310">
        <v>3737</v>
      </c>
      <c r="M11" s="45"/>
      <c r="N11" s="90"/>
      <c r="O11" s="90"/>
      <c r="S11" s="26"/>
      <c r="T11" s="26"/>
      <c r="U11" s="26"/>
    </row>
    <row r="12" spans="8:30">
      <c r="H12" s="166">
        <v>1135</v>
      </c>
      <c r="I12" s="14">
        <v>27</v>
      </c>
      <c r="J12" s="162" t="s">
        <v>31</v>
      </c>
      <c r="K12" s="116">
        <f t="shared" si="0"/>
        <v>27</v>
      </c>
      <c r="L12" s="310">
        <v>1768</v>
      </c>
      <c r="M12" s="45"/>
      <c r="N12" s="90"/>
      <c r="O12" s="90"/>
      <c r="S12" s="26"/>
      <c r="T12" s="26"/>
      <c r="U12" s="26"/>
    </row>
    <row r="13" spans="8:30" ht="14.25" thickBot="1">
      <c r="H13" s="434">
        <v>1126</v>
      </c>
      <c r="I13" s="379">
        <v>25</v>
      </c>
      <c r="J13" s="380" t="s">
        <v>29</v>
      </c>
      <c r="K13" s="116">
        <f t="shared" si="0"/>
        <v>25</v>
      </c>
      <c r="L13" s="310">
        <v>967</v>
      </c>
      <c r="M13" s="45"/>
      <c r="N13" s="90"/>
      <c r="O13" s="90"/>
      <c r="S13" s="26"/>
      <c r="T13" s="26"/>
      <c r="U13" s="26"/>
    </row>
    <row r="14" spans="8:30" ht="14.25" thickTop="1">
      <c r="H14" s="44">
        <v>1109</v>
      </c>
      <c r="I14" s="441">
        <v>40</v>
      </c>
      <c r="J14" s="174" t="s">
        <v>2</v>
      </c>
      <c r="K14" s="107" t="s">
        <v>8</v>
      </c>
      <c r="L14" s="311">
        <v>74280</v>
      </c>
      <c r="S14" s="26"/>
      <c r="T14" s="26"/>
      <c r="U14" s="26"/>
    </row>
    <row r="15" spans="8:30">
      <c r="H15" s="44">
        <v>969</v>
      </c>
      <c r="I15" s="3">
        <v>17</v>
      </c>
      <c r="J15" s="160" t="s">
        <v>21</v>
      </c>
      <c r="K15" s="50"/>
      <c r="M15" s="42" t="s">
        <v>93</v>
      </c>
      <c r="N15" s="42" t="s">
        <v>74</v>
      </c>
      <c r="S15" s="26"/>
      <c r="T15" s="26"/>
      <c r="U15" s="26"/>
    </row>
    <row r="16" spans="8:30">
      <c r="H16" s="430">
        <v>906</v>
      </c>
      <c r="I16" s="3">
        <v>36</v>
      </c>
      <c r="J16" s="160" t="s">
        <v>5</v>
      </c>
      <c r="K16" s="116">
        <f>SUM(I4)</f>
        <v>33</v>
      </c>
      <c r="L16" s="160" t="s">
        <v>0</v>
      </c>
      <c r="M16" s="312">
        <v>18812</v>
      </c>
      <c r="N16" s="89">
        <f>SUM(H4)</f>
        <v>16962</v>
      </c>
      <c r="O16" s="45"/>
      <c r="P16" s="17"/>
      <c r="S16" s="26"/>
      <c r="T16" s="26"/>
      <c r="U16" s="26"/>
    </row>
    <row r="17" spans="1:21">
      <c r="H17" s="88">
        <v>454</v>
      </c>
      <c r="I17" s="3">
        <v>1</v>
      </c>
      <c r="J17" s="160" t="s">
        <v>4</v>
      </c>
      <c r="K17" s="116">
        <f t="shared" ref="K17:K25" si="1">SUM(I5)</f>
        <v>26</v>
      </c>
      <c r="L17" s="160" t="s">
        <v>30</v>
      </c>
      <c r="M17" s="313">
        <v>12464</v>
      </c>
      <c r="N17" s="89">
        <f t="shared" ref="N17:N25" si="2">SUM(H5)</f>
        <v>11546</v>
      </c>
      <c r="O17" s="45"/>
      <c r="P17" s="17"/>
      <c r="S17" s="26"/>
      <c r="T17" s="26"/>
      <c r="U17" s="26"/>
    </row>
    <row r="18" spans="1:21">
      <c r="H18" s="122">
        <v>452</v>
      </c>
      <c r="I18" s="3">
        <v>16</v>
      </c>
      <c r="J18" s="160" t="s">
        <v>3</v>
      </c>
      <c r="K18" s="116">
        <f t="shared" si="1"/>
        <v>14</v>
      </c>
      <c r="L18" s="160" t="s">
        <v>19</v>
      </c>
      <c r="M18" s="313">
        <v>5106</v>
      </c>
      <c r="N18" s="89">
        <f t="shared" si="2"/>
        <v>7233</v>
      </c>
      <c r="O18" s="45"/>
      <c r="P18" s="17"/>
      <c r="S18" s="26"/>
      <c r="T18" s="26"/>
      <c r="U18" s="26"/>
    </row>
    <row r="19" spans="1:21">
      <c r="H19" s="43">
        <v>220</v>
      </c>
      <c r="I19" s="3">
        <v>32</v>
      </c>
      <c r="J19" s="160" t="s">
        <v>35</v>
      </c>
      <c r="K19" s="116">
        <f t="shared" si="1"/>
        <v>15</v>
      </c>
      <c r="L19" s="160" t="s">
        <v>20</v>
      </c>
      <c r="M19" s="313">
        <v>3150</v>
      </c>
      <c r="N19" s="89">
        <f t="shared" si="2"/>
        <v>4529</v>
      </c>
      <c r="O19" s="45"/>
      <c r="P19" s="17"/>
      <c r="S19" s="26"/>
      <c r="T19" s="26"/>
      <c r="U19" s="26"/>
    </row>
    <row r="20" spans="1:21" ht="14.25" thickBot="1">
      <c r="H20" s="88">
        <v>207</v>
      </c>
      <c r="I20" s="3">
        <v>23</v>
      </c>
      <c r="J20" s="160" t="s">
        <v>27</v>
      </c>
      <c r="K20" s="116">
        <f t="shared" si="1"/>
        <v>38</v>
      </c>
      <c r="L20" s="160" t="s">
        <v>38</v>
      </c>
      <c r="M20" s="313">
        <v>3999</v>
      </c>
      <c r="N20" s="89">
        <f t="shared" si="2"/>
        <v>3625</v>
      </c>
      <c r="O20" s="45"/>
      <c r="P20" s="17"/>
      <c r="S20" s="26"/>
      <c r="T20" s="26"/>
      <c r="U20" s="26"/>
    </row>
    <row r="21" spans="1:21">
      <c r="A21" s="58" t="s">
        <v>46</v>
      </c>
      <c r="B21" s="59" t="s">
        <v>53</v>
      </c>
      <c r="C21" s="59" t="s">
        <v>197</v>
      </c>
      <c r="D21" s="59" t="s">
        <v>188</v>
      </c>
      <c r="E21" s="59" t="s">
        <v>51</v>
      </c>
      <c r="F21" s="59" t="s">
        <v>50</v>
      </c>
      <c r="G21" s="59" t="s">
        <v>52</v>
      </c>
      <c r="H21" s="88">
        <v>110</v>
      </c>
      <c r="I21" s="3">
        <v>9</v>
      </c>
      <c r="J21" s="3" t="s">
        <v>163</v>
      </c>
      <c r="K21" s="116">
        <f t="shared" si="1"/>
        <v>37</v>
      </c>
      <c r="L21" s="160" t="s">
        <v>37</v>
      </c>
      <c r="M21" s="313">
        <v>2277</v>
      </c>
      <c r="N21" s="89">
        <f t="shared" si="2"/>
        <v>2730</v>
      </c>
      <c r="O21" s="45"/>
      <c r="P21" s="17"/>
      <c r="S21" s="26"/>
      <c r="T21" s="26"/>
      <c r="U21" s="26"/>
    </row>
    <row r="22" spans="1:21">
      <c r="A22" s="61">
        <v>1</v>
      </c>
      <c r="B22" s="160" t="s">
        <v>0</v>
      </c>
      <c r="C22" s="43">
        <f t="shared" ref="C22:C31" si="3">SUM(H4)</f>
        <v>16962</v>
      </c>
      <c r="D22" s="89">
        <f>SUM(L4)</f>
        <v>20458</v>
      </c>
      <c r="E22" s="52">
        <f t="shared" ref="E22:E32" si="4">SUM(N16/M16*100)</f>
        <v>90.165851584095265</v>
      </c>
      <c r="F22" s="55">
        <f>SUM(C22/D22*100)</f>
        <v>82.911330530843671</v>
      </c>
      <c r="G22" s="3"/>
      <c r="H22" s="419">
        <v>109</v>
      </c>
      <c r="I22" s="3">
        <v>21</v>
      </c>
      <c r="J22" s="160" t="s">
        <v>25</v>
      </c>
      <c r="K22" s="116">
        <f t="shared" si="1"/>
        <v>34</v>
      </c>
      <c r="L22" s="162" t="s">
        <v>1</v>
      </c>
      <c r="M22" s="313">
        <v>2018</v>
      </c>
      <c r="N22" s="89">
        <f t="shared" si="2"/>
        <v>1729</v>
      </c>
      <c r="O22" s="45"/>
      <c r="P22" s="17"/>
      <c r="S22" s="26"/>
      <c r="T22" s="26"/>
      <c r="U22" s="26"/>
    </row>
    <row r="23" spans="1:21">
      <c r="A23" s="61">
        <v>2</v>
      </c>
      <c r="B23" s="160" t="s">
        <v>30</v>
      </c>
      <c r="C23" s="43">
        <f t="shared" si="3"/>
        <v>11546</v>
      </c>
      <c r="D23" s="89">
        <f>SUM(L5)</f>
        <v>18229</v>
      </c>
      <c r="E23" s="52">
        <f t="shared" si="4"/>
        <v>92.634788189987162</v>
      </c>
      <c r="F23" s="55">
        <f t="shared" ref="F23:F32" si="5">SUM(C23/D23*100)</f>
        <v>63.3386362389599</v>
      </c>
      <c r="G23" s="3"/>
      <c r="H23" s="373">
        <v>90</v>
      </c>
      <c r="I23" s="3">
        <v>22</v>
      </c>
      <c r="J23" s="160" t="s">
        <v>26</v>
      </c>
      <c r="K23" s="116">
        <f t="shared" si="1"/>
        <v>24</v>
      </c>
      <c r="L23" s="160" t="s">
        <v>28</v>
      </c>
      <c r="M23" s="313">
        <v>1693</v>
      </c>
      <c r="N23" s="89">
        <f t="shared" si="2"/>
        <v>1607</v>
      </c>
      <c r="O23" s="45"/>
      <c r="P23" s="17"/>
      <c r="S23" s="26"/>
      <c r="T23" s="26"/>
      <c r="U23" s="26"/>
    </row>
    <row r="24" spans="1:21">
      <c r="A24" s="61">
        <v>3</v>
      </c>
      <c r="B24" s="160" t="s">
        <v>19</v>
      </c>
      <c r="C24" s="43">
        <f t="shared" si="3"/>
        <v>7233</v>
      </c>
      <c r="D24" s="89">
        <f t="shared" ref="D24:D31" si="6">SUM(L6)</f>
        <v>5512</v>
      </c>
      <c r="E24" s="52">
        <f t="shared" si="4"/>
        <v>141.65687426556991</v>
      </c>
      <c r="F24" s="55">
        <f t="shared" si="5"/>
        <v>131.22278664731496</v>
      </c>
      <c r="G24" s="3"/>
      <c r="H24" s="91">
        <v>46</v>
      </c>
      <c r="I24" s="3">
        <v>2</v>
      </c>
      <c r="J24" s="160" t="s">
        <v>6</v>
      </c>
      <c r="K24" s="116">
        <f t="shared" si="1"/>
        <v>27</v>
      </c>
      <c r="L24" s="162" t="s">
        <v>31</v>
      </c>
      <c r="M24" s="313">
        <v>1185</v>
      </c>
      <c r="N24" s="89">
        <f t="shared" si="2"/>
        <v>1135</v>
      </c>
      <c r="O24" s="45"/>
      <c r="P24" s="17"/>
      <c r="S24" s="26"/>
      <c r="T24" s="26"/>
      <c r="U24" s="26"/>
    </row>
    <row r="25" spans="1:21" ht="14.25" thickBot="1">
      <c r="A25" s="61">
        <v>4</v>
      </c>
      <c r="B25" s="160" t="s">
        <v>20</v>
      </c>
      <c r="C25" s="43">
        <f t="shared" si="3"/>
        <v>4529</v>
      </c>
      <c r="D25" s="89">
        <f t="shared" si="6"/>
        <v>3569</v>
      </c>
      <c r="E25" s="52">
        <f t="shared" si="4"/>
        <v>143.77777777777777</v>
      </c>
      <c r="F25" s="55">
        <f t="shared" si="5"/>
        <v>126.89829083776969</v>
      </c>
      <c r="G25" s="3"/>
      <c r="H25" s="91">
        <v>34</v>
      </c>
      <c r="I25" s="3">
        <v>4</v>
      </c>
      <c r="J25" s="160" t="s">
        <v>11</v>
      </c>
      <c r="K25" s="180">
        <f t="shared" si="1"/>
        <v>25</v>
      </c>
      <c r="L25" s="380" t="s">
        <v>29</v>
      </c>
      <c r="M25" s="314">
        <v>777</v>
      </c>
      <c r="N25" s="166">
        <f t="shared" si="2"/>
        <v>1126</v>
      </c>
      <c r="O25" s="45"/>
      <c r="P25" s="17"/>
      <c r="S25" s="26"/>
      <c r="T25" s="26"/>
      <c r="U25" s="26"/>
    </row>
    <row r="26" spans="1:21" ht="14.25" thickTop="1">
      <c r="A26" s="61">
        <v>5</v>
      </c>
      <c r="B26" s="160" t="s">
        <v>38</v>
      </c>
      <c r="C26" s="89">
        <f t="shared" si="3"/>
        <v>3625</v>
      </c>
      <c r="D26" s="89">
        <f t="shared" si="6"/>
        <v>4322</v>
      </c>
      <c r="E26" s="52">
        <f t="shared" si="4"/>
        <v>90.647661915478878</v>
      </c>
      <c r="F26" s="55">
        <f t="shared" si="5"/>
        <v>83.873206848681164</v>
      </c>
      <c r="G26" s="12"/>
      <c r="H26" s="125">
        <v>5</v>
      </c>
      <c r="I26" s="3">
        <v>19</v>
      </c>
      <c r="J26" s="160" t="s">
        <v>23</v>
      </c>
      <c r="K26" s="3"/>
      <c r="L26" s="362" t="s">
        <v>157</v>
      </c>
      <c r="M26" s="315">
        <v>55841</v>
      </c>
      <c r="N26" s="191">
        <f>SUM(H44)</f>
        <v>56935</v>
      </c>
      <c r="S26" s="26"/>
      <c r="T26" s="26"/>
      <c r="U26" s="26"/>
    </row>
    <row r="27" spans="1:21">
      <c r="A27" s="61">
        <v>6</v>
      </c>
      <c r="B27" s="160" t="s">
        <v>37</v>
      </c>
      <c r="C27" s="43">
        <f t="shared" si="3"/>
        <v>2730</v>
      </c>
      <c r="D27" s="89">
        <f t="shared" si="6"/>
        <v>1680</v>
      </c>
      <c r="E27" s="52">
        <f t="shared" si="4"/>
        <v>119.89459815546772</v>
      </c>
      <c r="F27" s="55">
        <f t="shared" si="5"/>
        <v>162.5</v>
      </c>
      <c r="G27" s="3"/>
      <c r="H27" s="373">
        <v>2</v>
      </c>
      <c r="I27" s="3">
        <v>12</v>
      </c>
      <c r="J27" s="160" t="s">
        <v>18</v>
      </c>
      <c r="L27" s="29"/>
      <c r="M27" s="26"/>
      <c r="S27" s="26"/>
      <c r="T27" s="26"/>
      <c r="U27" s="26"/>
    </row>
    <row r="28" spans="1:21">
      <c r="A28" s="61">
        <v>7</v>
      </c>
      <c r="B28" s="162" t="s">
        <v>1</v>
      </c>
      <c r="C28" s="43">
        <f t="shared" si="3"/>
        <v>1729</v>
      </c>
      <c r="D28" s="89">
        <f t="shared" si="6"/>
        <v>4452</v>
      </c>
      <c r="E28" s="52">
        <f t="shared" si="4"/>
        <v>85.678889990089203</v>
      </c>
      <c r="F28" s="55">
        <f t="shared" si="5"/>
        <v>38.836477987421389</v>
      </c>
      <c r="G28" s="3"/>
      <c r="H28" s="438">
        <v>0</v>
      </c>
      <c r="I28" s="3">
        <v>3</v>
      </c>
      <c r="J28" s="160" t="s">
        <v>10</v>
      </c>
      <c r="L28" s="29"/>
      <c r="S28" s="26"/>
      <c r="T28" s="26"/>
      <c r="U28" s="26"/>
    </row>
    <row r="29" spans="1:21">
      <c r="A29" s="61">
        <v>8</v>
      </c>
      <c r="B29" s="160" t="s">
        <v>28</v>
      </c>
      <c r="C29" s="43">
        <f t="shared" si="3"/>
        <v>1607</v>
      </c>
      <c r="D29" s="89">
        <f t="shared" si="6"/>
        <v>3737</v>
      </c>
      <c r="E29" s="52">
        <f t="shared" si="4"/>
        <v>94.920259893679855</v>
      </c>
      <c r="F29" s="55">
        <f t="shared" si="5"/>
        <v>43.002408348943</v>
      </c>
      <c r="G29" s="11"/>
      <c r="H29" s="125">
        <v>0</v>
      </c>
      <c r="I29" s="3">
        <v>5</v>
      </c>
      <c r="J29" s="160" t="s">
        <v>12</v>
      </c>
      <c r="L29" s="29"/>
      <c r="M29" s="26"/>
      <c r="S29" s="26"/>
      <c r="T29" s="26"/>
      <c r="U29" s="26"/>
    </row>
    <row r="30" spans="1:21">
      <c r="A30" s="61">
        <v>9</v>
      </c>
      <c r="B30" s="162" t="s">
        <v>31</v>
      </c>
      <c r="C30" s="43">
        <f t="shared" si="3"/>
        <v>1135</v>
      </c>
      <c r="D30" s="89">
        <f t="shared" si="6"/>
        <v>1768</v>
      </c>
      <c r="E30" s="52">
        <f t="shared" si="4"/>
        <v>95.780590717299575</v>
      </c>
      <c r="F30" s="55">
        <f t="shared" si="5"/>
        <v>64.196832579185525</v>
      </c>
      <c r="G30" s="12"/>
      <c r="H30" s="91">
        <v>0</v>
      </c>
      <c r="I30" s="3">
        <v>6</v>
      </c>
      <c r="J30" s="160" t="s">
        <v>13</v>
      </c>
      <c r="L30" s="29"/>
      <c r="M30" s="26"/>
      <c r="S30" s="26"/>
      <c r="T30" s="26"/>
      <c r="U30" s="26"/>
    </row>
    <row r="31" spans="1:21" ht="14.25" thickBot="1">
      <c r="A31" s="64">
        <v>10</v>
      </c>
      <c r="B31" s="380" t="s">
        <v>29</v>
      </c>
      <c r="C31" s="43">
        <f t="shared" si="3"/>
        <v>1126</v>
      </c>
      <c r="D31" s="89">
        <f t="shared" si="6"/>
        <v>967</v>
      </c>
      <c r="E31" s="52">
        <f t="shared" si="4"/>
        <v>144.91634491634491</v>
      </c>
      <c r="F31" s="55">
        <f t="shared" si="5"/>
        <v>116.44260599793175</v>
      </c>
      <c r="G31" s="92"/>
      <c r="H31" s="91">
        <v>0</v>
      </c>
      <c r="I31" s="3">
        <v>7</v>
      </c>
      <c r="J31" s="160" t="s">
        <v>14</v>
      </c>
      <c r="L31" s="29"/>
      <c r="M31" s="26"/>
      <c r="S31" s="26"/>
      <c r="T31" s="26"/>
      <c r="U31" s="26"/>
    </row>
    <row r="32" spans="1:21" ht="14.25" thickBot="1">
      <c r="A32" s="65"/>
      <c r="B32" s="66" t="s">
        <v>56</v>
      </c>
      <c r="C32" s="67">
        <f>SUM(H44)</f>
        <v>56935</v>
      </c>
      <c r="D32" s="67">
        <f>SUM(L14)</f>
        <v>74280</v>
      </c>
      <c r="E32" s="70">
        <f t="shared" si="4"/>
        <v>101.95913396966387</v>
      </c>
      <c r="F32" s="68">
        <f t="shared" si="5"/>
        <v>76.649165320409267</v>
      </c>
      <c r="G32" s="69"/>
      <c r="H32" s="440">
        <v>0</v>
      </c>
      <c r="I32" s="3">
        <v>8</v>
      </c>
      <c r="J32" s="160" t="s">
        <v>15</v>
      </c>
      <c r="L32" s="29"/>
      <c r="M32" s="26"/>
      <c r="S32" s="26"/>
      <c r="T32" s="26"/>
      <c r="U32" s="26"/>
    </row>
    <row r="33" spans="2:30">
      <c r="H33" s="43">
        <v>0</v>
      </c>
      <c r="I33" s="3">
        <v>10</v>
      </c>
      <c r="J33" s="160" t="s">
        <v>16</v>
      </c>
      <c r="L33" s="29"/>
      <c r="M33" s="26"/>
      <c r="S33" s="26"/>
      <c r="T33" s="26"/>
      <c r="U33" s="26"/>
    </row>
    <row r="34" spans="2:30">
      <c r="H34" s="89">
        <v>0</v>
      </c>
      <c r="I34" s="3">
        <v>11</v>
      </c>
      <c r="J34" s="160" t="s">
        <v>17</v>
      </c>
      <c r="L34" s="29"/>
      <c r="M34" s="26"/>
      <c r="S34" s="26"/>
      <c r="T34" s="26"/>
      <c r="U34" s="26"/>
    </row>
    <row r="35" spans="2:30">
      <c r="H35" s="439">
        <v>0</v>
      </c>
      <c r="I35" s="3">
        <v>13</v>
      </c>
      <c r="J35" s="160" t="s">
        <v>7</v>
      </c>
      <c r="L35" s="29"/>
      <c r="M35" s="26"/>
      <c r="S35" s="26"/>
      <c r="T35" s="26"/>
      <c r="U35" s="26"/>
    </row>
    <row r="36" spans="2:30">
      <c r="B36" s="48"/>
      <c r="C36" s="26"/>
      <c r="E36" s="17"/>
      <c r="H36" s="89">
        <v>0</v>
      </c>
      <c r="I36" s="3">
        <v>18</v>
      </c>
      <c r="J36" s="160" t="s">
        <v>22</v>
      </c>
      <c r="L36" s="48"/>
      <c r="M36" s="26"/>
      <c r="S36" s="26"/>
      <c r="T36" s="26"/>
      <c r="U36" s="26"/>
    </row>
    <row r="37" spans="2:30">
      <c r="B37" s="18"/>
      <c r="C37" s="26"/>
      <c r="F37" s="26"/>
      <c r="G37" s="48"/>
      <c r="H37" s="193">
        <v>0</v>
      </c>
      <c r="I37" s="3">
        <v>20</v>
      </c>
      <c r="J37" s="160" t="s">
        <v>24</v>
      </c>
      <c r="L37" s="48"/>
      <c r="M37" s="26"/>
      <c r="S37" s="26"/>
      <c r="T37" s="26"/>
      <c r="U37" s="26"/>
    </row>
    <row r="38" spans="2:30">
      <c r="C38" s="26"/>
      <c r="F38" s="26"/>
      <c r="H38" s="88">
        <v>0</v>
      </c>
      <c r="I38" s="3">
        <v>28</v>
      </c>
      <c r="J38" s="160" t="s">
        <v>32</v>
      </c>
      <c r="L38" s="48"/>
      <c r="M38" s="26"/>
      <c r="S38" s="26"/>
      <c r="T38" s="26"/>
      <c r="U38" s="26"/>
    </row>
    <row r="39" spans="2:30">
      <c r="B39" s="48"/>
      <c r="C39" s="26"/>
      <c r="F39" s="26"/>
      <c r="G39" s="18"/>
      <c r="H39" s="193">
        <v>0</v>
      </c>
      <c r="I39" s="3">
        <v>29</v>
      </c>
      <c r="J39" s="160" t="s">
        <v>94</v>
      </c>
      <c r="L39" s="48"/>
      <c r="M39" s="26"/>
      <c r="S39" s="26"/>
      <c r="T39" s="26"/>
      <c r="U39" s="26"/>
    </row>
    <row r="40" spans="2:30">
      <c r="C40" s="26"/>
      <c r="H40" s="333">
        <v>0</v>
      </c>
      <c r="I40" s="3">
        <v>30</v>
      </c>
      <c r="J40" s="160" t="s">
        <v>33</v>
      </c>
      <c r="L40" s="48"/>
      <c r="M40" s="26"/>
      <c r="S40" s="26"/>
      <c r="T40" s="26"/>
      <c r="U40" s="26"/>
    </row>
    <row r="41" spans="2:30">
      <c r="H41" s="44">
        <v>0</v>
      </c>
      <c r="I41" s="3">
        <v>31</v>
      </c>
      <c r="J41" s="160" t="s">
        <v>104</v>
      </c>
      <c r="L41" s="48"/>
      <c r="M41" s="26"/>
      <c r="S41" s="26"/>
      <c r="T41" s="26"/>
      <c r="U41" s="26"/>
    </row>
    <row r="42" spans="2:30">
      <c r="H42" s="193">
        <v>0</v>
      </c>
      <c r="I42" s="3">
        <v>35</v>
      </c>
      <c r="J42" s="160" t="s">
        <v>36</v>
      </c>
      <c r="L42" s="48"/>
      <c r="M42" s="26"/>
      <c r="S42" s="26"/>
      <c r="T42" s="26"/>
      <c r="U42" s="26"/>
    </row>
    <row r="43" spans="2:30">
      <c r="H43" s="193">
        <v>0</v>
      </c>
      <c r="I43" s="3">
        <v>39</v>
      </c>
      <c r="J43" s="160" t="s">
        <v>39</v>
      </c>
      <c r="L43" s="48"/>
      <c r="M43" s="26"/>
      <c r="S43" s="30"/>
      <c r="T43" s="30"/>
      <c r="U43" s="30"/>
    </row>
    <row r="44" spans="2:30">
      <c r="H44" s="117">
        <f>SUM(H4:H43)</f>
        <v>56935</v>
      </c>
      <c r="I44" s="3"/>
      <c r="J44" s="165" t="s">
        <v>96</v>
      </c>
      <c r="L44" s="48"/>
      <c r="M44" s="26"/>
    </row>
    <row r="45" spans="2:30">
      <c r="R45" s="104"/>
    </row>
    <row r="46" spans="2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>
      <c r="H47" s="187" t="s">
        <v>197</v>
      </c>
      <c r="I47" s="3"/>
      <c r="J47" s="178" t="s">
        <v>70</v>
      </c>
      <c r="K47" s="3"/>
      <c r="L47" s="298" t="s">
        <v>188</v>
      </c>
      <c r="S47" s="26"/>
      <c r="T47" s="26"/>
      <c r="U47" s="26"/>
      <c r="V47" s="26"/>
    </row>
    <row r="48" spans="2:30">
      <c r="H48" s="177" t="s">
        <v>98</v>
      </c>
      <c r="I48" s="121"/>
      <c r="J48" s="177" t="s">
        <v>53</v>
      </c>
      <c r="K48" s="121"/>
      <c r="L48" s="302" t="s">
        <v>98</v>
      </c>
      <c r="S48" s="26"/>
      <c r="T48" s="26"/>
      <c r="U48" s="26"/>
      <c r="V48" s="26"/>
    </row>
    <row r="49" spans="1:22">
      <c r="H49" s="43">
        <v>55034</v>
      </c>
      <c r="I49" s="3">
        <v>26</v>
      </c>
      <c r="J49" s="160" t="s">
        <v>30</v>
      </c>
      <c r="K49" s="3">
        <f>SUM(I49)</f>
        <v>26</v>
      </c>
      <c r="L49" s="303">
        <v>52690</v>
      </c>
      <c r="S49" s="26"/>
      <c r="T49" s="26"/>
      <c r="U49" s="26"/>
      <c r="V49" s="26"/>
    </row>
    <row r="50" spans="1:22">
      <c r="H50" s="43">
        <v>13701</v>
      </c>
      <c r="I50" s="3">
        <v>33</v>
      </c>
      <c r="J50" s="160" t="s">
        <v>0</v>
      </c>
      <c r="K50" s="3">
        <f t="shared" ref="K50:K58" si="7">SUM(I50)</f>
        <v>33</v>
      </c>
      <c r="L50" s="303">
        <v>12288</v>
      </c>
      <c r="M50" s="26"/>
      <c r="N50" s="90"/>
      <c r="O50" s="90"/>
      <c r="S50" s="26"/>
      <c r="T50" s="26"/>
      <c r="U50" s="26"/>
      <c r="V50" s="26"/>
    </row>
    <row r="51" spans="1:22">
      <c r="H51" s="333">
        <v>12340</v>
      </c>
      <c r="I51" s="3">
        <v>13</v>
      </c>
      <c r="J51" s="160" t="s">
        <v>7</v>
      </c>
      <c r="K51" s="3">
        <f t="shared" si="7"/>
        <v>13</v>
      </c>
      <c r="L51" s="303">
        <v>11738</v>
      </c>
      <c r="M51" s="26"/>
      <c r="N51" s="90"/>
      <c r="O51" s="90"/>
      <c r="S51" s="26"/>
      <c r="T51" s="26"/>
      <c r="U51" s="26"/>
      <c r="V51" s="26"/>
    </row>
    <row r="52" spans="1:22" ht="14.25" thickBot="1">
      <c r="H52" s="44">
        <v>12214</v>
      </c>
      <c r="I52" s="3">
        <v>25</v>
      </c>
      <c r="J52" s="160" t="s">
        <v>29</v>
      </c>
      <c r="K52" s="3">
        <f t="shared" si="7"/>
        <v>25</v>
      </c>
      <c r="L52" s="303">
        <v>12546</v>
      </c>
      <c r="M52" s="26"/>
      <c r="N52" s="90"/>
      <c r="O52" s="90"/>
      <c r="S52" s="26"/>
      <c r="T52" s="26"/>
      <c r="U52" s="26"/>
      <c r="V52" s="26"/>
    </row>
    <row r="53" spans="1:22">
      <c r="A53" s="58" t="s">
        <v>46</v>
      </c>
      <c r="B53" s="59" t="s">
        <v>53</v>
      </c>
      <c r="C53" s="59" t="s">
        <v>197</v>
      </c>
      <c r="D53" s="59" t="s">
        <v>188</v>
      </c>
      <c r="E53" s="59" t="s">
        <v>51</v>
      </c>
      <c r="F53" s="59" t="s">
        <v>50</v>
      </c>
      <c r="G53" s="59" t="s">
        <v>52</v>
      </c>
      <c r="H53" s="88">
        <v>7408</v>
      </c>
      <c r="I53" s="3">
        <v>40</v>
      </c>
      <c r="J53" s="160" t="s">
        <v>2</v>
      </c>
      <c r="K53" s="3">
        <f t="shared" si="7"/>
        <v>40</v>
      </c>
      <c r="L53" s="303">
        <v>8533</v>
      </c>
      <c r="M53" s="26"/>
      <c r="N53" s="90"/>
      <c r="O53" s="90"/>
      <c r="S53" s="26"/>
      <c r="T53" s="26"/>
      <c r="U53" s="26"/>
      <c r="V53" s="26"/>
    </row>
    <row r="54" spans="1:22">
      <c r="A54" s="61">
        <v>1</v>
      </c>
      <c r="B54" s="160" t="s">
        <v>30</v>
      </c>
      <c r="C54" s="43">
        <f t="shared" ref="C54:C63" si="8">SUM(H49)</f>
        <v>55034</v>
      </c>
      <c r="D54" s="97">
        <f>SUM(L49)</f>
        <v>52690</v>
      </c>
      <c r="E54" s="52">
        <f t="shared" ref="E54:E64" si="9">SUM(N63/M63*100)</f>
        <v>95.959965824484314</v>
      </c>
      <c r="F54" s="52">
        <f>SUM(C54/D54*100)</f>
        <v>104.44866198519642</v>
      </c>
      <c r="G54" s="3"/>
      <c r="H54" s="44">
        <v>5482</v>
      </c>
      <c r="I54" s="3">
        <v>34</v>
      </c>
      <c r="J54" s="160" t="s">
        <v>1</v>
      </c>
      <c r="K54" s="3">
        <f t="shared" si="7"/>
        <v>34</v>
      </c>
      <c r="L54" s="303">
        <v>5584</v>
      </c>
      <c r="M54" s="26"/>
      <c r="N54" s="358"/>
      <c r="O54" s="90"/>
      <c r="S54" s="26"/>
      <c r="T54" s="26"/>
      <c r="U54" s="26"/>
      <c r="V54" s="26"/>
    </row>
    <row r="55" spans="1:22">
      <c r="A55" s="61">
        <v>2</v>
      </c>
      <c r="B55" s="160" t="s">
        <v>0</v>
      </c>
      <c r="C55" s="43">
        <f t="shared" si="8"/>
        <v>13701</v>
      </c>
      <c r="D55" s="97">
        <f t="shared" ref="D55:D64" si="10">SUM(L50)</f>
        <v>12288</v>
      </c>
      <c r="E55" s="52">
        <f t="shared" si="9"/>
        <v>96.888480305494667</v>
      </c>
      <c r="F55" s="52">
        <f t="shared" ref="F55:F64" si="11">SUM(C55/D55*100)</f>
        <v>111.4990234375</v>
      </c>
      <c r="G55" s="3"/>
      <c r="H55" s="44">
        <v>3808</v>
      </c>
      <c r="I55" s="3">
        <v>24</v>
      </c>
      <c r="J55" s="160" t="s">
        <v>28</v>
      </c>
      <c r="K55" s="3">
        <f t="shared" si="7"/>
        <v>24</v>
      </c>
      <c r="L55" s="303">
        <v>3940</v>
      </c>
      <c r="M55" s="26"/>
      <c r="N55" s="90"/>
      <c r="O55" s="90"/>
      <c r="S55" s="26"/>
      <c r="T55" s="26"/>
      <c r="U55" s="26"/>
      <c r="V55" s="26"/>
    </row>
    <row r="56" spans="1:22">
      <c r="A56" s="61">
        <v>3</v>
      </c>
      <c r="B56" s="160" t="s">
        <v>7</v>
      </c>
      <c r="C56" s="43">
        <f t="shared" si="8"/>
        <v>12340</v>
      </c>
      <c r="D56" s="97">
        <f t="shared" si="10"/>
        <v>11738</v>
      </c>
      <c r="E56" s="52">
        <f t="shared" si="9"/>
        <v>118.52847949284411</v>
      </c>
      <c r="F56" s="52">
        <f t="shared" si="11"/>
        <v>105.12864201737946</v>
      </c>
      <c r="G56" s="3"/>
      <c r="H56" s="44">
        <v>2624</v>
      </c>
      <c r="I56" s="3">
        <v>36</v>
      </c>
      <c r="J56" s="160" t="s">
        <v>5</v>
      </c>
      <c r="K56" s="3">
        <f t="shared" si="7"/>
        <v>36</v>
      </c>
      <c r="L56" s="303">
        <v>2095</v>
      </c>
      <c r="M56" s="26"/>
      <c r="N56" s="90"/>
      <c r="O56" s="90"/>
      <c r="S56" s="26"/>
      <c r="T56" s="26"/>
      <c r="U56" s="26"/>
      <c r="V56" s="26"/>
    </row>
    <row r="57" spans="1:22">
      <c r="A57" s="61">
        <v>4</v>
      </c>
      <c r="B57" s="160" t="s">
        <v>29</v>
      </c>
      <c r="C57" s="43">
        <f t="shared" si="8"/>
        <v>12214</v>
      </c>
      <c r="D57" s="97">
        <f t="shared" si="10"/>
        <v>12546</v>
      </c>
      <c r="E57" s="52">
        <f t="shared" si="9"/>
        <v>400.06550933508026</v>
      </c>
      <c r="F57" s="52">
        <f t="shared" si="11"/>
        <v>97.353738243264786</v>
      </c>
      <c r="G57" s="3"/>
      <c r="H57" s="125">
        <v>2098</v>
      </c>
      <c r="I57" s="3">
        <v>16</v>
      </c>
      <c r="J57" s="160" t="s">
        <v>3</v>
      </c>
      <c r="K57" s="3">
        <f t="shared" si="7"/>
        <v>16</v>
      </c>
      <c r="L57" s="303">
        <v>2853</v>
      </c>
      <c r="M57" s="26"/>
      <c r="N57" s="90"/>
      <c r="O57" s="90"/>
      <c r="S57" s="26"/>
      <c r="T57" s="26"/>
      <c r="U57" s="26"/>
      <c r="V57" s="26"/>
    </row>
    <row r="58" spans="1:22" ht="14.25" thickBot="1">
      <c r="A58" s="61">
        <v>5</v>
      </c>
      <c r="B58" s="160" t="s">
        <v>2</v>
      </c>
      <c r="C58" s="43">
        <f t="shared" si="8"/>
        <v>7408</v>
      </c>
      <c r="D58" s="97">
        <f t="shared" si="10"/>
        <v>8533</v>
      </c>
      <c r="E58" s="52">
        <f t="shared" si="9"/>
        <v>95.291998970928731</v>
      </c>
      <c r="F58" s="52">
        <f t="shared" si="11"/>
        <v>86.815891245751786</v>
      </c>
      <c r="G58" s="12"/>
      <c r="H58" s="330">
        <v>1860</v>
      </c>
      <c r="I58" s="14">
        <v>38</v>
      </c>
      <c r="J58" s="162" t="s">
        <v>38</v>
      </c>
      <c r="K58" s="14">
        <f t="shared" si="7"/>
        <v>38</v>
      </c>
      <c r="L58" s="304">
        <v>1781</v>
      </c>
      <c r="M58" s="26"/>
      <c r="N58" s="90"/>
      <c r="O58" s="90"/>
      <c r="S58" s="26"/>
      <c r="T58" s="26"/>
      <c r="U58" s="26"/>
      <c r="V58" s="26"/>
    </row>
    <row r="59" spans="1:22" ht="14.25" thickTop="1">
      <c r="A59" s="61">
        <v>6</v>
      </c>
      <c r="B59" s="160" t="s">
        <v>1</v>
      </c>
      <c r="C59" s="43">
        <f t="shared" si="8"/>
        <v>5482</v>
      </c>
      <c r="D59" s="97">
        <f t="shared" si="10"/>
        <v>5584</v>
      </c>
      <c r="E59" s="52">
        <f t="shared" si="9"/>
        <v>100.55025678650036</v>
      </c>
      <c r="F59" s="52">
        <f t="shared" si="11"/>
        <v>98.173352435530077</v>
      </c>
      <c r="G59" s="3"/>
      <c r="H59" s="436">
        <v>847</v>
      </c>
      <c r="I59" s="335">
        <v>22</v>
      </c>
      <c r="J59" s="220" t="s">
        <v>26</v>
      </c>
      <c r="K59" s="8" t="s">
        <v>66</v>
      </c>
      <c r="L59" s="305">
        <v>119509</v>
      </c>
      <c r="M59" s="26"/>
      <c r="N59" s="90"/>
      <c r="O59" s="90"/>
      <c r="S59" s="26"/>
      <c r="T59" s="26"/>
      <c r="U59" s="26"/>
      <c r="V59" s="26"/>
    </row>
    <row r="60" spans="1:22">
      <c r="A60" s="61">
        <v>7</v>
      </c>
      <c r="B60" s="160" t="s">
        <v>28</v>
      </c>
      <c r="C60" s="43">
        <f t="shared" si="8"/>
        <v>3808</v>
      </c>
      <c r="D60" s="97">
        <f t="shared" si="10"/>
        <v>3940</v>
      </c>
      <c r="E60" s="52">
        <f t="shared" si="9"/>
        <v>96.945010183299388</v>
      </c>
      <c r="F60" s="52">
        <f t="shared" si="11"/>
        <v>96.649746192893403</v>
      </c>
      <c r="G60" s="3"/>
      <c r="H60" s="91">
        <v>664</v>
      </c>
      <c r="I60" s="139">
        <v>21</v>
      </c>
      <c r="J60" s="3" t="s">
        <v>155</v>
      </c>
      <c r="L60" s="106"/>
      <c r="M60" s="26"/>
      <c r="S60" s="26"/>
      <c r="T60" s="26"/>
      <c r="U60" s="26"/>
      <c r="V60" s="26"/>
    </row>
    <row r="61" spans="1:22">
      <c r="A61" s="61">
        <v>8</v>
      </c>
      <c r="B61" s="160" t="s">
        <v>5</v>
      </c>
      <c r="C61" s="43">
        <f t="shared" si="8"/>
        <v>2624</v>
      </c>
      <c r="D61" s="97">
        <f t="shared" si="10"/>
        <v>2095</v>
      </c>
      <c r="E61" s="52">
        <f t="shared" si="9"/>
        <v>111.2807463952502</v>
      </c>
      <c r="F61" s="52">
        <f t="shared" si="11"/>
        <v>125.25059665871122</v>
      </c>
      <c r="G61" s="11"/>
      <c r="H61" s="419">
        <v>532</v>
      </c>
      <c r="I61" s="139">
        <v>23</v>
      </c>
      <c r="J61" s="160" t="s">
        <v>27</v>
      </c>
      <c r="K61" s="50"/>
      <c r="S61" s="26"/>
      <c r="T61" s="26"/>
      <c r="U61" s="26"/>
      <c r="V61" s="26"/>
    </row>
    <row r="62" spans="1:22">
      <c r="A62" s="61">
        <v>9</v>
      </c>
      <c r="B62" s="160" t="s">
        <v>3</v>
      </c>
      <c r="C62" s="43">
        <f t="shared" si="8"/>
        <v>2098</v>
      </c>
      <c r="D62" s="97">
        <f t="shared" si="10"/>
        <v>2853</v>
      </c>
      <c r="E62" s="52">
        <f t="shared" si="9"/>
        <v>119.88571428571429</v>
      </c>
      <c r="F62" s="52">
        <f t="shared" si="11"/>
        <v>73.536628110760603</v>
      </c>
      <c r="G62" s="12"/>
      <c r="H62" s="91">
        <v>286</v>
      </c>
      <c r="I62" s="173">
        <v>12</v>
      </c>
      <c r="J62" s="160" t="s">
        <v>18</v>
      </c>
      <c r="K62" s="50"/>
      <c r="L62" t="s">
        <v>60</v>
      </c>
      <c r="M62" s="447" t="s">
        <v>62</v>
      </c>
      <c r="N62" s="42" t="s">
        <v>74</v>
      </c>
      <c r="S62" s="26"/>
      <c r="T62" s="26"/>
      <c r="U62" s="26"/>
      <c r="V62" s="26"/>
    </row>
    <row r="63" spans="1:22" ht="14.25" thickBot="1">
      <c r="A63" s="64">
        <v>10</v>
      </c>
      <c r="B63" s="162" t="s">
        <v>38</v>
      </c>
      <c r="C63" s="330">
        <f t="shared" si="8"/>
        <v>1860</v>
      </c>
      <c r="D63" s="137">
        <f t="shared" si="10"/>
        <v>1781</v>
      </c>
      <c r="E63" s="57">
        <f t="shared" si="9"/>
        <v>112.25105612552807</v>
      </c>
      <c r="F63" s="57">
        <f t="shared" si="11"/>
        <v>104.43571027512633</v>
      </c>
      <c r="G63" s="92"/>
      <c r="H63" s="91">
        <v>168</v>
      </c>
      <c r="I63" s="3">
        <v>17</v>
      </c>
      <c r="J63" s="160" t="s">
        <v>21</v>
      </c>
      <c r="K63" s="3">
        <f>SUM(K49)</f>
        <v>26</v>
      </c>
      <c r="L63" s="160" t="s">
        <v>30</v>
      </c>
      <c r="M63" s="169">
        <v>57351</v>
      </c>
      <c r="N63" s="89">
        <f>SUM(H49)</f>
        <v>55034</v>
      </c>
      <c r="O63" s="45"/>
      <c r="S63" s="26"/>
      <c r="T63" s="26"/>
      <c r="U63" s="26"/>
      <c r="V63" s="26"/>
    </row>
    <row r="64" spans="1:22" ht="14.25" thickBot="1">
      <c r="A64" s="65"/>
      <c r="B64" s="66"/>
      <c r="C64" s="100">
        <f>SUM(H89)</f>
        <v>119316</v>
      </c>
      <c r="D64" s="138">
        <f t="shared" si="10"/>
        <v>119509</v>
      </c>
      <c r="E64" s="70">
        <f t="shared" si="9"/>
        <v>105.91932391165399</v>
      </c>
      <c r="F64" s="70">
        <f t="shared" si="11"/>
        <v>99.838505886585949</v>
      </c>
      <c r="G64" s="69"/>
      <c r="H64" s="125">
        <v>155</v>
      </c>
      <c r="I64" s="3">
        <v>11</v>
      </c>
      <c r="J64" s="160" t="s">
        <v>17</v>
      </c>
      <c r="K64" s="3">
        <f t="shared" ref="K64:K72" si="12">SUM(K50)</f>
        <v>33</v>
      </c>
      <c r="L64" s="160" t="s">
        <v>0</v>
      </c>
      <c r="M64" s="169">
        <v>14141</v>
      </c>
      <c r="N64" s="89">
        <f t="shared" ref="N64:N72" si="13">SUM(H50)</f>
        <v>13701</v>
      </c>
      <c r="O64" s="45"/>
      <c r="S64" s="26"/>
      <c r="T64" s="26"/>
      <c r="U64" s="26"/>
      <c r="V64" s="26"/>
    </row>
    <row r="65" spans="2:22">
      <c r="H65" s="416">
        <v>38</v>
      </c>
      <c r="I65" s="3">
        <v>15</v>
      </c>
      <c r="J65" s="160" t="s">
        <v>20</v>
      </c>
      <c r="K65" s="3">
        <f t="shared" si="12"/>
        <v>13</v>
      </c>
      <c r="L65" s="160" t="s">
        <v>7</v>
      </c>
      <c r="M65" s="169">
        <v>10411</v>
      </c>
      <c r="N65" s="89">
        <f t="shared" si="13"/>
        <v>12340</v>
      </c>
      <c r="O65" s="45"/>
      <c r="S65" s="26"/>
      <c r="T65" s="26"/>
      <c r="U65" s="26"/>
      <c r="V65" s="26"/>
    </row>
    <row r="66" spans="2:22">
      <c r="H66" s="427">
        <v>25</v>
      </c>
      <c r="I66" s="3">
        <v>29</v>
      </c>
      <c r="J66" s="160" t="s">
        <v>94</v>
      </c>
      <c r="K66" s="3">
        <f t="shared" si="12"/>
        <v>25</v>
      </c>
      <c r="L66" s="160" t="s">
        <v>29</v>
      </c>
      <c r="M66" s="169">
        <v>3053</v>
      </c>
      <c r="N66" s="89">
        <f t="shared" si="13"/>
        <v>12214</v>
      </c>
      <c r="O66" s="45"/>
      <c r="S66" s="26"/>
      <c r="T66" s="26"/>
      <c r="U66" s="26"/>
      <c r="V66" s="26"/>
    </row>
    <row r="67" spans="2:22">
      <c r="H67" s="89">
        <v>13</v>
      </c>
      <c r="I67" s="3">
        <v>1</v>
      </c>
      <c r="J67" s="160" t="s">
        <v>4</v>
      </c>
      <c r="K67" s="3">
        <f t="shared" si="12"/>
        <v>40</v>
      </c>
      <c r="L67" s="160" t="s">
        <v>2</v>
      </c>
      <c r="M67" s="169">
        <v>7774</v>
      </c>
      <c r="N67" s="89">
        <f t="shared" si="13"/>
        <v>7408</v>
      </c>
      <c r="O67" s="45"/>
      <c r="S67" s="26"/>
      <c r="T67" s="26"/>
      <c r="U67" s="26"/>
      <c r="V67" s="26"/>
    </row>
    <row r="68" spans="2:22">
      <c r="B68" s="51"/>
      <c r="C68" s="26"/>
      <c r="H68" s="88">
        <v>12</v>
      </c>
      <c r="I68" s="3">
        <v>9</v>
      </c>
      <c r="J68" s="3" t="s">
        <v>161</v>
      </c>
      <c r="K68" s="3">
        <f t="shared" si="12"/>
        <v>34</v>
      </c>
      <c r="L68" s="160" t="s">
        <v>1</v>
      </c>
      <c r="M68" s="169">
        <v>5452</v>
      </c>
      <c r="N68" s="89">
        <f t="shared" si="13"/>
        <v>5482</v>
      </c>
      <c r="O68" s="45"/>
      <c r="S68" s="26"/>
      <c r="T68" s="26"/>
      <c r="U68" s="26"/>
      <c r="V68" s="26"/>
    </row>
    <row r="69" spans="2:22">
      <c r="B69" s="51"/>
      <c r="C69" s="26"/>
      <c r="H69" s="44">
        <v>6</v>
      </c>
      <c r="I69" s="3">
        <v>27</v>
      </c>
      <c r="J69" s="160" t="s">
        <v>31</v>
      </c>
      <c r="K69" s="3">
        <f t="shared" si="12"/>
        <v>24</v>
      </c>
      <c r="L69" s="160" t="s">
        <v>28</v>
      </c>
      <c r="M69" s="169">
        <v>3928</v>
      </c>
      <c r="N69" s="89">
        <f t="shared" si="13"/>
        <v>3808</v>
      </c>
      <c r="O69" s="45"/>
      <c r="S69" s="26"/>
      <c r="T69" s="26"/>
      <c r="U69" s="26"/>
      <c r="V69" s="26"/>
    </row>
    <row r="70" spans="2:22">
      <c r="B70" s="50"/>
      <c r="H70" s="44">
        <v>1</v>
      </c>
      <c r="I70" s="3">
        <v>35</v>
      </c>
      <c r="J70" s="160" t="s">
        <v>36</v>
      </c>
      <c r="K70" s="3">
        <f t="shared" si="12"/>
        <v>36</v>
      </c>
      <c r="L70" s="160" t="s">
        <v>5</v>
      </c>
      <c r="M70" s="169">
        <v>2358</v>
      </c>
      <c r="N70" s="89">
        <f t="shared" si="13"/>
        <v>2624</v>
      </c>
      <c r="O70" s="45"/>
      <c r="S70" s="26"/>
      <c r="T70" s="26"/>
      <c r="U70" s="26"/>
      <c r="V70" s="26"/>
    </row>
    <row r="71" spans="2:22">
      <c r="B71" s="50"/>
      <c r="H71" s="88">
        <v>0</v>
      </c>
      <c r="I71" s="3">
        <v>2</v>
      </c>
      <c r="J71" s="160" t="s">
        <v>6</v>
      </c>
      <c r="K71" s="3">
        <f t="shared" si="12"/>
        <v>16</v>
      </c>
      <c r="L71" s="160" t="s">
        <v>3</v>
      </c>
      <c r="M71" s="169">
        <v>1750</v>
      </c>
      <c r="N71" s="89">
        <f t="shared" si="13"/>
        <v>2098</v>
      </c>
      <c r="O71" s="45"/>
      <c r="S71" s="26"/>
      <c r="T71" s="26"/>
      <c r="U71" s="26"/>
      <c r="V71" s="26"/>
    </row>
    <row r="72" spans="2:22" ht="14.25" thickBot="1">
      <c r="B72" s="50"/>
      <c r="H72" s="44">
        <v>0</v>
      </c>
      <c r="I72" s="3">
        <v>3</v>
      </c>
      <c r="J72" s="160" t="s">
        <v>10</v>
      </c>
      <c r="K72" s="3">
        <f t="shared" si="12"/>
        <v>38</v>
      </c>
      <c r="L72" s="162" t="s">
        <v>38</v>
      </c>
      <c r="M72" s="170">
        <v>1657</v>
      </c>
      <c r="N72" s="89">
        <f t="shared" si="13"/>
        <v>1860</v>
      </c>
      <c r="O72" s="45"/>
      <c r="S72" s="26"/>
      <c r="T72" s="26"/>
      <c r="U72" s="26"/>
      <c r="V72" s="26"/>
    </row>
    <row r="73" spans="2:22" ht="14.25" thickTop="1">
      <c r="B73" s="50"/>
      <c r="H73" s="44">
        <v>0</v>
      </c>
      <c r="I73" s="3">
        <v>4</v>
      </c>
      <c r="J73" s="160" t="s">
        <v>11</v>
      </c>
      <c r="K73" s="43"/>
      <c r="L73" s="3" t="s">
        <v>178</v>
      </c>
      <c r="M73" s="168">
        <v>112648</v>
      </c>
      <c r="N73" s="167">
        <f>SUM(H89)</f>
        <v>119316</v>
      </c>
      <c r="O73" s="45"/>
      <c r="S73" s="26"/>
      <c r="T73" s="26"/>
      <c r="U73" s="26"/>
      <c r="V73" s="26"/>
    </row>
    <row r="74" spans="2:22">
      <c r="B74" s="50"/>
      <c r="H74" s="88">
        <v>0</v>
      </c>
      <c r="I74" s="3">
        <v>5</v>
      </c>
      <c r="J74" s="160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>
      <c r="B75" s="50"/>
      <c r="H75" s="289">
        <v>0</v>
      </c>
      <c r="I75" s="3">
        <v>6</v>
      </c>
      <c r="J75" s="160" t="s">
        <v>13</v>
      </c>
      <c r="L75" s="48"/>
      <c r="M75" s="26"/>
      <c r="N75" s="26"/>
      <c r="O75" s="26"/>
      <c r="S75" s="26"/>
      <c r="T75" s="26"/>
      <c r="U75" s="26"/>
      <c r="V75" s="26"/>
    </row>
    <row r="76" spans="2:22">
      <c r="B76" s="50"/>
      <c r="H76" s="88">
        <v>0</v>
      </c>
      <c r="I76" s="3">
        <v>7</v>
      </c>
      <c r="J76" s="160" t="s">
        <v>14</v>
      </c>
      <c r="L76" s="48"/>
      <c r="M76" s="26"/>
      <c r="S76" s="26"/>
      <c r="T76" s="26"/>
      <c r="U76" s="26"/>
      <c r="V76" s="26"/>
    </row>
    <row r="77" spans="2:22">
      <c r="B77" s="50"/>
      <c r="H77" s="88">
        <v>0</v>
      </c>
      <c r="I77" s="3">
        <v>8</v>
      </c>
      <c r="J77" s="160" t="s">
        <v>15</v>
      </c>
      <c r="L77" s="48"/>
      <c r="M77" s="26"/>
      <c r="N77" s="26"/>
      <c r="O77" s="26"/>
      <c r="S77" s="26"/>
      <c r="T77" s="26"/>
      <c r="U77" s="26"/>
      <c r="V77" s="26"/>
    </row>
    <row r="78" spans="2:22">
      <c r="H78" s="88">
        <v>0</v>
      </c>
      <c r="I78" s="3">
        <v>10</v>
      </c>
      <c r="J78" s="160" t="s">
        <v>16</v>
      </c>
      <c r="L78" s="48"/>
      <c r="M78" s="26"/>
      <c r="N78" s="26"/>
      <c r="O78" s="26"/>
      <c r="S78" s="26"/>
      <c r="T78" s="26"/>
      <c r="U78" s="26"/>
      <c r="V78" s="26"/>
    </row>
    <row r="79" spans="2:22">
      <c r="H79" s="89">
        <v>0</v>
      </c>
      <c r="I79" s="3">
        <v>14</v>
      </c>
      <c r="J79" s="160" t="s">
        <v>19</v>
      </c>
      <c r="L79" s="48"/>
      <c r="M79" s="26"/>
      <c r="N79" s="26"/>
      <c r="O79" s="26"/>
      <c r="S79" s="26"/>
      <c r="T79" s="26"/>
      <c r="U79" s="26"/>
      <c r="V79" s="26"/>
    </row>
    <row r="80" spans="2:22">
      <c r="H80" s="44">
        <v>0</v>
      </c>
      <c r="I80" s="3">
        <v>18</v>
      </c>
      <c r="J80" s="160" t="s">
        <v>22</v>
      </c>
      <c r="L80" s="48"/>
      <c r="M80" s="26"/>
      <c r="N80" s="26"/>
      <c r="O80" s="26"/>
      <c r="S80" s="26"/>
      <c r="T80" s="26"/>
      <c r="U80" s="26"/>
      <c r="V80" s="26"/>
    </row>
    <row r="81" spans="8:22">
      <c r="H81" s="346">
        <v>0</v>
      </c>
      <c r="I81" s="3">
        <v>19</v>
      </c>
      <c r="J81" s="160" t="s">
        <v>23</v>
      </c>
      <c r="L81" s="48"/>
      <c r="M81" s="26"/>
      <c r="N81" s="26"/>
      <c r="O81" s="26"/>
      <c r="S81" s="26"/>
      <c r="T81" s="26"/>
      <c r="U81" s="26"/>
      <c r="V81" s="26"/>
    </row>
    <row r="82" spans="8:22">
      <c r="H82" s="89">
        <v>0</v>
      </c>
      <c r="I82" s="3">
        <v>20</v>
      </c>
      <c r="J82" s="160" t="s">
        <v>24</v>
      </c>
      <c r="L82" s="48"/>
      <c r="M82" s="26"/>
      <c r="N82" s="26"/>
      <c r="O82" s="26"/>
      <c r="S82" s="26"/>
      <c r="T82" s="26"/>
      <c r="U82" s="26"/>
      <c r="V82" s="26"/>
    </row>
    <row r="83" spans="8:22">
      <c r="H83" s="88">
        <v>0</v>
      </c>
      <c r="I83" s="3">
        <v>28</v>
      </c>
      <c r="J83" s="160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>
      <c r="H84" s="88">
        <v>0</v>
      </c>
      <c r="I84" s="3">
        <v>30</v>
      </c>
      <c r="J84" s="160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>
      <c r="H85" s="44">
        <v>0</v>
      </c>
      <c r="I85" s="3">
        <v>31</v>
      </c>
      <c r="J85" s="160" t="s">
        <v>95</v>
      </c>
      <c r="L85" s="27"/>
      <c r="M85" s="26"/>
      <c r="N85" s="26"/>
      <c r="O85" s="26"/>
      <c r="S85" s="26"/>
      <c r="T85" s="26"/>
      <c r="U85" s="26"/>
      <c r="V85" s="26"/>
    </row>
    <row r="86" spans="8:22">
      <c r="H86" s="88">
        <v>0</v>
      </c>
      <c r="I86" s="3">
        <v>32</v>
      </c>
      <c r="J86" s="160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>
      <c r="H87" s="44">
        <v>0</v>
      </c>
      <c r="I87" s="3">
        <v>37</v>
      </c>
      <c r="J87" s="160" t="s">
        <v>37</v>
      </c>
      <c r="L87" s="48"/>
      <c r="M87" s="26"/>
      <c r="N87" s="26"/>
      <c r="O87" s="26"/>
      <c r="S87" s="30"/>
      <c r="T87" s="30"/>
    </row>
    <row r="88" spans="8:22">
      <c r="H88" s="333">
        <v>0</v>
      </c>
      <c r="I88" s="3">
        <v>39</v>
      </c>
      <c r="J88" s="160" t="s">
        <v>39</v>
      </c>
      <c r="L88" s="48"/>
      <c r="M88" s="26"/>
      <c r="N88" s="26"/>
      <c r="O88" s="26"/>
      <c r="Q88" s="26"/>
    </row>
    <row r="89" spans="8:22">
      <c r="H89" s="118">
        <f>SUM(H49:H88)</f>
        <v>119316</v>
      </c>
      <c r="I89" s="3"/>
      <c r="J89" s="3" t="s">
        <v>92</v>
      </c>
      <c r="L89" s="48"/>
      <c r="M89" s="26"/>
      <c r="N89" s="26"/>
      <c r="O89" s="26"/>
    </row>
    <row r="90" spans="8:22">
      <c r="I90" s="78"/>
      <c r="J90" s="78"/>
      <c r="L90" s="48"/>
      <c r="M90" s="26"/>
      <c r="N90" s="26"/>
      <c r="O90" s="26"/>
    </row>
    <row r="91" spans="8:22" ht="18.75">
      <c r="J91" s="30"/>
      <c r="L91" s="48"/>
      <c r="M91" s="26"/>
      <c r="N91" s="26"/>
      <c r="O91" s="26"/>
      <c r="P91" s="46"/>
    </row>
    <row r="92" spans="8:22">
      <c r="L92" s="48"/>
      <c r="M92" s="26"/>
      <c r="N92" s="26"/>
      <c r="O92" s="26"/>
    </row>
    <row r="93" spans="8:22">
      <c r="L93" s="48"/>
      <c r="M93" s="26"/>
      <c r="P93" s="47"/>
    </row>
    <row r="94" spans="8:22">
      <c r="L94" s="48"/>
      <c r="M94" s="26"/>
      <c r="N94" s="26"/>
      <c r="O94" s="26"/>
      <c r="P94" s="26"/>
    </row>
    <row r="95" spans="8:22">
      <c r="L95" s="48"/>
      <c r="M95" s="26"/>
      <c r="N95" s="26"/>
      <c r="O95" s="26"/>
      <c r="P95" s="26"/>
    </row>
    <row r="96" spans="8:22">
      <c r="L96" s="48"/>
      <c r="M96" s="26"/>
      <c r="N96" s="26"/>
      <c r="O96" s="26"/>
      <c r="P96" s="26"/>
    </row>
    <row r="97" spans="11:17">
      <c r="L97" s="48"/>
      <c r="M97" s="26"/>
      <c r="N97" s="26"/>
      <c r="O97" s="26"/>
      <c r="P97" s="26"/>
    </row>
    <row r="98" spans="11:17">
      <c r="L98" s="48"/>
      <c r="M98" s="26"/>
      <c r="N98" s="26"/>
      <c r="O98" s="26"/>
      <c r="P98" s="26"/>
    </row>
    <row r="99" spans="11:17">
      <c r="L99" s="48"/>
      <c r="M99" s="26"/>
      <c r="N99" s="26"/>
      <c r="O99" s="26"/>
      <c r="P99" s="26"/>
    </row>
    <row r="100" spans="11:17">
      <c r="L100" s="48"/>
      <c r="M100" s="26"/>
      <c r="N100" s="26"/>
      <c r="O100" s="26"/>
      <c r="P100" s="26"/>
    </row>
    <row r="101" spans="11:17">
      <c r="L101" s="48"/>
      <c r="M101" s="26"/>
      <c r="N101" s="26"/>
      <c r="O101" s="26"/>
      <c r="P101" s="26"/>
    </row>
    <row r="102" spans="11:17">
      <c r="L102" s="48"/>
      <c r="M102" s="26"/>
      <c r="N102" s="26"/>
      <c r="O102" s="26"/>
      <c r="P102" s="26"/>
    </row>
    <row r="103" spans="11:17">
      <c r="L103" s="48"/>
      <c r="M103" s="26"/>
      <c r="N103" s="26"/>
      <c r="O103" s="26"/>
      <c r="P103" s="26"/>
    </row>
    <row r="104" spans="11:17">
      <c r="L104" s="48"/>
      <c r="M104" s="26"/>
      <c r="N104" s="26"/>
      <c r="O104" s="26"/>
      <c r="P104" s="26"/>
    </row>
    <row r="105" spans="11:17">
      <c r="L105" s="48"/>
      <c r="M105" s="26"/>
      <c r="N105" s="26"/>
      <c r="O105" s="26"/>
      <c r="P105" s="26"/>
    </row>
    <row r="106" spans="11:17">
      <c r="L106" s="48"/>
      <c r="M106" s="26"/>
      <c r="N106" s="26"/>
      <c r="O106" s="26"/>
      <c r="P106" s="26"/>
      <c r="Q106" s="26"/>
    </row>
    <row r="107" spans="11:17">
      <c r="L107" s="48"/>
      <c r="M107" s="26"/>
      <c r="N107" s="26"/>
      <c r="O107" s="26"/>
      <c r="P107" s="26"/>
      <c r="Q107" s="26"/>
    </row>
    <row r="108" spans="11:17">
      <c r="L108" s="48"/>
      <c r="M108" s="26"/>
      <c r="N108" s="26"/>
      <c r="O108" s="26"/>
      <c r="P108" s="26"/>
      <c r="Q108" s="26"/>
    </row>
    <row r="109" spans="11:17">
      <c r="L109" s="48"/>
      <c r="M109" s="26"/>
      <c r="N109" s="26"/>
      <c r="O109" s="26"/>
      <c r="P109" s="26"/>
      <c r="Q109" s="26"/>
    </row>
    <row r="110" spans="11:17">
      <c r="L110" s="48"/>
      <c r="M110" s="26"/>
      <c r="N110" s="26"/>
      <c r="O110" s="26"/>
      <c r="P110" s="26"/>
      <c r="Q110" s="26"/>
    </row>
    <row r="111" spans="11:17">
      <c r="K111" s="26"/>
      <c r="L111" s="26"/>
      <c r="N111" s="26"/>
      <c r="O111" s="26"/>
      <c r="P111" s="26"/>
      <c r="Q111" s="26"/>
    </row>
    <row r="112" spans="11:17">
      <c r="K112" s="26"/>
      <c r="L112" s="26"/>
      <c r="N112" s="26"/>
      <c r="O112" s="26"/>
      <c r="P112" s="26"/>
      <c r="Q112" s="26"/>
    </row>
    <row r="113" spans="11:17">
      <c r="K113" s="26"/>
      <c r="L113" s="26"/>
      <c r="N113" s="26"/>
      <c r="O113" s="26"/>
      <c r="P113" s="26"/>
      <c r="Q113" s="26"/>
    </row>
    <row r="114" spans="11:17">
      <c r="K114" s="26"/>
      <c r="L114" s="26"/>
      <c r="N114" s="26"/>
      <c r="O114" s="26"/>
      <c r="P114" s="26"/>
      <c r="Q114" s="26"/>
    </row>
    <row r="115" spans="11:17">
      <c r="K115" s="26"/>
      <c r="L115" s="26"/>
      <c r="N115" s="26"/>
      <c r="O115" s="26"/>
      <c r="P115" s="26"/>
      <c r="Q115" s="26"/>
    </row>
    <row r="116" spans="11:17">
      <c r="K116" s="26"/>
      <c r="L116" s="26"/>
      <c r="N116" s="26"/>
      <c r="O116" s="26"/>
      <c r="P116" s="26"/>
      <c r="Q116" s="26"/>
    </row>
    <row r="117" spans="11:17">
      <c r="K117" s="26"/>
      <c r="L117" s="26"/>
      <c r="N117" s="26"/>
      <c r="O117" s="26"/>
      <c r="P117" s="26"/>
      <c r="Q117" s="26"/>
    </row>
    <row r="118" spans="11:17">
      <c r="K118" s="26"/>
      <c r="L118" s="26"/>
      <c r="N118" s="26"/>
      <c r="O118" s="26"/>
      <c r="P118" s="26"/>
      <c r="Q118" s="26"/>
    </row>
    <row r="119" spans="11:17">
      <c r="K119" s="26"/>
      <c r="L119" s="26"/>
      <c r="N119" s="26"/>
      <c r="O119" s="26"/>
      <c r="P119" s="26"/>
      <c r="Q119" s="26"/>
    </row>
    <row r="120" spans="11:17">
      <c r="K120" s="26"/>
      <c r="L120" s="26"/>
      <c r="N120" s="26"/>
      <c r="O120" s="26"/>
      <c r="P120" s="26"/>
      <c r="Q120" s="26"/>
    </row>
    <row r="121" spans="11:17">
      <c r="K121" s="26"/>
      <c r="L121" s="26"/>
      <c r="N121" s="26"/>
      <c r="O121" s="26"/>
      <c r="P121" s="26"/>
      <c r="Q121" s="26"/>
    </row>
    <row r="122" spans="11:17">
      <c r="K122" s="26"/>
      <c r="L122" s="26"/>
      <c r="N122" s="26"/>
      <c r="O122" s="26"/>
      <c r="P122" s="26"/>
    </row>
    <row r="123" spans="11:17">
      <c r="K123" s="26"/>
      <c r="L123" s="26"/>
      <c r="N123" s="26"/>
      <c r="O123" s="26"/>
      <c r="P123" s="26"/>
    </row>
    <row r="124" spans="11:17">
      <c r="K124" s="26"/>
      <c r="L124" s="26"/>
      <c r="N124" s="26"/>
      <c r="O124" s="26"/>
      <c r="P124" s="26"/>
    </row>
    <row r="125" spans="11:17">
      <c r="K125" s="26"/>
      <c r="L125" s="26"/>
      <c r="N125" s="26"/>
      <c r="O125" s="26"/>
      <c r="P125" s="26"/>
    </row>
    <row r="126" spans="11:17">
      <c r="K126" s="26"/>
      <c r="L126" s="26"/>
      <c r="N126" s="26"/>
      <c r="O126" s="26"/>
      <c r="P126" s="26"/>
    </row>
    <row r="127" spans="11:17">
      <c r="K127" s="26"/>
      <c r="L127" s="26"/>
      <c r="N127" s="26"/>
      <c r="O127" s="26"/>
      <c r="P127" s="26"/>
    </row>
    <row r="128" spans="11:17">
      <c r="K128" s="26"/>
      <c r="L128" s="26"/>
      <c r="N128" s="26"/>
      <c r="O128" s="26"/>
      <c r="P128" s="26"/>
    </row>
    <row r="129" spans="11:16">
      <c r="K129" s="26"/>
      <c r="L129" s="26"/>
      <c r="N129" s="26"/>
      <c r="O129" s="26"/>
      <c r="P129" s="26"/>
    </row>
    <row r="130" spans="11:16">
      <c r="K130" s="26"/>
      <c r="L130" s="26"/>
      <c r="N130" s="26"/>
      <c r="O130" s="26"/>
      <c r="P130" s="26"/>
    </row>
    <row r="131" spans="11:16">
      <c r="K131" s="26"/>
      <c r="L131" s="26"/>
      <c r="N131" s="26"/>
      <c r="O131" s="26"/>
      <c r="P131" s="26"/>
    </row>
    <row r="132" spans="11:16">
      <c r="K132" s="26"/>
      <c r="L132" s="26"/>
      <c r="N132" s="26"/>
      <c r="O132" s="26"/>
      <c r="P132" s="26"/>
    </row>
    <row r="133" spans="11:16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D90"/>
  <sheetViews>
    <sheetView zoomScaleNormal="100" workbookViewId="0">
      <selection activeCell="L45" sqref="L4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>
      <c r="H1" s="16" t="s">
        <v>64</v>
      </c>
      <c r="J1" s="101"/>
      <c r="Q1" s="26"/>
      <c r="R1" s="108"/>
    </row>
    <row r="2" spans="5:30">
      <c r="H2" s="280" t="s">
        <v>201</v>
      </c>
      <c r="I2" s="3"/>
      <c r="J2" s="185" t="s">
        <v>102</v>
      </c>
      <c r="K2" s="3"/>
      <c r="L2" s="179" t="s">
        <v>191</v>
      </c>
      <c r="R2" s="109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ht="13.5" customHeight="1">
      <c r="H3" s="23" t="s">
        <v>98</v>
      </c>
      <c r="I3" s="3"/>
      <c r="J3" s="144" t="s">
        <v>99</v>
      </c>
      <c r="K3" s="3"/>
      <c r="L3" s="42" t="s">
        <v>98</v>
      </c>
      <c r="M3" s="82"/>
      <c r="N3" s="420"/>
      <c r="R3" s="48"/>
      <c r="S3" s="26"/>
      <c r="T3" s="26"/>
      <c r="U3" s="26"/>
      <c r="V3" s="26"/>
    </row>
    <row r="4" spans="5:30" ht="13.5" customHeight="1">
      <c r="H4" s="427">
        <v>19764</v>
      </c>
      <c r="I4" s="3">
        <v>17</v>
      </c>
      <c r="J4" s="33" t="s">
        <v>21</v>
      </c>
      <c r="K4" s="200">
        <f>SUM(I4)</f>
        <v>17</v>
      </c>
      <c r="L4" s="272">
        <v>21451</v>
      </c>
      <c r="M4" s="45"/>
      <c r="N4" s="420"/>
      <c r="R4" s="48"/>
      <c r="S4" s="26"/>
      <c r="T4" s="26"/>
      <c r="U4" s="26"/>
      <c r="V4" s="26"/>
    </row>
    <row r="5" spans="5:30" ht="13.5" customHeight="1">
      <c r="H5" s="88">
        <v>17006</v>
      </c>
      <c r="I5" s="3">
        <v>33</v>
      </c>
      <c r="J5" s="33" t="s">
        <v>0</v>
      </c>
      <c r="K5" s="200">
        <f t="shared" ref="K5:K13" si="0">SUM(I5)</f>
        <v>33</v>
      </c>
      <c r="L5" s="272">
        <v>20372</v>
      </c>
      <c r="M5" s="45"/>
      <c r="N5" s="420"/>
      <c r="R5" s="48"/>
      <c r="S5" s="26"/>
      <c r="T5" s="26"/>
      <c r="U5" s="26"/>
      <c r="V5" s="26"/>
    </row>
    <row r="6" spans="5:30" ht="13.5" customHeight="1">
      <c r="H6" s="44">
        <v>16651</v>
      </c>
      <c r="I6" s="3">
        <v>34</v>
      </c>
      <c r="J6" s="33" t="s">
        <v>1</v>
      </c>
      <c r="K6" s="200">
        <f t="shared" si="0"/>
        <v>34</v>
      </c>
      <c r="L6" s="272">
        <v>17906</v>
      </c>
      <c r="M6" s="45"/>
      <c r="N6" s="420"/>
      <c r="R6" s="48"/>
      <c r="S6" s="26"/>
      <c r="T6" s="26"/>
      <c r="U6" s="26"/>
      <c r="V6" s="26"/>
    </row>
    <row r="7" spans="5:30" ht="13.5" customHeight="1">
      <c r="H7" s="88">
        <v>11092</v>
      </c>
      <c r="I7" s="3">
        <v>31</v>
      </c>
      <c r="J7" s="33" t="s">
        <v>63</v>
      </c>
      <c r="K7" s="200">
        <f t="shared" si="0"/>
        <v>31</v>
      </c>
      <c r="L7" s="272">
        <v>17161</v>
      </c>
      <c r="M7" s="45"/>
      <c r="N7" s="420"/>
      <c r="R7" s="48"/>
      <c r="S7" s="26"/>
      <c r="T7" s="26"/>
      <c r="U7" s="26"/>
      <c r="V7" s="26"/>
    </row>
    <row r="8" spans="5:30">
      <c r="H8" s="88">
        <v>10972</v>
      </c>
      <c r="I8" s="3">
        <v>13</v>
      </c>
      <c r="J8" s="33" t="s">
        <v>7</v>
      </c>
      <c r="K8" s="200">
        <f t="shared" si="0"/>
        <v>13</v>
      </c>
      <c r="L8" s="272">
        <v>9766</v>
      </c>
      <c r="M8" s="45"/>
      <c r="R8" s="48"/>
      <c r="S8" s="26"/>
      <c r="T8" s="26"/>
      <c r="U8" s="26"/>
      <c r="V8" s="26"/>
    </row>
    <row r="9" spans="5:30">
      <c r="H9" s="88">
        <v>10203</v>
      </c>
      <c r="I9" s="3">
        <v>2</v>
      </c>
      <c r="J9" s="33" t="s">
        <v>6</v>
      </c>
      <c r="K9" s="200">
        <f t="shared" si="0"/>
        <v>2</v>
      </c>
      <c r="L9" s="272">
        <v>6850</v>
      </c>
      <c r="M9" s="45"/>
      <c r="R9" s="48"/>
      <c r="S9" s="26"/>
      <c r="T9" s="26"/>
      <c r="U9" s="26"/>
      <c r="V9" s="26"/>
    </row>
    <row r="10" spans="5:30">
      <c r="H10" s="88">
        <v>8323</v>
      </c>
      <c r="I10" s="3">
        <v>40</v>
      </c>
      <c r="J10" s="33" t="s">
        <v>2</v>
      </c>
      <c r="K10" s="200">
        <f t="shared" si="0"/>
        <v>40</v>
      </c>
      <c r="L10" s="272">
        <v>15651</v>
      </c>
      <c r="M10" s="45"/>
      <c r="R10" s="48"/>
      <c r="S10" s="26"/>
      <c r="T10" s="26"/>
      <c r="U10" s="26"/>
      <c r="V10" s="26"/>
    </row>
    <row r="11" spans="5:30">
      <c r="H11" s="88">
        <v>7854</v>
      </c>
      <c r="I11" s="3">
        <v>25</v>
      </c>
      <c r="J11" s="33" t="s">
        <v>29</v>
      </c>
      <c r="K11" s="200">
        <f t="shared" si="0"/>
        <v>25</v>
      </c>
      <c r="L11" s="273">
        <v>12445</v>
      </c>
      <c r="M11" s="45"/>
      <c r="N11" s="29"/>
      <c r="R11" s="48"/>
      <c r="S11" s="26"/>
      <c r="T11" s="26"/>
      <c r="U11" s="26"/>
      <c r="V11" s="26"/>
    </row>
    <row r="12" spans="5:30">
      <c r="H12" s="417">
        <v>5980</v>
      </c>
      <c r="I12" s="3">
        <v>26</v>
      </c>
      <c r="J12" s="33" t="s">
        <v>30</v>
      </c>
      <c r="K12" s="200">
        <f t="shared" si="0"/>
        <v>26</v>
      </c>
      <c r="L12" s="273">
        <v>4761</v>
      </c>
      <c r="M12" s="45"/>
      <c r="R12" s="48"/>
      <c r="S12" s="26"/>
      <c r="T12" s="26"/>
      <c r="U12" s="26"/>
      <c r="V12" s="26"/>
    </row>
    <row r="13" spans="5:30" ht="14.25" thickBot="1">
      <c r="E13" s="17"/>
      <c r="H13" s="432">
        <v>5421</v>
      </c>
      <c r="I13" s="14">
        <v>16</v>
      </c>
      <c r="J13" s="77" t="s">
        <v>3</v>
      </c>
      <c r="K13" s="200">
        <f t="shared" si="0"/>
        <v>16</v>
      </c>
      <c r="L13" s="273">
        <v>5809</v>
      </c>
      <c r="M13" s="45"/>
      <c r="R13" s="48"/>
      <c r="S13" s="26"/>
      <c r="T13" s="26"/>
      <c r="U13" s="26"/>
      <c r="V13" s="26"/>
    </row>
    <row r="14" spans="5:30" ht="14.25" thickTop="1">
      <c r="E14" s="17"/>
      <c r="H14" s="442">
        <v>5190</v>
      </c>
      <c r="I14" s="219">
        <v>38</v>
      </c>
      <c r="J14" s="378" t="s">
        <v>38</v>
      </c>
      <c r="K14" s="107" t="s">
        <v>8</v>
      </c>
      <c r="L14" s="274">
        <v>166192</v>
      </c>
      <c r="N14" s="32"/>
      <c r="R14" s="48"/>
      <c r="S14" s="26"/>
      <c r="T14" s="26"/>
      <c r="U14" s="26"/>
      <c r="V14" s="26"/>
    </row>
    <row r="15" spans="5:30">
      <c r="H15" s="88">
        <v>4712</v>
      </c>
      <c r="I15" s="3">
        <v>21</v>
      </c>
      <c r="J15" s="3" t="s">
        <v>158</v>
      </c>
      <c r="K15" s="50"/>
      <c r="L15" s="27"/>
      <c r="N15" s="32"/>
      <c r="R15" s="48"/>
      <c r="S15" s="26"/>
      <c r="T15" s="26"/>
      <c r="U15" s="26"/>
      <c r="V15" s="26"/>
    </row>
    <row r="16" spans="5:30">
      <c r="H16" s="88">
        <v>4082</v>
      </c>
      <c r="I16" s="3">
        <v>11</v>
      </c>
      <c r="J16" s="33" t="s">
        <v>17</v>
      </c>
      <c r="K16" s="50"/>
      <c r="L16" s="32"/>
      <c r="R16" s="48"/>
      <c r="S16" s="26"/>
      <c r="T16" s="26"/>
      <c r="U16" s="26"/>
      <c r="V16" s="26"/>
    </row>
    <row r="17" spans="1:22">
      <c r="H17" s="88">
        <v>3017</v>
      </c>
      <c r="I17" s="3">
        <v>9</v>
      </c>
      <c r="J17" s="3" t="s">
        <v>162</v>
      </c>
      <c r="L17" s="32"/>
      <c r="R17" s="48"/>
      <c r="S17" s="26"/>
      <c r="T17" s="26"/>
      <c r="U17" s="26"/>
      <c r="V17" s="26"/>
    </row>
    <row r="18" spans="1:22">
      <c r="H18" s="122">
        <v>2842</v>
      </c>
      <c r="I18" s="3">
        <v>3</v>
      </c>
      <c r="J18" s="33" t="s">
        <v>10</v>
      </c>
      <c r="L18" s="186" t="s">
        <v>102</v>
      </c>
      <c r="M18" t="s">
        <v>62</v>
      </c>
      <c r="N18" s="42" t="s">
        <v>74</v>
      </c>
      <c r="R18" s="48"/>
      <c r="S18" s="26"/>
      <c r="T18" s="26"/>
      <c r="U18" s="26"/>
      <c r="V18" s="26"/>
    </row>
    <row r="19" spans="1:22" ht="14.25" thickBot="1">
      <c r="H19" s="89">
        <v>2043</v>
      </c>
      <c r="I19" s="3">
        <v>1</v>
      </c>
      <c r="J19" s="33" t="s">
        <v>4</v>
      </c>
      <c r="K19" s="116">
        <f>SUM(I4)</f>
        <v>17</v>
      </c>
      <c r="L19" s="33" t="s">
        <v>21</v>
      </c>
      <c r="M19" s="366">
        <v>19472</v>
      </c>
      <c r="N19" s="89">
        <f>SUM(H4)</f>
        <v>19764</v>
      </c>
      <c r="R19" s="48"/>
      <c r="S19" s="26"/>
      <c r="T19" s="26"/>
      <c r="U19" s="26"/>
      <c r="V19" s="26"/>
    </row>
    <row r="20" spans="1:22">
      <c r="A20" s="58" t="s">
        <v>46</v>
      </c>
      <c r="B20" s="59" t="s">
        <v>53</v>
      </c>
      <c r="C20" s="59" t="s">
        <v>200</v>
      </c>
      <c r="D20" s="59" t="s">
        <v>192</v>
      </c>
      <c r="E20" s="59" t="s">
        <v>51</v>
      </c>
      <c r="F20" s="59" t="s">
        <v>50</v>
      </c>
      <c r="G20" s="60" t="s">
        <v>52</v>
      </c>
      <c r="H20" s="88">
        <v>1699</v>
      </c>
      <c r="I20" s="3">
        <v>14</v>
      </c>
      <c r="J20" s="33" t="s">
        <v>19</v>
      </c>
      <c r="K20" s="116">
        <f t="shared" ref="K20:K28" si="1">SUM(I5)</f>
        <v>33</v>
      </c>
      <c r="L20" s="33" t="s">
        <v>0</v>
      </c>
      <c r="M20" s="367">
        <v>20606</v>
      </c>
      <c r="N20" s="89">
        <f t="shared" ref="N20:N28" si="2">SUM(H5)</f>
        <v>17006</v>
      </c>
      <c r="R20" s="48"/>
      <c r="S20" s="26"/>
      <c r="T20" s="26"/>
      <c r="U20" s="26"/>
      <c r="V20" s="26"/>
    </row>
    <row r="21" spans="1:22">
      <c r="A21" s="61">
        <v>1</v>
      </c>
      <c r="B21" s="33" t="s">
        <v>21</v>
      </c>
      <c r="C21" s="199">
        <f>SUM(H4)</f>
        <v>19764</v>
      </c>
      <c r="D21" s="89">
        <f>SUM(L4)</f>
        <v>21451</v>
      </c>
      <c r="E21" s="52">
        <f t="shared" ref="E21:E30" si="3">SUM(N19/M19*100)</f>
        <v>101.49958915365653</v>
      </c>
      <c r="F21" s="52">
        <f t="shared" ref="F21:F31" si="4">SUM(C21/D21*100)</f>
        <v>92.135564775534945</v>
      </c>
      <c r="G21" s="62"/>
      <c r="H21" s="88">
        <v>1491</v>
      </c>
      <c r="I21" s="3">
        <v>36</v>
      </c>
      <c r="J21" s="33" t="s">
        <v>5</v>
      </c>
      <c r="K21" s="116">
        <f t="shared" si="1"/>
        <v>34</v>
      </c>
      <c r="L21" s="33" t="s">
        <v>1</v>
      </c>
      <c r="M21" s="367">
        <v>18448</v>
      </c>
      <c r="N21" s="89">
        <f t="shared" si="2"/>
        <v>16651</v>
      </c>
      <c r="R21" s="48"/>
      <c r="S21" s="26"/>
      <c r="T21" s="26"/>
      <c r="U21" s="26"/>
      <c r="V21" s="26"/>
    </row>
    <row r="22" spans="1:22">
      <c r="A22" s="61">
        <v>2</v>
      </c>
      <c r="B22" s="33" t="s">
        <v>0</v>
      </c>
      <c r="C22" s="199">
        <f t="shared" ref="C22:C30" si="5">SUM(H5)</f>
        <v>17006</v>
      </c>
      <c r="D22" s="89">
        <f t="shared" ref="D22:D29" si="6">SUM(L5)</f>
        <v>20372</v>
      </c>
      <c r="E22" s="52">
        <f t="shared" si="3"/>
        <v>82.529360380471701</v>
      </c>
      <c r="F22" s="52">
        <f t="shared" si="4"/>
        <v>83.47732181425485</v>
      </c>
      <c r="G22" s="62"/>
      <c r="H22" s="88">
        <v>1377</v>
      </c>
      <c r="I22" s="3">
        <v>24</v>
      </c>
      <c r="J22" s="33" t="s">
        <v>28</v>
      </c>
      <c r="K22" s="116">
        <f t="shared" si="1"/>
        <v>31</v>
      </c>
      <c r="L22" s="33" t="s">
        <v>63</v>
      </c>
      <c r="M22" s="367">
        <v>12632</v>
      </c>
      <c r="N22" s="89">
        <f t="shared" si="2"/>
        <v>11092</v>
      </c>
      <c r="R22" s="48"/>
      <c r="S22" s="26"/>
      <c r="T22" s="26"/>
      <c r="U22" s="26"/>
      <c r="V22" s="26"/>
    </row>
    <row r="23" spans="1:22">
      <c r="A23" s="61">
        <v>3</v>
      </c>
      <c r="B23" s="33" t="s">
        <v>1</v>
      </c>
      <c r="C23" s="199">
        <f t="shared" si="5"/>
        <v>16651</v>
      </c>
      <c r="D23" s="89">
        <f t="shared" si="6"/>
        <v>17906</v>
      </c>
      <c r="E23" s="52">
        <f t="shared" si="3"/>
        <v>90.259106678230708</v>
      </c>
      <c r="F23" s="52">
        <f t="shared" si="4"/>
        <v>92.99117614207529</v>
      </c>
      <c r="G23" s="62"/>
      <c r="H23" s="88">
        <v>528</v>
      </c>
      <c r="I23" s="3">
        <v>27</v>
      </c>
      <c r="J23" s="33" t="s">
        <v>31</v>
      </c>
      <c r="K23" s="116">
        <f t="shared" si="1"/>
        <v>13</v>
      </c>
      <c r="L23" s="33" t="s">
        <v>7</v>
      </c>
      <c r="M23" s="367">
        <v>13256</v>
      </c>
      <c r="N23" s="89">
        <f t="shared" si="2"/>
        <v>10972</v>
      </c>
      <c r="R23" s="48"/>
      <c r="S23" s="26"/>
      <c r="T23" s="26"/>
      <c r="U23" s="26"/>
      <c r="V23" s="26"/>
    </row>
    <row r="24" spans="1:22">
      <c r="A24" s="61">
        <v>4</v>
      </c>
      <c r="B24" s="33" t="s">
        <v>63</v>
      </c>
      <c r="C24" s="199">
        <f t="shared" si="5"/>
        <v>11092</v>
      </c>
      <c r="D24" s="89">
        <f t="shared" si="6"/>
        <v>17161</v>
      </c>
      <c r="E24" s="52">
        <f t="shared" si="3"/>
        <v>87.80873970867637</v>
      </c>
      <c r="F24" s="52">
        <f t="shared" si="4"/>
        <v>64.634928034496824</v>
      </c>
      <c r="G24" s="62"/>
      <c r="H24" s="44">
        <v>425</v>
      </c>
      <c r="I24" s="3">
        <v>12</v>
      </c>
      <c r="J24" s="33" t="s">
        <v>18</v>
      </c>
      <c r="K24" s="116">
        <f t="shared" si="1"/>
        <v>2</v>
      </c>
      <c r="L24" s="33" t="s">
        <v>6</v>
      </c>
      <c r="M24" s="367">
        <v>8194</v>
      </c>
      <c r="N24" s="89">
        <f t="shared" si="2"/>
        <v>10203</v>
      </c>
      <c r="R24" s="48"/>
      <c r="S24" s="26"/>
      <c r="T24" s="26"/>
      <c r="U24" s="26"/>
      <c r="V24" s="26"/>
    </row>
    <row r="25" spans="1:22">
      <c r="A25" s="61">
        <v>5</v>
      </c>
      <c r="B25" s="33" t="s">
        <v>7</v>
      </c>
      <c r="C25" s="199">
        <f t="shared" si="5"/>
        <v>10972</v>
      </c>
      <c r="D25" s="89">
        <f t="shared" si="6"/>
        <v>9766</v>
      </c>
      <c r="E25" s="52">
        <f t="shared" si="3"/>
        <v>82.770066385033189</v>
      </c>
      <c r="F25" s="52">
        <f t="shared" si="4"/>
        <v>112.3489657997133</v>
      </c>
      <c r="G25" s="72"/>
      <c r="H25" s="88">
        <v>400</v>
      </c>
      <c r="I25" s="3">
        <v>10</v>
      </c>
      <c r="J25" s="33" t="s">
        <v>16</v>
      </c>
      <c r="K25" s="116">
        <f t="shared" si="1"/>
        <v>40</v>
      </c>
      <c r="L25" s="33" t="s">
        <v>2</v>
      </c>
      <c r="M25" s="367">
        <v>9417</v>
      </c>
      <c r="N25" s="89">
        <f t="shared" si="2"/>
        <v>8323</v>
      </c>
      <c r="R25" s="48"/>
      <c r="S25" s="26"/>
      <c r="T25" s="26"/>
      <c r="U25" s="26"/>
      <c r="V25" s="26"/>
    </row>
    <row r="26" spans="1:22">
      <c r="A26" s="61">
        <v>6</v>
      </c>
      <c r="B26" s="33" t="s">
        <v>6</v>
      </c>
      <c r="C26" s="199">
        <f t="shared" si="5"/>
        <v>10203</v>
      </c>
      <c r="D26" s="89">
        <f t="shared" si="6"/>
        <v>6850</v>
      </c>
      <c r="E26" s="52">
        <f t="shared" si="3"/>
        <v>124.51793995606542</v>
      </c>
      <c r="F26" s="52">
        <f t="shared" si="4"/>
        <v>148.94890510948906</v>
      </c>
      <c r="G26" s="62"/>
      <c r="H26" s="88">
        <v>359</v>
      </c>
      <c r="I26" s="3">
        <v>37</v>
      </c>
      <c r="J26" s="33" t="s">
        <v>37</v>
      </c>
      <c r="K26" s="116">
        <f t="shared" si="1"/>
        <v>25</v>
      </c>
      <c r="L26" s="33" t="s">
        <v>29</v>
      </c>
      <c r="M26" s="368">
        <v>7323</v>
      </c>
      <c r="N26" s="89">
        <f t="shared" si="2"/>
        <v>7854</v>
      </c>
      <c r="R26" s="48"/>
      <c r="S26" s="26"/>
      <c r="T26" s="26"/>
      <c r="U26" s="26"/>
      <c r="V26" s="26"/>
    </row>
    <row r="27" spans="1:22">
      <c r="A27" s="61">
        <v>7</v>
      </c>
      <c r="B27" s="33" t="s">
        <v>2</v>
      </c>
      <c r="C27" s="199">
        <f t="shared" si="5"/>
        <v>8323</v>
      </c>
      <c r="D27" s="89">
        <f t="shared" si="6"/>
        <v>15651</v>
      </c>
      <c r="E27" s="52">
        <f t="shared" si="3"/>
        <v>88.382712116385264</v>
      </c>
      <c r="F27" s="52">
        <f t="shared" si="4"/>
        <v>53.17871062551913</v>
      </c>
      <c r="G27" s="62"/>
      <c r="H27" s="88">
        <v>319</v>
      </c>
      <c r="I27" s="3">
        <v>32</v>
      </c>
      <c r="J27" s="33" t="s">
        <v>35</v>
      </c>
      <c r="K27" s="116">
        <f t="shared" si="1"/>
        <v>26</v>
      </c>
      <c r="L27" s="33" t="s">
        <v>30</v>
      </c>
      <c r="M27" s="369">
        <v>7233</v>
      </c>
      <c r="N27" s="89">
        <f t="shared" si="2"/>
        <v>5980</v>
      </c>
      <c r="R27" s="48"/>
      <c r="S27" s="26"/>
      <c r="T27" s="26"/>
      <c r="U27" s="26"/>
      <c r="V27" s="26"/>
    </row>
    <row r="28" spans="1:22" ht="14.25" thickBot="1">
      <c r="A28" s="61">
        <v>8</v>
      </c>
      <c r="B28" s="33" t="s">
        <v>29</v>
      </c>
      <c r="C28" s="199">
        <f t="shared" si="5"/>
        <v>7854</v>
      </c>
      <c r="D28" s="89">
        <f t="shared" si="6"/>
        <v>12445</v>
      </c>
      <c r="E28" s="52">
        <f t="shared" si="3"/>
        <v>107.25112658746416</v>
      </c>
      <c r="F28" s="52">
        <f t="shared" si="4"/>
        <v>63.109682603455205</v>
      </c>
      <c r="G28" s="73"/>
      <c r="H28" s="88">
        <v>179</v>
      </c>
      <c r="I28" s="3">
        <v>20</v>
      </c>
      <c r="J28" s="33" t="s">
        <v>24</v>
      </c>
      <c r="K28" s="180">
        <f t="shared" si="1"/>
        <v>16</v>
      </c>
      <c r="L28" s="77" t="s">
        <v>3</v>
      </c>
      <c r="M28" s="369">
        <v>6285</v>
      </c>
      <c r="N28" s="166">
        <f t="shared" si="2"/>
        <v>5421</v>
      </c>
      <c r="R28" s="48"/>
      <c r="S28" s="26"/>
      <c r="T28" s="26"/>
      <c r="U28" s="26"/>
      <c r="V28" s="26"/>
    </row>
    <row r="29" spans="1:22" ht="14.25" thickTop="1">
      <c r="A29" s="61">
        <v>9</v>
      </c>
      <c r="B29" s="33" t="s">
        <v>30</v>
      </c>
      <c r="C29" s="199">
        <f t="shared" si="5"/>
        <v>5980</v>
      </c>
      <c r="D29" s="89">
        <f t="shared" si="6"/>
        <v>4761</v>
      </c>
      <c r="E29" s="52">
        <f t="shared" si="3"/>
        <v>82.676621042444353</v>
      </c>
      <c r="F29" s="52">
        <f t="shared" si="4"/>
        <v>125.60386473429952</v>
      </c>
      <c r="G29" s="72"/>
      <c r="H29" s="289">
        <v>166</v>
      </c>
      <c r="I29" s="3">
        <v>4</v>
      </c>
      <c r="J29" s="33" t="s">
        <v>11</v>
      </c>
      <c r="K29" s="114"/>
      <c r="L29" s="114" t="s">
        <v>166</v>
      </c>
      <c r="M29" s="370">
        <v>172811</v>
      </c>
      <c r="N29" s="171">
        <f>SUM(H44)</f>
        <v>142631</v>
      </c>
      <c r="R29" s="48"/>
      <c r="S29" s="26"/>
      <c r="T29" s="26"/>
      <c r="U29" s="26"/>
      <c r="V29" s="26"/>
    </row>
    <row r="30" spans="1:22" ht="14.25" thickBot="1">
      <c r="A30" s="74">
        <v>10</v>
      </c>
      <c r="B30" s="77" t="s">
        <v>3</v>
      </c>
      <c r="C30" s="199">
        <f t="shared" si="5"/>
        <v>5421</v>
      </c>
      <c r="D30" s="89">
        <f>SUM(L13)</f>
        <v>5809</v>
      </c>
      <c r="E30" s="57">
        <f t="shared" si="3"/>
        <v>86.252983293556085</v>
      </c>
      <c r="F30" s="63">
        <f t="shared" si="4"/>
        <v>93.320709244276117</v>
      </c>
      <c r="G30" s="75"/>
      <c r="H30" s="88">
        <v>166</v>
      </c>
      <c r="I30" s="3">
        <v>7</v>
      </c>
      <c r="J30" s="33" t="s">
        <v>14</v>
      </c>
      <c r="R30" s="48"/>
      <c r="S30" s="26"/>
      <c r="T30" s="26"/>
      <c r="U30" s="26"/>
      <c r="V30" s="26"/>
    </row>
    <row r="31" spans="1:22" ht="14.25" thickBot="1">
      <c r="A31" s="65"/>
      <c r="B31" s="66" t="s">
        <v>57</v>
      </c>
      <c r="C31" s="67">
        <f>SUM(H44)</f>
        <v>142631</v>
      </c>
      <c r="D31" s="67">
        <f>SUM(L14)</f>
        <v>166192</v>
      </c>
      <c r="E31" s="70">
        <f>SUM(N29/M29*100)</f>
        <v>82.535833945755769</v>
      </c>
      <c r="F31" s="63">
        <f t="shared" si="4"/>
        <v>85.823023972273035</v>
      </c>
      <c r="G31" s="71"/>
      <c r="H31" s="44">
        <v>136</v>
      </c>
      <c r="I31" s="3">
        <v>39</v>
      </c>
      <c r="J31" s="33" t="s">
        <v>39</v>
      </c>
      <c r="L31" s="32"/>
      <c r="M31" s="26"/>
      <c r="N31" s="26"/>
      <c r="R31" s="48"/>
      <c r="S31" s="26"/>
      <c r="T31" s="26"/>
      <c r="U31" s="26"/>
      <c r="V31" s="26"/>
    </row>
    <row r="32" spans="1:22">
      <c r="H32" s="89">
        <v>104</v>
      </c>
      <c r="I32" s="3">
        <v>15</v>
      </c>
      <c r="J32" s="33" t="s">
        <v>20</v>
      </c>
      <c r="L32" s="32"/>
      <c r="M32" s="26"/>
      <c r="N32" s="26"/>
      <c r="R32" s="48"/>
      <c r="S32" s="26"/>
      <c r="T32" s="26"/>
      <c r="U32" s="26"/>
      <c r="V32" s="26"/>
    </row>
    <row r="33" spans="3:30">
      <c r="C33" s="26"/>
      <c r="E33" s="17"/>
      <c r="H33" s="88">
        <v>96</v>
      </c>
      <c r="I33" s="3">
        <v>5</v>
      </c>
      <c r="J33" s="33" t="s">
        <v>12</v>
      </c>
      <c r="L33" s="32"/>
      <c r="M33" s="26"/>
      <c r="N33" s="26"/>
      <c r="R33" s="48"/>
      <c r="S33" s="26"/>
      <c r="T33" s="26"/>
      <c r="U33" s="26"/>
      <c r="V33" s="26"/>
    </row>
    <row r="34" spans="3:30">
      <c r="H34" s="88">
        <v>18</v>
      </c>
      <c r="I34" s="3">
        <v>18</v>
      </c>
      <c r="J34" s="33" t="s">
        <v>22</v>
      </c>
      <c r="L34" s="32"/>
      <c r="M34" s="26"/>
      <c r="N34" s="26"/>
      <c r="R34" s="48"/>
      <c r="S34" s="26"/>
      <c r="T34" s="26"/>
      <c r="U34" s="26"/>
      <c r="V34" s="26"/>
    </row>
    <row r="35" spans="3:30">
      <c r="C35" s="26"/>
      <c r="E35" s="17"/>
      <c r="H35" s="122">
        <v>15</v>
      </c>
      <c r="I35" s="3">
        <v>23</v>
      </c>
      <c r="J35" s="33" t="s">
        <v>27</v>
      </c>
      <c r="L35" s="32"/>
      <c r="M35" s="26"/>
      <c r="N35" s="26"/>
      <c r="R35" s="48"/>
      <c r="S35" s="26"/>
      <c r="T35" s="26"/>
      <c r="U35" s="26"/>
      <c r="V35" s="26"/>
    </row>
    <row r="36" spans="3:30">
      <c r="H36" s="89">
        <v>1</v>
      </c>
      <c r="I36" s="3">
        <v>29</v>
      </c>
      <c r="J36" s="33" t="s">
        <v>54</v>
      </c>
      <c r="L36" s="32"/>
      <c r="M36" s="26"/>
      <c r="N36" s="26"/>
      <c r="R36" s="48"/>
      <c r="S36" s="26"/>
      <c r="T36" s="26"/>
      <c r="U36" s="26"/>
      <c r="V36" s="26"/>
    </row>
    <row r="37" spans="3:30">
      <c r="H37" s="88">
        <v>0</v>
      </c>
      <c r="I37" s="3">
        <v>6</v>
      </c>
      <c r="J37" s="33" t="s">
        <v>13</v>
      </c>
      <c r="L37" s="32"/>
      <c r="M37" s="26"/>
      <c r="N37" s="26"/>
      <c r="R37" s="48"/>
      <c r="S37" s="26"/>
      <c r="T37" s="26"/>
      <c r="U37" s="26"/>
      <c r="V37" s="26"/>
    </row>
    <row r="38" spans="3:30">
      <c r="H38" s="88">
        <v>0</v>
      </c>
      <c r="I38" s="3">
        <v>8</v>
      </c>
      <c r="J38" s="33" t="s">
        <v>15</v>
      </c>
      <c r="L38" s="32"/>
      <c r="M38" s="26"/>
      <c r="N38" s="26"/>
      <c r="R38" s="48"/>
      <c r="S38" s="26"/>
      <c r="T38" s="26"/>
      <c r="U38" s="26"/>
      <c r="V38" s="26"/>
    </row>
    <row r="39" spans="3:30">
      <c r="H39" s="88">
        <v>0</v>
      </c>
      <c r="I39" s="3">
        <v>19</v>
      </c>
      <c r="J39" s="33" t="s">
        <v>23</v>
      </c>
      <c r="L39" s="32"/>
      <c r="M39" s="26"/>
      <c r="N39" s="26"/>
      <c r="R39" s="48"/>
      <c r="S39" s="26"/>
      <c r="T39" s="26"/>
      <c r="U39" s="26"/>
      <c r="V39" s="26"/>
    </row>
    <row r="40" spans="3:30">
      <c r="H40" s="88">
        <v>0</v>
      </c>
      <c r="I40" s="3">
        <v>22</v>
      </c>
      <c r="J40" s="33" t="s">
        <v>26</v>
      </c>
      <c r="L40" s="32"/>
      <c r="M40" s="26"/>
      <c r="N40" s="26"/>
      <c r="R40" s="48"/>
      <c r="S40" s="26"/>
      <c r="T40" s="26"/>
      <c r="U40" s="26"/>
      <c r="V40" s="26"/>
    </row>
    <row r="41" spans="3:30">
      <c r="H41" s="289">
        <v>0</v>
      </c>
      <c r="I41" s="3">
        <v>28</v>
      </c>
      <c r="J41" s="33" t="s">
        <v>32</v>
      </c>
      <c r="N41" s="26"/>
      <c r="R41" s="48"/>
      <c r="S41" s="26"/>
      <c r="T41" s="26"/>
      <c r="U41" s="26"/>
      <c r="V41" s="26"/>
    </row>
    <row r="42" spans="3:30">
      <c r="H42" s="88">
        <v>0</v>
      </c>
      <c r="I42" s="3">
        <v>30</v>
      </c>
      <c r="J42" s="33" t="s">
        <v>33</v>
      </c>
      <c r="M42" s="48"/>
      <c r="N42" s="26"/>
      <c r="R42" s="48"/>
      <c r="S42" s="26"/>
      <c r="T42" s="26"/>
      <c r="U42" s="26"/>
      <c r="V42" s="26"/>
    </row>
    <row r="43" spans="3:30">
      <c r="H43" s="88">
        <v>0</v>
      </c>
      <c r="I43" s="3">
        <v>35</v>
      </c>
      <c r="J43" s="33" t="s">
        <v>36</v>
      </c>
      <c r="M43" s="48"/>
      <c r="N43" s="26"/>
      <c r="R43" s="48"/>
      <c r="S43" s="30"/>
      <c r="T43" s="30"/>
      <c r="U43" s="30"/>
    </row>
    <row r="44" spans="3:30">
      <c r="H44" s="119">
        <f>SUM(H4:H43)</f>
        <v>142631</v>
      </c>
      <c r="I44" s="3"/>
      <c r="J44" s="3" t="s">
        <v>48</v>
      </c>
      <c r="M44" s="48"/>
      <c r="N44" s="26"/>
      <c r="R44" s="48"/>
    </row>
    <row r="45" spans="3:30">
      <c r="M45" s="48"/>
      <c r="N45" s="26"/>
    </row>
    <row r="46" spans="3:30">
      <c r="M46" s="48"/>
      <c r="N46" s="26"/>
      <c r="R46" s="108"/>
    </row>
    <row r="47" spans="3:30">
      <c r="M47" s="48"/>
      <c r="N47" s="26"/>
      <c r="R47" s="10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>
      <c r="H48" s="187" t="s">
        <v>201</v>
      </c>
      <c r="I48" s="3"/>
      <c r="J48" s="188" t="s">
        <v>90</v>
      </c>
      <c r="K48" s="3"/>
      <c r="L48" s="326" t="s">
        <v>191</v>
      </c>
      <c r="M48" s="48"/>
      <c r="N48" s="26"/>
      <c r="R48" s="48"/>
      <c r="S48" s="26"/>
      <c r="T48" s="26"/>
      <c r="U48" s="26"/>
      <c r="V48" s="26"/>
    </row>
    <row r="49" spans="1:22">
      <c r="H49" s="94" t="s">
        <v>98</v>
      </c>
      <c r="I49" s="3"/>
      <c r="J49" s="144" t="s">
        <v>9</v>
      </c>
      <c r="K49" s="3"/>
      <c r="L49" s="326" t="s">
        <v>170</v>
      </c>
      <c r="M49" s="82"/>
      <c r="R49" s="48"/>
      <c r="S49" s="26"/>
      <c r="T49" s="26"/>
      <c r="U49" s="26"/>
      <c r="V49" s="26"/>
    </row>
    <row r="50" spans="1:22">
      <c r="H50" s="43">
        <v>23718</v>
      </c>
      <c r="I50" s="3">
        <v>16</v>
      </c>
      <c r="J50" s="33" t="s">
        <v>3</v>
      </c>
      <c r="K50" s="324">
        <f>SUM(I50)</f>
        <v>16</v>
      </c>
      <c r="L50" s="327">
        <v>25262</v>
      </c>
      <c r="M50" s="45"/>
      <c r="R50" s="48"/>
      <c r="S50" s="26"/>
      <c r="T50" s="26"/>
      <c r="U50" s="26"/>
      <c r="V50" s="26"/>
    </row>
    <row r="51" spans="1:22">
      <c r="H51" s="44">
        <v>14942</v>
      </c>
      <c r="I51" s="3">
        <v>26</v>
      </c>
      <c r="J51" s="33" t="s">
        <v>30</v>
      </c>
      <c r="K51" s="324">
        <f t="shared" ref="K51:K59" si="7">SUM(I51)</f>
        <v>26</v>
      </c>
      <c r="L51" s="328">
        <v>9249</v>
      </c>
      <c r="M51" s="45"/>
      <c r="R51" s="48"/>
      <c r="S51" s="26"/>
      <c r="T51" s="26"/>
      <c r="U51" s="26"/>
      <c r="V51" s="26"/>
    </row>
    <row r="52" spans="1:22" ht="14.25" thickBot="1">
      <c r="H52" s="88">
        <v>6906</v>
      </c>
      <c r="I52" s="3">
        <v>34</v>
      </c>
      <c r="J52" s="33" t="s">
        <v>1</v>
      </c>
      <c r="K52" s="324">
        <f t="shared" si="7"/>
        <v>34</v>
      </c>
      <c r="L52" s="328">
        <v>3881</v>
      </c>
      <c r="M52" s="45"/>
      <c r="R52" s="48"/>
      <c r="S52" s="26"/>
      <c r="T52" s="26"/>
      <c r="U52" s="26"/>
      <c r="V52" s="26"/>
    </row>
    <row r="53" spans="1:22">
      <c r="A53" s="58" t="s">
        <v>46</v>
      </c>
      <c r="B53" s="59" t="s">
        <v>53</v>
      </c>
      <c r="C53" s="59" t="s">
        <v>200</v>
      </c>
      <c r="D53" s="59" t="s">
        <v>192</v>
      </c>
      <c r="E53" s="59" t="s">
        <v>51</v>
      </c>
      <c r="F53" s="59" t="s">
        <v>50</v>
      </c>
      <c r="G53" s="60" t="s">
        <v>52</v>
      </c>
      <c r="H53" s="289">
        <v>5900</v>
      </c>
      <c r="I53" s="3">
        <v>38</v>
      </c>
      <c r="J53" s="33" t="s">
        <v>38</v>
      </c>
      <c r="K53" s="324">
        <f t="shared" si="7"/>
        <v>38</v>
      </c>
      <c r="L53" s="328">
        <v>4848</v>
      </c>
      <c r="M53" s="45"/>
      <c r="R53" s="48"/>
      <c r="S53" s="26"/>
      <c r="T53" s="26"/>
      <c r="U53" s="26"/>
      <c r="V53" s="26"/>
    </row>
    <row r="54" spans="1:22">
      <c r="A54" s="61">
        <v>1</v>
      </c>
      <c r="B54" s="33" t="s">
        <v>3</v>
      </c>
      <c r="C54" s="43">
        <f>SUM(H50)</f>
        <v>23718</v>
      </c>
      <c r="D54" s="97">
        <f>SUM(L50)</f>
        <v>25262</v>
      </c>
      <c r="E54" s="52">
        <f t="shared" ref="E54:E63" si="8">SUM(N67/M67*100)</f>
        <v>97.480580329620651</v>
      </c>
      <c r="F54" s="52">
        <f t="shared" ref="F54:F62" si="9">SUM(C54/D54*100)</f>
        <v>93.888053202438442</v>
      </c>
      <c r="G54" s="62"/>
      <c r="H54" s="88">
        <v>5307</v>
      </c>
      <c r="I54" s="3">
        <v>33</v>
      </c>
      <c r="J54" s="33" t="s">
        <v>0</v>
      </c>
      <c r="K54" s="324">
        <f t="shared" si="7"/>
        <v>33</v>
      </c>
      <c r="L54" s="328">
        <v>5876</v>
      </c>
      <c r="M54" s="45"/>
      <c r="R54" s="48"/>
      <c r="S54" s="26"/>
      <c r="T54" s="26"/>
      <c r="U54" s="26"/>
      <c r="V54" s="26"/>
    </row>
    <row r="55" spans="1:22">
      <c r="A55" s="61">
        <v>2</v>
      </c>
      <c r="B55" s="33" t="s">
        <v>30</v>
      </c>
      <c r="C55" s="43">
        <f t="shared" ref="C55:C63" si="10">SUM(H51)</f>
        <v>14942</v>
      </c>
      <c r="D55" s="97">
        <f t="shared" ref="D55:D63" si="11">SUM(L51)</f>
        <v>9249</v>
      </c>
      <c r="E55" s="52">
        <f t="shared" si="8"/>
        <v>101.7986101648726</v>
      </c>
      <c r="F55" s="52">
        <f t="shared" si="9"/>
        <v>161.55260028111147</v>
      </c>
      <c r="G55" s="62"/>
      <c r="H55" s="44">
        <v>1819</v>
      </c>
      <c r="I55" s="3">
        <v>40</v>
      </c>
      <c r="J55" s="33" t="s">
        <v>2</v>
      </c>
      <c r="K55" s="324">
        <f t="shared" si="7"/>
        <v>40</v>
      </c>
      <c r="L55" s="328">
        <v>1504</v>
      </c>
      <c r="M55" s="45"/>
      <c r="R55" s="48"/>
      <c r="S55" s="26"/>
      <c r="T55" s="26"/>
      <c r="U55" s="26"/>
      <c r="V55" s="26"/>
    </row>
    <row r="56" spans="1:22">
      <c r="A56" s="61">
        <v>3</v>
      </c>
      <c r="B56" s="33" t="s">
        <v>1</v>
      </c>
      <c r="C56" s="43">
        <f t="shared" si="10"/>
        <v>6906</v>
      </c>
      <c r="D56" s="97">
        <f t="shared" si="11"/>
        <v>3881</v>
      </c>
      <c r="E56" s="52">
        <f t="shared" si="8"/>
        <v>93.666078936660796</v>
      </c>
      <c r="F56" s="52">
        <f t="shared" si="9"/>
        <v>177.94382891007473</v>
      </c>
      <c r="G56" s="62"/>
      <c r="H56" s="44">
        <v>1671</v>
      </c>
      <c r="I56" s="3">
        <v>24</v>
      </c>
      <c r="J56" s="33" t="s">
        <v>28</v>
      </c>
      <c r="K56" s="324">
        <f t="shared" si="7"/>
        <v>24</v>
      </c>
      <c r="L56" s="328">
        <v>414</v>
      </c>
      <c r="M56" s="45"/>
      <c r="R56" s="48"/>
      <c r="S56" s="26"/>
      <c r="T56" s="26"/>
      <c r="U56" s="26"/>
      <c r="V56" s="26"/>
    </row>
    <row r="57" spans="1:22">
      <c r="A57" s="61">
        <v>4</v>
      </c>
      <c r="B57" s="33" t="s">
        <v>38</v>
      </c>
      <c r="C57" s="43">
        <f t="shared" si="10"/>
        <v>5900</v>
      </c>
      <c r="D57" s="97">
        <f t="shared" si="11"/>
        <v>4848</v>
      </c>
      <c r="E57" s="52">
        <f t="shared" si="8"/>
        <v>91.190108191653792</v>
      </c>
      <c r="F57" s="52">
        <f t="shared" si="9"/>
        <v>121.69966996699671</v>
      </c>
      <c r="G57" s="62"/>
      <c r="H57" s="44">
        <v>1628</v>
      </c>
      <c r="I57" s="3">
        <v>39</v>
      </c>
      <c r="J57" s="33" t="s">
        <v>39</v>
      </c>
      <c r="K57" s="324">
        <f t="shared" si="7"/>
        <v>39</v>
      </c>
      <c r="L57" s="328">
        <v>0</v>
      </c>
      <c r="M57" s="45"/>
      <c r="R57" s="48"/>
      <c r="S57" s="26"/>
      <c r="T57" s="26"/>
      <c r="U57" s="26"/>
      <c r="V57" s="26"/>
    </row>
    <row r="58" spans="1:22">
      <c r="A58" s="61">
        <v>5</v>
      </c>
      <c r="B58" s="33" t="s">
        <v>0</v>
      </c>
      <c r="C58" s="43">
        <f t="shared" si="10"/>
        <v>5307</v>
      </c>
      <c r="D58" s="97">
        <f t="shared" si="11"/>
        <v>5876</v>
      </c>
      <c r="E58" s="52">
        <f t="shared" si="8"/>
        <v>73.341625207296843</v>
      </c>
      <c r="F58" s="52">
        <f t="shared" si="9"/>
        <v>90.316541865214433</v>
      </c>
      <c r="G58" s="72"/>
      <c r="H58" s="44">
        <v>966</v>
      </c>
      <c r="I58" s="3">
        <v>14</v>
      </c>
      <c r="J58" s="33" t="s">
        <v>19</v>
      </c>
      <c r="K58" s="324">
        <f t="shared" si="7"/>
        <v>14</v>
      </c>
      <c r="L58" s="328">
        <v>1036</v>
      </c>
      <c r="M58" s="45"/>
      <c r="R58" s="48"/>
      <c r="S58" s="26"/>
      <c r="T58" s="26"/>
      <c r="U58" s="26"/>
      <c r="V58" s="26"/>
    </row>
    <row r="59" spans="1:22" ht="14.25" thickBot="1">
      <c r="A59" s="61">
        <v>6</v>
      </c>
      <c r="B59" s="33" t="s">
        <v>2</v>
      </c>
      <c r="C59" s="43">
        <f t="shared" si="10"/>
        <v>1819</v>
      </c>
      <c r="D59" s="97">
        <f t="shared" si="11"/>
        <v>1504</v>
      </c>
      <c r="E59" s="52">
        <f t="shared" si="8"/>
        <v>114.54659949622166</v>
      </c>
      <c r="F59" s="52">
        <f t="shared" si="9"/>
        <v>120.94414893617021</v>
      </c>
      <c r="G59" s="62"/>
      <c r="H59" s="437">
        <v>949</v>
      </c>
      <c r="I59" s="14">
        <v>31</v>
      </c>
      <c r="J59" s="77" t="s">
        <v>105</v>
      </c>
      <c r="K59" s="325">
        <f t="shared" si="7"/>
        <v>31</v>
      </c>
      <c r="L59" s="329">
        <v>849</v>
      </c>
      <c r="M59" s="45"/>
      <c r="R59" s="48"/>
      <c r="S59" s="26"/>
      <c r="T59" s="26"/>
      <c r="U59" s="26"/>
      <c r="V59" s="26"/>
    </row>
    <row r="60" spans="1:22" ht="14.25" thickTop="1">
      <c r="A60" s="61">
        <v>7</v>
      </c>
      <c r="B60" s="33" t="s">
        <v>28</v>
      </c>
      <c r="C60" s="89">
        <f t="shared" si="10"/>
        <v>1671</v>
      </c>
      <c r="D60" s="97">
        <f t="shared" si="11"/>
        <v>414</v>
      </c>
      <c r="E60" s="52">
        <f t="shared" si="8"/>
        <v>89.790435249865666</v>
      </c>
      <c r="F60" s="52">
        <f t="shared" si="9"/>
        <v>403.62318840579707</v>
      </c>
      <c r="G60" s="62"/>
      <c r="H60" s="426">
        <v>947</v>
      </c>
      <c r="I60" s="219">
        <v>25</v>
      </c>
      <c r="J60" s="378" t="s">
        <v>29</v>
      </c>
      <c r="K60" s="363" t="s">
        <v>8</v>
      </c>
      <c r="L60" s="372">
        <v>59410</v>
      </c>
      <c r="M60" s="48"/>
      <c r="N60" s="90"/>
      <c r="R60" s="48"/>
      <c r="S60" s="90"/>
      <c r="T60" s="90"/>
      <c r="U60" s="90"/>
      <c r="V60" s="90"/>
    </row>
    <row r="61" spans="1:22">
      <c r="A61" s="61">
        <v>8</v>
      </c>
      <c r="B61" s="33" t="s">
        <v>39</v>
      </c>
      <c r="C61" s="43">
        <f t="shared" si="10"/>
        <v>1628</v>
      </c>
      <c r="D61" s="97">
        <f t="shared" si="11"/>
        <v>0</v>
      </c>
      <c r="E61" s="52">
        <f t="shared" si="8"/>
        <v>86.595744680851055</v>
      </c>
      <c r="F61" s="422" t="s">
        <v>217</v>
      </c>
      <c r="G61" s="73"/>
      <c r="H61" s="44">
        <v>663</v>
      </c>
      <c r="I61" s="3">
        <v>17</v>
      </c>
      <c r="J61" s="33" t="s">
        <v>21</v>
      </c>
      <c r="K61" s="50"/>
      <c r="M61" s="48"/>
      <c r="N61" s="26"/>
      <c r="R61" s="48"/>
      <c r="S61" s="26"/>
      <c r="T61" s="26"/>
      <c r="U61" s="26"/>
      <c r="V61" s="26"/>
    </row>
    <row r="62" spans="1:22">
      <c r="A62" s="61">
        <v>9</v>
      </c>
      <c r="B62" s="33" t="s">
        <v>19</v>
      </c>
      <c r="C62" s="43">
        <f t="shared" si="10"/>
        <v>966</v>
      </c>
      <c r="D62" s="97">
        <f t="shared" si="11"/>
        <v>1036</v>
      </c>
      <c r="E62" s="52">
        <f t="shared" si="8"/>
        <v>140.6113537117904</v>
      </c>
      <c r="F62" s="52">
        <f t="shared" si="9"/>
        <v>93.243243243243242</v>
      </c>
      <c r="G62" s="72"/>
      <c r="H62" s="88">
        <v>459</v>
      </c>
      <c r="I62" s="3">
        <v>36</v>
      </c>
      <c r="J62" s="33" t="s">
        <v>5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>
      <c r="A63" s="74">
        <v>10</v>
      </c>
      <c r="B63" s="77" t="s">
        <v>63</v>
      </c>
      <c r="C63" s="43">
        <f t="shared" si="10"/>
        <v>949</v>
      </c>
      <c r="D63" s="97">
        <f t="shared" si="11"/>
        <v>849</v>
      </c>
      <c r="E63" s="57">
        <f t="shared" si="8"/>
        <v>96.836734693877546</v>
      </c>
      <c r="F63" s="52">
        <f>SUM(C63/D63*100)</f>
        <v>111.77856301531213</v>
      </c>
      <c r="G63" s="75"/>
      <c r="H63" s="44">
        <v>230</v>
      </c>
      <c r="I63" s="3">
        <v>11</v>
      </c>
      <c r="J63" s="33" t="s">
        <v>17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>
      <c r="A64" s="65"/>
      <c r="B64" s="66" t="s">
        <v>58</v>
      </c>
      <c r="C64" s="67">
        <f>SUM(H90)</f>
        <v>66732</v>
      </c>
      <c r="D64" s="67">
        <f>SUM(L60)</f>
        <v>59410</v>
      </c>
      <c r="E64" s="70">
        <f>SUM(N77/M77*100)</f>
        <v>93.923911666596297</v>
      </c>
      <c r="F64" s="70">
        <f>SUM(C64/D64*100)</f>
        <v>112.32452449082646</v>
      </c>
      <c r="G64" s="71"/>
      <c r="H64" s="346">
        <v>140</v>
      </c>
      <c r="I64" s="3">
        <v>37</v>
      </c>
      <c r="J64" s="33" t="s">
        <v>37</v>
      </c>
      <c r="K64" s="50"/>
      <c r="M64" s="48"/>
      <c r="N64" s="26"/>
      <c r="R64" s="48"/>
      <c r="S64" s="26"/>
      <c r="T64" s="26"/>
      <c r="U64" s="26"/>
      <c r="V64" s="26"/>
    </row>
    <row r="65" spans="3:22">
      <c r="H65" s="43">
        <v>131</v>
      </c>
      <c r="I65" s="3">
        <v>1</v>
      </c>
      <c r="J65" s="33" t="s">
        <v>4</v>
      </c>
      <c r="M65" s="48"/>
      <c r="N65" s="26"/>
      <c r="R65" s="48"/>
      <c r="S65" s="26"/>
      <c r="T65" s="26"/>
      <c r="U65" s="26"/>
      <c r="V65" s="26"/>
    </row>
    <row r="66" spans="3:22">
      <c r="H66" s="44">
        <v>109</v>
      </c>
      <c r="I66" s="3">
        <v>19</v>
      </c>
      <c r="J66" s="33" t="s">
        <v>23</v>
      </c>
      <c r="L66" s="189" t="s">
        <v>90</v>
      </c>
      <c r="M66" s="340" t="s">
        <v>68</v>
      </c>
      <c r="N66" s="42" t="s">
        <v>74</v>
      </c>
      <c r="R66" s="48"/>
      <c r="S66" s="26"/>
      <c r="T66" s="26"/>
      <c r="U66" s="26"/>
      <c r="V66" s="26"/>
    </row>
    <row r="67" spans="3:22">
      <c r="C67" s="26"/>
      <c r="H67" s="44">
        <v>106</v>
      </c>
      <c r="I67" s="3">
        <v>15</v>
      </c>
      <c r="J67" s="33" t="s">
        <v>20</v>
      </c>
      <c r="K67" s="3">
        <f>SUM(I50)</f>
        <v>16</v>
      </c>
      <c r="L67" s="33" t="s">
        <v>3</v>
      </c>
      <c r="M67" s="389">
        <v>24331</v>
      </c>
      <c r="N67" s="89">
        <f>SUM(H50)</f>
        <v>23718</v>
      </c>
      <c r="R67" s="48"/>
      <c r="S67" s="26"/>
      <c r="T67" s="26"/>
      <c r="U67" s="26"/>
      <c r="V67" s="26"/>
    </row>
    <row r="68" spans="3:22">
      <c r="C68" s="26"/>
      <c r="H68" s="88">
        <v>90</v>
      </c>
      <c r="I68" s="3">
        <v>9</v>
      </c>
      <c r="J68" s="3" t="s">
        <v>162</v>
      </c>
      <c r="K68" s="3">
        <f t="shared" ref="K68:K76" si="12">SUM(I51)</f>
        <v>26</v>
      </c>
      <c r="L68" s="33" t="s">
        <v>30</v>
      </c>
      <c r="M68" s="390">
        <v>14678</v>
      </c>
      <c r="N68" s="89">
        <f t="shared" ref="N68:N76" si="13">SUM(H51)</f>
        <v>14942</v>
      </c>
      <c r="R68" s="48"/>
      <c r="S68" s="26"/>
      <c r="T68" s="26"/>
      <c r="U68" s="26"/>
      <c r="V68" s="26"/>
    </row>
    <row r="69" spans="3:22">
      <c r="H69" s="44">
        <v>50</v>
      </c>
      <c r="I69" s="3">
        <v>13</v>
      </c>
      <c r="J69" s="33" t="s">
        <v>7</v>
      </c>
      <c r="K69" s="3">
        <f t="shared" si="12"/>
        <v>34</v>
      </c>
      <c r="L69" s="33" t="s">
        <v>1</v>
      </c>
      <c r="M69" s="390">
        <v>7373</v>
      </c>
      <c r="N69" s="89">
        <f t="shared" si="13"/>
        <v>6906</v>
      </c>
      <c r="R69" s="48"/>
      <c r="S69" s="26"/>
      <c r="T69" s="26"/>
      <c r="U69" s="26"/>
      <c r="V69" s="26"/>
    </row>
    <row r="70" spans="3:22">
      <c r="H70" s="333">
        <v>1</v>
      </c>
      <c r="I70" s="3">
        <v>28</v>
      </c>
      <c r="J70" s="33" t="s">
        <v>32</v>
      </c>
      <c r="K70" s="3">
        <f t="shared" si="12"/>
        <v>38</v>
      </c>
      <c r="L70" s="33" t="s">
        <v>38</v>
      </c>
      <c r="M70" s="390">
        <v>6470</v>
      </c>
      <c r="N70" s="89">
        <f t="shared" si="13"/>
        <v>5900</v>
      </c>
      <c r="R70" s="48"/>
      <c r="S70" s="26"/>
      <c r="T70" s="26"/>
      <c r="U70" s="26"/>
      <c r="V70" s="26"/>
    </row>
    <row r="71" spans="3:22">
      <c r="H71" s="44">
        <v>0</v>
      </c>
      <c r="I71" s="3">
        <v>2</v>
      </c>
      <c r="J71" s="33" t="s">
        <v>6</v>
      </c>
      <c r="K71" s="3">
        <f t="shared" si="12"/>
        <v>33</v>
      </c>
      <c r="L71" s="33" t="s">
        <v>0</v>
      </c>
      <c r="M71" s="390">
        <v>7236</v>
      </c>
      <c r="N71" s="89">
        <f t="shared" si="13"/>
        <v>5307</v>
      </c>
      <c r="R71" s="48"/>
      <c r="S71" s="26"/>
      <c r="T71" s="26"/>
      <c r="U71" s="26"/>
      <c r="V71" s="26"/>
    </row>
    <row r="72" spans="3:22">
      <c r="H72" s="44">
        <v>0</v>
      </c>
      <c r="I72" s="3">
        <v>3</v>
      </c>
      <c r="J72" s="33" t="s">
        <v>10</v>
      </c>
      <c r="K72" s="3">
        <f t="shared" si="12"/>
        <v>40</v>
      </c>
      <c r="L72" s="33" t="s">
        <v>2</v>
      </c>
      <c r="M72" s="390">
        <v>1588</v>
      </c>
      <c r="N72" s="89">
        <f t="shared" si="13"/>
        <v>1819</v>
      </c>
      <c r="R72" s="48"/>
      <c r="S72" s="26"/>
      <c r="T72" s="26"/>
      <c r="U72" s="26"/>
      <c r="V72" s="26"/>
    </row>
    <row r="73" spans="3:22">
      <c r="H73" s="44">
        <v>0</v>
      </c>
      <c r="I73" s="3">
        <v>4</v>
      </c>
      <c r="J73" s="33" t="s">
        <v>11</v>
      </c>
      <c r="K73" s="3">
        <f t="shared" si="12"/>
        <v>24</v>
      </c>
      <c r="L73" s="33" t="s">
        <v>28</v>
      </c>
      <c r="M73" s="390">
        <v>1861</v>
      </c>
      <c r="N73" s="89">
        <f t="shared" si="13"/>
        <v>1671</v>
      </c>
      <c r="R73" s="48"/>
      <c r="S73" s="26"/>
      <c r="T73" s="26"/>
      <c r="U73" s="26"/>
      <c r="V73" s="26"/>
    </row>
    <row r="74" spans="3:22">
      <c r="H74" s="44">
        <v>0</v>
      </c>
      <c r="I74" s="3">
        <v>5</v>
      </c>
      <c r="J74" s="33" t="s">
        <v>12</v>
      </c>
      <c r="K74" s="3">
        <f t="shared" si="12"/>
        <v>39</v>
      </c>
      <c r="L74" s="33" t="s">
        <v>39</v>
      </c>
      <c r="M74" s="390">
        <v>1880</v>
      </c>
      <c r="N74" s="89">
        <f t="shared" si="13"/>
        <v>1628</v>
      </c>
      <c r="R74" s="48"/>
      <c r="S74" s="26"/>
      <c r="T74" s="26"/>
      <c r="U74" s="26"/>
      <c r="V74" s="26"/>
    </row>
    <row r="75" spans="3:22">
      <c r="H75" s="88">
        <v>0</v>
      </c>
      <c r="I75" s="3">
        <v>6</v>
      </c>
      <c r="J75" s="33" t="s">
        <v>13</v>
      </c>
      <c r="K75" s="3">
        <f t="shared" si="12"/>
        <v>14</v>
      </c>
      <c r="L75" s="33" t="s">
        <v>19</v>
      </c>
      <c r="M75" s="390">
        <v>687</v>
      </c>
      <c r="N75" s="89">
        <f t="shared" si="13"/>
        <v>966</v>
      </c>
      <c r="R75" s="48"/>
      <c r="S75" s="26"/>
      <c r="T75" s="26"/>
      <c r="U75" s="26"/>
      <c r="V75" s="26"/>
    </row>
    <row r="76" spans="3:22" ht="14.25" thickBot="1">
      <c r="H76" s="44">
        <v>0</v>
      </c>
      <c r="I76" s="3">
        <v>7</v>
      </c>
      <c r="J76" s="33" t="s">
        <v>14</v>
      </c>
      <c r="K76" s="14">
        <f t="shared" si="12"/>
        <v>31</v>
      </c>
      <c r="L76" s="77" t="s">
        <v>63</v>
      </c>
      <c r="M76" s="391">
        <v>980</v>
      </c>
      <c r="N76" s="166">
        <f t="shared" si="13"/>
        <v>949</v>
      </c>
      <c r="R76" s="48"/>
      <c r="S76" s="26"/>
      <c r="T76" s="26"/>
      <c r="U76" s="26"/>
      <c r="V76" s="26"/>
    </row>
    <row r="77" spans="3:22" ht="14.25" thickTop="1">
      <c r="H77" s="44">
        <v>0</v>
      </c>
      <c r="I77" s="3">
        <v>8</v>
      </c>
      <c r="J77" s="33" t="s">
        <v>15</v>
      </c>
      <c r="K77" s="3"/>
      <c r="L77" s="114" t="s">
        <v>61</v>
      </c>
      <c r="M77" s="294">
        <v>71049</v>
      </c>
      <c r="N77" s="171">
        <f>SUM(H90)</f>
        <v>66732</v>
      </c>
      <c r="R77" s="48"/>
      <c r="S77" s="26"/>
      <c r="T77" s="26"/>
      <c r="U77" s="26"/>
      <c r="V77" s="26"/>
    </row>
    <row r="78" spans="3:22">
      <c r="H78" s="427">
        <v>0</v>
      </c>
      <c r="I78" s="3">
        <v>10</v>
      </c>
      <c r="J78" s="33" t="s">
        <v>16</v>
      </c>
      <c r="R78" s="48"/>
      <c r="S78" s="26"/>
      <c r="T78" s="26"/>
      <c r="U78" s="26"/>
      <c r="V78" s="26"/>
    </row>
    <row r="79" spans="3:22">
      <c r="H79" s="88">
        <v>0</v>
      </c>
      <c r="I79" s="3">
        <v>12</v>
      </c>
      <c r="J79" s="33" t="s">
        <v>18</v>
      </c>
      <c r="R79" s="48"/>
      <c r="S79" s="26"/>
      <c r="T79" s="26"/>
      <c r="U79" s="26"/>
      <c r="V79" s="26"/>
    </row>
    <row r="80" spans="3:22">
      <c r="H80" s="346">
        <v>0</v>
      </c>
      <c r="I80" s="3">
        <v>18</v>
      </c>
      <c r="J80" s="33" t="s">
        <v>22</v>
      </c>
      <c r="R80" s="48"/>
      <c r="S80" s="26"/>
      <c r="T80" s="26"/>
      <c r="U80" s="26"/>
      <c r="V80" s="26"/>
    </row>
    <row r="81" spans="8:22">
      <c r="H81" s="43">
        <v>0</v>
      </c>
      <c r="I81" s="3">
        <v>20</v>
      </c>
      <c r="J81" s="33" t="s">
        <v>24</v>
      </c>
      <c r="R81" s="48"/>
      <c r="S81" s="26"/>
      <c r="T81" s="26"/>
      <c r="U81" s="26"/>
      <c r="V81" s="26"/>
    </row>
    <row r="82" spans="8:22">
      <c r="H82" s="88">
        <v>0</v>
      </c>
      <c r="I82" s="3">
        <v>21</v>
      </c>
      <c r="J82" s="33" t="s">
        <v>71</v>
      </c>
      <c r="R82" s="48"/>
      <c r="S82" s="26"/>
      <c r="T82" s="26"/>
      <c r="U82" s="26"/>
      <c r="V82" s="26"/>
    </row>
    <row r="83" spans="8:22">
      <c r="H83" s="44">
        <v>0</v>
      </c>
      <c r="I83" s="3">
        <v>22</v>
      </c>
      <c r="J83" s="33" t="s">
        <v>26</v>
      </c>
      <c r="R83" s="48"/>
      <c r="S83" s="26"/>
      <c r="T83" s="26"/>
      <c r="U83" s="26"/>
      <c r="V83" s="26"/>
    </row>
    <row r="84" spans="8:22">
      <c r="H84" s="44">
        <v>0</v>
      </c>
      <c r="I84" s="3">
        <v>23</v>
      </c>
      <c r="J84" s="33" t="s">
        <v>27</v>
      </c>
      <c r="R84" s="48"/>
      <c r="S84" s="26"/>
      <c r="T84" s="26"/>
      <c r="U84" s="26"/>
      <c r="V84" s="26"/>
    </row>
    <row r="85" spans="8:22">
      <c r="H85" s="88">
        <v>0</v>
      </c>
      <c r="I85" s="3">
        <v>27</v>
      </c>
      <c r="J85" s="33" t="s">
        <v>31</v>
      </c>
      <c r="R85" s="48"/>
      <c r="S85" s="26"/>
      <c r="T85" s="26"/>
      <c r="U85" s="26"/>
      <c r="V85" s="26"/>
    </row>
    <row r="86" spans="8:22">
      <c r="H86" s="44">
        <v>0</v>
      </c>
      <c r="I86" s="3">
        <v>29</v>
      </c>
      <c r="J86" s="33" t="s">
        <v>54</v>
      </c>
      <c r="R86" s="48"/>
      <c r="S86" s="26"/>
      <c r="T86" s="26"/>
      <c r="U86" s="26"/>
      <c r="V86" s="26"/>
    </row>
    <row r="87" spans="8:22">
      <c r="H87" s="88">
        <v>0</v>
      </c>
      <c r="I87" s="3">
        <v>30</v>
      </c>
      <c r="J87" s="33" t="s">
        <v>33</v>
      </c>
      <c r="R87" s="48"/>
      <c r="S87" s="26"/>
      <c r="T87" s="26"/>
      <c r="U87" s="26"/>
      <c r="V87" s="26"/>
    </row>
    <row r="88" spans="8:22">
      <c r="H88" s="88">
        <v>0</v>
      </c>
      <c r="I88" s="3">
        <v>32</v>
      </c>
      <c r="J88" s="33" t="s">
        <v>35</v>
      </c>
      <c r="R88" s="48"/>
      <c r="S88" s="30"/>
      <c r="T88" s="30"/>
    </row>
    <row r="89" spans="8:22">
      <c r="H89" s="44">
        <v>0</v>
      </c>
      <c r="I89" s="3">
        <v>35</v>
      </c>
      <c r="J89" s="33" t="s">
        <v>36</v>
      </c>
      <c r="R89" s="48"/>
    </row>
    <row r="90" spans="8:22">
      <c r="H90" s="117">
        <f>SUM(H50:H89)</f>
        <v>66732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4340-8B1B-4A3D-936D-A321353451DD}">
  <sheetPr>
    <tabColor indexed="53"/>
  </sheetPr>
  <dimension ref="A1:AD90"/>
  <sheetViews>
    <sheetView zoomScaleNormal="100" workbookViewId="0">
      <selection activeCell="M28" sqref="M28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160" t="s">
        <v>69</v>
      </c>
      <c r="I1" t="s">
        <v>49</v>
      </c>
      <c r="J1" s="46"/>
      <c r="L1" s="47"/>
      <c r="N1" s="47"/>
      <c r="O1" s="48"/>
      <c r="R1" s="108"/>
    </row>
    <row r="2" spans="8:30" ht="13.5" customHeight="1">
      <c r="H2" s="290" t="s">
        <v>202</v>
      </c>
      <c r="I2" s="3"/>
      <c r="J2" s="182" t="s">
        <v>69</v>
      </c>
      <c r="K2" s="81"/>
      <c r="L2" s="316" t="s">
        <v>193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23" t="s">
        <v>98</v>
      </c>
      <c r="I3" s="3"/>
      <c r="J3" s="144" t="s">
        <v>9</v>
      </c>
      <c r="K3" s="81"/>
      <c r="L3" s="317" t="s">
        <v>98</v>
      </c>
      <c r="N3" s="48"/>
      <c r="O3" s="1"/>
      <c r="R3" s="48"/>
      <c r="S3" s="26"/>
      <c r="T3" s="26"/>
      <c r="U3" s="26"/>
      <c r="V3" s="26"/>
    </row>
    <row r="4" spans="8:30" ht="13.5" customHeight="1">
      <c r="H4" s="89">
        <v>36734</v>
      </c>
      <c r="I4" s="3">
        <v>33</v>
      </c>
      <c r="J4" s="160" t="s">
        <v>0</v>
      </c>
      <c r="K4" s="120">
        <f>SUM(I4)</f>
        <v>33</v>
      </c>
      <c r="L4" s="309">
        <v>39820</v>
      </c>
      <c r="M4" s="95"/>
      <c r="N4" s="421"/>
      <c r="O4" s="1"/>
      <c r="R4" s="48"/>
      <c r="S4" s="26"/>
      <c r="T4" s="26"/>
      <c r="U4" s="26"/>
      <c r="V4" s="26"/>
    </row>
    <row r="5" spans="8:30" ht="13.5" customHeight="1">
      <c r="H5" s="88">
        <v>10425</v>
      </c>
      <c r="I5" s="3">
        <v>34</v>
      </c>
      <c r="J5" s="160" t="s">
        <v>1</v>
      </c>
      <c r="K5" s="120">
        <f t="shared" ref="K5:K13" si="0">SUM(I5)</f>
        <v>34</v>
      </c>
      <c r="L5" s="310">
        <v>10848</v>
      </c>
      <c r="M5" s="95"/>
      <c r="N5" s="421"/>
      <c r="O5" s="1"/>
      <c r="R5" s="48"/>
      <c r="S5" s="26"/>
      <c r="T5" s="26"/>
      <c r="U5" s="26"/>
      <c r="V5" s="26"/>
    </row>
    <row r="6" spans="8:30" ht="13.5" customHeight="1">
      <c r="H6" s="88">
        <v>10392</v>
      </c>
      <c r="I6" s="3">
        <v>9</v>
      </c>
      <c r="J6" s="3" t="s">
        <v>161</v>
      </c>
      <c r="K6" s="120">
        <f t="shared" si="0"/>
        <v>9</v>
      </c>
      <c r="L6" s="310">
        <v>10266</v>
      </c>
      <c r="M6" s="95"/>
      <c r="N6" s="421"/>
      <c r="O6" s="1"/>
      <c r="R6" s="48"/>
      <c r="S6" s="26"/>
      <c r="T6" s="26"/>
      <c r="U6" s="26"/>
      <c r="V6" s="26"/>
    </row>
    <row r="7" spans="8:30" ht="13.5" customHeight="1">
      <c r="H7" s="289">
        <v>8752</v>
      </c>
      <c r="I7" s="3">
        <v>13</v>
      </c>
      <c r="J7" s="160" t="s">
        <v>7</v>
      </c>
      <c r="K7" s="120">
        <f t="shared" si="0"/>
        <v>13</v>
      </c>
      <c r="L7" s="310">
        <v>11574</v>
      </c>
      <c r="M7" s="95"/>
      <c r="N7" s="421"/>
      <c r="O7" s="1"/>
      <c r="R7" s="48"/>
      <c r="S7" s="26"/>
      <c r="T7" s="26"/>
      <c r="U7" s="26"/>
      <c r="V7" s="26"/>
    </row>
    <row r="8" spans="8:30" ht="13.5" customHeight="1">
      <c r="H8" s="88">
        <v>5791</v>
      </c>
      <c r="I8" s="3">
        <v>24</v>
      </c>
      <c r="J8" s="160" t="s">
        <v>28</v>
      </c>
      <c r="K8" s="120">
        <f t="shared" si="0"/>
        <v>24</v>
      </c>
      <c r="L8" s="310">
        <v>5742</v>
      </c>
      <c r="M8" s="95"/>
      <c r="N8" s="421"/>
      <c r="O8" s="1"/>
      <c r="R8" s="48"/>
      <c r="S8" s="26"/>
      <c r="T8" s="26"/>
      <c r="U8" s="26"/>
      <c r="V8" s="26"/>
    </row>
    <row r="9" spans="8:30" ht="13.5" customHeight="1">
      <c r="H9" s="88">
        <v>3636</v>
      </c>
      <c r="I9" s="3">
        <v>25</v>
      </c>
      <c r="J9" s="160" t="s">
        <v>29</v>
      </c>
      <c r="K9" s="120">
        <f t="shared" si="0"/>
        <v>25</v>
      </c>
      <c r="L9" s="310">
        <v>4020</v>
      </c>
      <c r="M9" s="95"/>
      <c r="O9" s="1"/>
      <c r="R9" s="48"/>
      <c r="S9" s="26"/>
      <c r="T9" s="26"/>
      <c r="U9" s="26"/>
      <c r="V9" s="26"/>
    </row>
    <row r="10" spans="8:30" ht="13.5" customHeight="1">
      <c r="H10" s="88">
        <v>2131</v>
      </c>
      <c r="I10" s="3">
        <v>26</v>
      </c>
      <c r="J10" s="160" t="s">
        <v>30</v>
      </c>
      <c r="K10" s="120">
        <f t="shared" si="0"/>
        <v>26</v>
      </c>
      <c r="L10" s="310">
        <v>553</v>
      </c>
      <c r="M10" s="95"/>
      <c r="O10" s="1"/>
      <c r="R10" s="48"/>
      <c r="S10" s="26"/>
      <c r="T10" s="26"/>
      <c r="U10" s="26"/>
      <c r="V10" s="26"/>
    </row>
    <row r="11" spans="8:30" ht="13.5" customHeight="1">
      <c r="H11" s="88">
        <v>2101</v>
      </c>
      <c r="I11" s="3">
        <v>20</v>
      </c>
      <c r="J11" s="160" t="s">
        <v>24</v>
      </c>
      <c r="K11" s="120">
        <f t="shared" si="0"/>
        <v>20</v>
      </c>
      <c r="L11" s="310">
        <v>1520</v>
      </c>
      <c r="M11" s="95"/>
      <c r="O11" s="1"/>
      <c r="R11" s="48"/>
      <c r="S11" s="26"/>
      <c r="T11" s="26"/>
      <c r="U11" s="26"/>
      <c r="V11" s="26"/>
    </row>
    <row r="12" spans="8:30" ht="13.5" customHeight="1">
      <c r="H12" s="88">
        <v>1397</v>
      </c>
      <c r="I12" s="3">
        <v>12</v>
      </c>
      <c r="J12" s="160" t="s">
        <v>18</v>
      </c>
      <c r="K12" s="120">
        <f t="shared" si="0"/>
        <v>12</v>
      </c>
      <c r="L12" s="310">
        <v>1441</v>
      </c>
      <c r="M12" s="95"/>
      <c r="R12" s="48"/>
      <c r="S12" s="26"/>
      <c r="T12" s="26"/>
      <c r="U12" s="90"/>
      <c r="V12" s="26"/>
    </row>
    <row r="13" spans="8:30" ht="13.5" customHeight="1" thickBot="1">
      <c r="H13" s="166">
        <v>1067</v>
      </c>
      <c r="I13" s="14">
        <v>36</v>
      </c>
      <c r="J13" s="162" t="s">
        <v>5</v>
      </c>
      <c r="K13" s="181">
        <f t="shared" si="0"/>
        <v>36</v>
      </c>
      <c r="L13" s="318">
        <v>1119</v>
      </c>
      <c r="M13" s="95"/>
      <c r="N13" s="96"/>
      <c r="R13" s="48"/>
      <c r="S13" s="26"/>
      <c r="T13" s="26"/>
      <c r="U13" s="26"/>
      <c r="V13" s="26"/>
    </row>
    <row r="14" spans="8:30" ht="13.5" customHeight="1" thickTop="1">
      <c r="H14" s="433">
        <v>1044</v>
      </c>
      <c r="I14" s="219">
        <v>17</v>
      </c>
      <c r="J14" s="220" t="s">
        <v>21</v>
      </c>
      <c r="K14" s="81" t="s">
        <v>8</v>
      </c>
      <c r="L14" s="319">
        <v>94473</v>
      </c>
      <c r="N14" s="48"/>
      <c r="R14" s="48"/>
      <c r="S14" s="26"/>
      <c r="T14" s="26"/>
      <c r="U14" s="26"/>
      <c r="V14" s="26"/>
    </row>
    <row r="15" spans="8:30" ht="13.5" customHeight="1">
      <c r="H15" s="88">
        <v>974</v>
      </c>
      <c r="I15" s="3">
        <v>40</v>
      </c>
      <c r="J15" s="160" t="s">
        <v>2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>
      <c r="H16" s="88">
        <v>972</v>
      </c>
      <c r="I16" s="3">
        <v>1</v>
      </c>
      <c r="J16" s="160" t="s">
        <v>4</v>
      </c>
      <c r="K16" s="50"/>
      <c r="R16" s="48"/>
      <c r="S16" s="26"/>
      <c r="T16" s="26"/>
      <c r="U16" s="26"/>
      <c r="V16" s="26"/>
    </row>
    <row r="17" spans="1:22" ht="13.5" customHeight="1">
      <c r="H17" s="88">
        <v>897</v>
      </c>
      <c r="I17" s="3">
        <v>22</v>
      </c>
      <c r="J17" s="160" t="s">
        <v>26</v>
      </c>
      <c r="K17" s="45"/>
      <c r="L17" s="26"/>
      <c r="R17" s="48"/>
      <c r="S17" s="26"/>
      <c r="T17" s="26"/>
      <c r="U17" s="26"/>
      <c r="V17" s="26"/>
    </row>
    <row r="18" spans="1:22" ht="13.5" customHeight="1">
      <c r="H18" s="122">
        <v>663</v>
      </c>
      <c r="I18" s="3">
        <v>6</v>
      </c>
      <c r="J18" s="160" t="s">
        <v>13</v>
      </c>
      <c r="K18" s="45"/>
      <c r="L18" s="26"/>
      <c r="R18" s="48"/>
      <c r="S18" s="26"/>
      <c r="T18" s="26"/>
      <c r="U18" s="26"/>
      <c r="V18" s="26"/>
    </row>
    <row r="19" spans="1:22" ht="13.5" customHeight="1">
      <c r="H19" s="427">
        <v>610</v>
      </c>
      <c r="I19" s="3">
        <v>16</v>
      </c>
      <c r="J19" s="160" t="s">
        <v>3</v>
      </c>
      <c r="L19" s="32" t="s">
        <v>69</v>
      </c>
      <c r="M19" s="93" t="s">
        <v>62</v>
      </c>
      <c r="N19" s="42" t="s">
        <v>74</v>
      </c>
      <c r="R19" s="48"/>
      <c r="S19" s="26"/>
      <c r="T19" s="26"/>
      <c r="U19" s="26"/>
      <c r="V19" s="26"/>
    </row>
    <row r="20" spans="1:22" ht="13.5" customHeight="1" thickBot="1">
      <c r="H20" s="88">
        <v>552</v>
      </c>
      <c r="I20" s="3">
        <v>21</v>
      </c>
      <c r="J20" s="160" t="s">
        <v>25</v>
      </c>
      <c r="K20" s="120">
        <f>SUM(I4)</f>
        <v>33</v>
      </c>
      <c r="L20" s="160" t="s">
        <v>0</v>
      </c>
      <c r="M20" s="320">
        <v>40914</v>
      </c>
      <c r="N20" s="89">
        <f>SUM(H4)</f>
        <v>36734</v>
      </c>
      <c r="R20" s="48"/>
      <c r="S20" s="26"/>
      <c r="T20" s="26"/>
      <c r="U20" s="26"/>
      <c r="V20" s="26"/>
    </row>
    <row r="21" spans="1:22" ht="13.5" customHeight="1">
      <c r="A21" s="58" t="s">
        <v>46</v>
      </c>
      <c r="B21" s="59" t="s">
        <v>47</v>
      </c>
      <c r="C21" s="59" t="s">
        <v>197</v>
      </c>
      <c r="D21" s="59" t="s">
        <v>188</v>
      </c>
      <c r="E21" s="59" t="s">
        <v>41</v>
      </c>
      <c r="F21" s="59" t="s">
        <v>50</v>
      </c>
      <c r="G21" s="60" t="s">
        <v>52</v>
      </c>
      <c r="H21" s="88">
        <v>395</v>
      </c>
      <c r="I21" s="3">
        <v>18</v>
      </c>
      <c r="J21" s="160" t="s">
        <v>22</v>
      </c>
      <c r="K21" s="120">
        <f t="shared" ref="K21:K29" si="1">SUM(I5)</f>
        <v>34</v>
      </c>
      <c r="L21" s="160" t="s">
        <v>1</v>
      </c>
      <c r="M21" s="321">
        <v>10582</v>
      </c>
      <c r="N21" s="89">
        <f t="shared" ref="N21:N29" si="2">SUM(H5)</f>
        <v>10425</v>
      </c>
      <c r="R21" s="48"/>
      <c r="S21" s="26"/>
      <c r="T21" s="26"/>
      <c r="U21" s="26"/>
      <c r="V21" s="26"/>
    </row>
    <row r="22" spans="1:22" ht="13.5" customHeight="1">
      <c r="A22" s="61">
        <v>1</v>
      </c>
      <c r="B22" s="160" t="s">
        <v>0</v>
      </c>
      <c r="C22" s="43">
        <f>SUM(H4)</f>
        <v>36734</v>
      </c>
      <c r="D22" s="97">
        <f>SUM(L4)</f>
        <v>39820</v>
      </c>
      <c r="E22" s="55">
        <f t="shared" ref="E22:E31" si="3">SUM(N20/M20*100)</f>
        <v>89.783448208437207</v>
      </c>
      <c r="F22" s="52">
        <f t="shared" ref="F22:F32" si="4">SUM(C22/D22*100)</f>
        <v>92.250125565042694</v>
      </c>
      <c r="G22" s="62"/>
      <c r="H22" s="88">
        <v>347</v>
      </c>
      <c r="I22" s="3">
        <v>31</v>
      </c>
      <c r="J22" s="3" t="s">
        <v>63</v>
      </c>
      <c r="K22" s="120">
        <f t="shared" si="1"/>
        <v>9</v>
      </c>
      <c r="L22" s="3" t="s">
        <v>161</v>
      </c>
      <c r="M22" s="321">
        <v>10674</v>
      </c>
      <c r="N22" s="89">
        <f t="shared" si="2"/>
        <v>10392</v>
      </c>
      <c r="R22" s="48"/>
      <c r="S22" s="26"/>
      <c r="T22" s="26"/>
      <c r="U22" s="26"/>
      <c r="V22" s="26"/>
    </row>
    <row r="23" spans="1:22" ht="13.5" customHeight="1">
      <c r="A23" s="61">
        <v>2</v>
      </c>
      <c r="B23" s="160" t="s">
        <v>1</v>
      </c>
      <c r="C23" s="43">
        <f t="shared" ref="C23:C31" si="5">SUM(H5)</f>
        <v>10425</v>
      </c>
      <c r="D23" s="97">
        <f t="shared" ref="D23:D31" si="6">SUM(L5)</f>
        <v>10848</v>
      </c>
      <c r="E23" s="55">
        <f t="shared" si="3"/>
        <v>98.516348516348515</v>
      </c>
      <c r="F23" s="52">
        <f t="shared" si="4"/>
        <v>96.100663716814154</v>
      </c>
      <c r="G23" s="62"/>
      <c r="H23" s="88">
        <v>289</v>
      </c>
      <c r="I23" s="3">
        <v>38</v>
      </c>
      <c r="J23" s="160" t="s">
        <v>38</v>
      </c>
      <c r="K23" s="120">
        <f t="shared" si="1"/>
        <v>13</v>
      </c>
      <c r="L23" s="160" t="s">
        <v>7</v>
      </c>
      <c r="M23" s="321">
        <v>10291</v>
      </c>
      <c r="N23" s="89">
        <f t="shared" si="2"/>
        <v>8752</v>
      </c>
      <c r="R23" s="48"/>
      <c r="S23" s="26"/>
      <c r="T23" s="26"/>
      <c r="U23" s="26"/>
      <c r="V23" s="26"/>
    </row>
    <row r="24" spans="1:22" ht="13.5" customHeight="1">
      <c r="A24" s="61">
        <v>3</v>
      </c>
      <c r="B24" s="3" t="s">
        <v>161</v>
      </c>
      <c r="C24" s="43">
        <f t="shared" si="5"/>
        <v>10392</v>
      </c>
      <c r="D24" s="97">
        <f t="shared" si="6"/>
        <v>10266</v>
      </c>
      <c r="E24" s="55">
        <f t="shared" si="3"/>
        <v>97.35806632939854</v>
      </c>
      <c r="F24" s="52">
        <f t="shared" si="4"/>
        <v>101.22735242548218</v>
      </c>
      <c r="G24" s="62"/>
      <c r="H24" s="88">
        <v>170</v>
      </c>
      <c r="I24" s="3">
        <v>14</v>
      </c>
      <c r="J24" s="160" t="s">
        <v>19</v>
      </c>
      <c r="K24" s="120">
        <f t="shared" si="1"/>
        <v>24</v>
      </c>
      <c r="L24" s="160" t="s">
        <v>28</v>
      </c>
      <c r="M24" s="321">
        <v>5722</v>
      </c>
      <c r="N24" s="89">
        <f t="shared" si="2"/>
        <v>5791</v>
      </c>
      <c r="R24" s="48"/>
      <c r="S24" s="26"/>
      <c r="T24" s="26"/>
      <c r="U24" s="26"/>
      <c r="V24" s="26"/>
    </row>
    <row r="25" spans="1:22" ht="13.5" customHeight="1">
      <c r="A25" s="61">
        <v>4</v>
      </c>
      <c r="B25" s="160" t="s">
        <v>7</v>
      </c>
      <c r="C25" s="43">
        <f t="shared" si="5"/>
        <v>8752</v>
      </c>
      <c r="D25" s="97">
        <f t="shared" si="6"/>
        <v>11574</v>
      </c>
      <c r="E25" s="55">
        <f t="shared" si="3"/>
        <v>85.045185113205719</v>
      </c>
      <c r="F25" s="52">
        <f t="shared" si="4"/>
        <v>75.617763953689305</v>
      </c>
      <c r="G25" s="62"/>
      <c r="H25" s="88">
        <v>169</v>
      </c>
      <c r="I25" s="3">
        <v>5</v>
      </c>
      <c r="J25" s="160" t="s">
        <v>12</v>
      </c>
      <c r="K25" s="120">
        <f t="shared" si="1"/>
        <v>25</v>
      </c>
      <c r="L25" s="160" t="s">
        <v>29</v>
      </c>
      <c r="M25" s="321">
        <v>4047</v>
      </c>
      <c r="N25" s="89">
        <f t="shared" si="2"/>
        <v>3636</v>
      </c>
      <c r="R25" s="48"/>
      <c r="S25" s="26"/>
      <c r="T25" s="26"/>
      <c r="U25" s="26"/>
      <c r="V25" s="26"/>
    </row>
    <row r="26" spans="1:22" ht="13.5" customHeight="1">
      <c r="A26" s="61">
        <v>5</v>
      </c>
      <c r="B26" s="160" t="s">
        <v>28</v>
      </c>
      <c r="C26" s="43">
        <f t="shared" si="5"/>
        <v>5791</v>
      </c>
      <c r="D26" s="97">
        <f t="shared" si="6"/>
        <v>5742</v>
      </c>
      <c r="E26" s="55">
        <f t="shared" si="3"/>
        <v>101.20587207270187</v>
      </c>
      <c r="F26" s="52">
        <f t="shared" si="4"/>
        <v>100.85336119818878</v>
      </c>
      <c r="G26" s="72"/>
      <c r="H26" s="289">
        <v>76</v>
      </c>
      <c r="I26" s="3">
        <v>11</v>
      </c>
      <c r="J26" s="160" t="s">
        <v>17</v>
      </c>
      <c r="K26" s="120">
        <f t="shared" si="1"/>
        <v>26</v>
      </c>
      <c r="L26" s="160" t="s">
        <v>30</v>
      </c>
      <c r="M26" s="321">
        <v>828</v>
      </c>
      <c r="N26" s="89">
        <f t="shared" si="2"/>
        <v>2131</v>
      </c>
      <c r="R26" s="48"/>
      <c r="S26" s="26"/>
      <c r="T26" s="26"/>
      <c r="U26" s="26"/>
      <c r="V26" s="26"/>
    </row>
    <row r="27" spans="1:22" ht="13.5" customHeight="1">
      <c r="A27" s="61">
        <v>6</v>
      </c>
      <c r="B27" s="160" t="s">
        <v>29</v>
      </c>
      <c r="C27" s="43">
        <f t="shared" si="5"/>
        <v>3636</v>
      </c>
      <c r="D27" s="97">
        <f t="shared" si="6"/>
        <v>4020</v>
      </c>
      <c r="E27" s="55">
        <f t="shared" si="3"/>
        <v>89.844329132690888</v>
      </c>
      <c r="F27" s="52">
        <f t="shared" si="4"/>
        <v>90.447761194029852</v>
      </c>
      <c r="G27" s="76"/>
      <c r="H27" s="88">
        <v>20</v>
      </c>
      <c r="I27" s="3">
        <v>28</v>
      </c>
      <c r="J27" s="160" t="s">
        <v>32</v>
      </c>
      <c r="K27" s="120">
        <f t="shared" si="1"/>
        <v>20</v>
      </c>
      <c r="L27" s="160" t="s">
        <v>24</v>
      </c>
      <c r="M27" s="321">
        <v>1701</v>
      </c>
      <c r="N27" s="89">
        <f t="shared" si="2"/>
        <v>2101</v>
      </c>
      <c r="R27" s="48"/>
      <c r="S27" s="26"/>
      <c r="T27" s="26"/>
      <c r="U27" s="26"/>
      <c r="V27" s="26"/>
    </row>
    <row r="28" spans="1:22" ht="13.5" customHeight="1">
      <c r="A28" s="61">
        <v>7</v>
      </c>
      <c r="B28" s="160" t="s">
        <v>30</v>
      </c>
      <c r="C28" s="43">
        <f t="shared" si="5"/>
        <v>2131</v>
      </c>
      <c r="D28" s="97">
        <f t="shared" si="6"/>
        <v>553</v>
      </c>
      <c r="E28" s="55">
        <f t="shared" si="3"/>
        <v>257.3671497584541</v>
      </c>
      <c r="F28" s="52">
        <f t="shared" si="4"/>
        <v>385.3526220614828</v>
      </c>
      <c r="G28" s="62"/>
      <c r="H28" s="289">
        <v>13</v>
      </c>
      <c r="I28" s="3">
        <v>27</v>
      </c>
      <c r="J28" s="160" t="s">
        <v>31</v>
      </c>
      <c r="K28" s="120">
        <f t="shared" si="1"/>
        <v>12</v>
      </c>
      <c r="L28" s="160" t="s">
        <v>18</v>
      </c>
      <c r="M28" s="321">
        <v>1393</v>
      </c>
      <c r="N28" s="89">
        <f t="shared" si="2"/>
        <v>1397</v>
      </c>
      <c r="R28" s="48"/>
      <c r="S28" s="26"/>
      <c r="T28" s="26"/>
      <c r="U28" s="26"/>
      <c r="V28" s="26"/>
    </row>
    <row r="29" spans="1:22" ht="13.5" customHeight="1" thickBot="1">
      <c r="A29" s="61">
        <v>8</v>
      </c>
      <c r="B29" s="160" t="s">
        <v>24</v>
      </c>
      <c r="C29" s="43">
        <f t="shared" si="5"/>
        <v>2101</v>
      </c>
      <c r="D29" s="97">
        <f t="shared" si="6"/>
        <v>1520</v>
      </c>
      <c r="E29" s="55">
        <f t="shared" si="3"/>
        <v>123.51557907113462</v>
      </c>
      <c r="F29" s="52">
        <f t="shared" si="4"/>
        <v>138.2236842105263</v>
      </c>
      <c r="G29" s="73"/>
      <c r="H29" s="88">
        <v>10</v>
      </c>
      <c r="I29" s="3">
        <v>32</v>
      </c>
      <c r="J29" s="160" t="s">
        <v>35</v>
      </c>
      <c r="K29" s="181">
        <f t="shared" si="1"/>
        <v>36</v>
      </c>
      <c r="L29" s="162" t="s">
        <v>5</v>
      </c>
      <c r="M29" s="322">
        <v>969</v>
      </c>
      <c r="N29" s="89">
        <f t="shared" si="2"/>
        <v>1067</v>
      </c>
      <c r="R29" s="48"/>
      <c r="S29" s="26"/>
      <c r="T29" s="26"/>
      <c r="U29" s="26"/>
      <c r="V29" s="26"/>
    </row>
    <row r="30" spans="1:22" ht="13.5" customHeight="1" thickTop="1">
      <c r="A30" s="61">
        <v>9</v>
      </c>
      <c r="B30" s="160" t="s">
        <v>18</v>
      </c>
      <c r="C30" s="43">
        <f t="shared" si="5"/>
        <v>1397</v>
      </c>
      <c r="D30" s="97">
        <f t="shared" si="6"/>
        <v>1441</v>
      </c>
      <c r="E30" s="55">
        <f t="shared" si="3"/>
        <v>100.28715003589375</v>
      </c>
      <c r="F30" s="52">
        <f t="shared" si="4"/>
        <v>96.946564885496173</v>
      </c>
      <c r="G30" s="72"/>
      <c r="H30" s="88">
        <v>5</v>
      </c>
      <c r="I30" s="3">
        <v>4</v>
      </c>
      <c r="J30" s="160" t="s">
        <v>11</v>
      </c>
      <c r="K30" s="114"/>
      <c r="L30" s="332" t="s">
        <v>106</v>
      </c>
      <c r="M30" s="323">
        <v>93939</v>
      </c>
      <c r="N30" s="89">
        <f>SUM(H44)</f>
        <v>89636</v>
      </c>
      <c r="R30" s="48"/>
      <c r="S30" s="26"/>
      <c r="T30" s="26"/>
      <c r="U30" s="26"/>
      <c r="V30" s="26"/>
    </row>
    <row r="31" spans="1:22" ht="13.5" customHeight="1" thickBot="1">
      <c r="A31" s="74">
        <v>10</v>
      </c>
      <c r="B31" s="162" t="s">
        <v>5</v>
      </c>
      <c r="C31" s="43">
        <f t="shared" si="5"/>
        <v>1067</v>
      </c>
      <c r="D31" s="97">
        <f t="shared" si="6"/>
        <v>1119</v>
      </c>
      <c r="E31" s="55">
        <f t="shared" si="3"/>
        <v>110.11351909184725</v>
      </c>
      <c r="F31" s="63">
        <f t="shared" si="4"/>
        <v>95.352993744414661</v>
      </c>
      <c r="G31" s="75"/>
      <c r="H31" s="88">
        <v>4</v>
      </c>
      <c r="I31" s="3">
        <v>2</v>
      </c>
      <c r="J31" s="160" t="s">
        <v>6</v>
      </c>
      <c r="K31" s="45"/>
      <c r="L31" s="215"/>
      <c r="R31" s="48"/>
      <c r="S31" s="26"/>
      <c r="T31" s="26"/>
      <c r="U31" s="26"/>
      <c r="V31" s="26"/>
    </row>
    <row r="32" spans="1:22" ht="13.5" customHeight="1" thickBot="1">
      <c r="A32" s="65"/>
      <c r="B32" s="66" t="s">
        <v>57</v>
      </c>
      <c r="C32" s="67">
        <f>SUM(H44)</f>
        <v>89636</v>
      </c>
      <c r="D32" s="67">
        <f>SUM(L14)</f>
        <v>94473</v>
      </c>
      <c r="E32" s="68">
        <f>SUM(N30/M30*100)</f>
        <v>95.419367887671797</v>
      </c>
      <c r="F32" s="63">
        <f t="shared" si="4"/>
        <v>94.880018629661393</v>
      </c>
      <c r="G32" s="71"/>
      <c r="H32" s="89">
        <v>0</v>
      </c>
      <c r="I32" s="3">
        <v>3</v>
      </c>
      <c r="J32" s="160" t="s">
        <v>10</v>
      </c>
      <c r="K32" s="45"/>
      <c r="L32" s="29"/>
      <c r="R32" s="48"/>
      <c r="S32" s="26"/>
      <c r="T32" s="26"/>
      <c r="U32" s="26"/>
      <c r="V32" s="26"/>
    </row>
    <row r="33" spans="3:30" ht="13.5" customHeight="1">
      <c r="H33" s="88">
        <v>0</v>
      </c>
      <c r="I33" s="3">
        <v>7</v>
      </c>
      <c r="J33" s="160" t="s">
        <v>14</v>
      </c>
      <c r="K33" s="45"/>
      <c r="L33" s="29"/>
      <c r="R33" s="48"/>
      <c r="S33" s="26"/>
      <c r="T33" s="26"/>
      <c r="U33" s="26"/>
      <c r="V33" s="26"/>
    </row>
    <row r="34" spans="3:30" ht="13.5" customHeight="1">
      <c r="C34" s="10"/>
      <c r="D34" s="10"/>
      <c r="H34" s="418">
        <v>0</v>
      </c>
      <c r="I34" s="3">
        <v>8</v>
      </c>
      <c r="J34" s="160" t="s">
        <v>15</v>
      </c>
      <c r="K34" s="45"/>
      <c r="L34" s="29"/>
      <c r="R34" s="48"/>
      <c r="S34" s="26"/>
      <c r="T34" s="26"/>
      <c r="U34" s="26"/>
      <c r="V34" s="26"/>
    </row>
    <row r="35" spans="3:30" ht="13.5" customHeight="1">
      <c r="H35" s="89">
        <v>0</v>
      </c>
      <c r="I35" s="3">
        <v>10</v>
      </c>
      <c r="J35" s="160" t="s">
        <v>16</v>
      </c>
      <c r="K35" s="45"/>
      <c r="L35" s="29"/>
      <c r="R35" s="48"/>
      <c r="S35" s="26"/>
      <c r="T35" s="26"/>
      <c r="U35" s="26"/>
      <c r="V35" s="26"/>
    </row>
    <row r="36" spans="3:30" ht="13.5" customHeight="1">
      <c r="H36" s="88">
        <v>0</v>
      </c>
      <c r="I36" s="3">
        <v>15</v>
      </c>
      <c r="J36" s="160" t="s">
        <v>20</v>
      </c>
      <c r="K36" s="45"/>
      <c r="L36" s="29"/>
      <c r="R36" s="48"/>
      <c r="S36" s="26"/>
      <c r="T36" s="26"/>
      <c r="U36" s="26"/>
      <c r="V36" s="26"/>
    </row>
    <row r="37" spans="3:30" ht="13.5" customHeight="1">
      <c r="H37" s="88">
        <v>0</v>
      </c>
      <c r="I37" s="3">
        <v>19</v>
      </c>
      <c r="J37" s="160" t="s">
        <v>23</v>
      </c>
      <c r="K37" s="45"/>
      <c r="L37" s="26"/>
      <c r="R37" s="48"/>
      <c r="S37" s="26"/>
      <c r="T37" s="26"/>
      <c r="U37" s="26"/>
      <c r="V37" s="90"/>
    </row>
    <row r="38" spans="3:30" ht="13.5" customHeight="1">
      <c r="H38" s="88">
        <v>0</v>
      </c>
      <c r="I38" s="3">
        <v>23</v>
      </c>
      <c r="J38" s="160" t="s">
        <v>27</v>
      </c>
      <c r="K38" s="45"/>
      <c r="L38" s="26"/>
      <c r="R38" s="48"/>
      <c r="S38" s="26"/>
      <c r="T38" s="26"/>
      <c r="U38" s="26"/>
      <c r="V38" s="26"/>
    </row>
    <row r="39" spans="3:30" ht="13.5" customHeight="1">
      <c r="H39" s="88">
        <v>0</v>
      </c>
      <c r="I39" s="3">
        <v>29</v>
      </c>
      <c r="J39" s="160" t="s">
        <v>54</v>
      </c>
      <c r="K39" s="45"/>
      <c r="L39" s="26"/>
      <c r="R39" s="48"/>
      <c r="S39" s="26"/>
      <c r="T39" s="26"/>
      <c r="U39" s="26"/>
      <c r="V39" s="26"/>
    </row>
    <row r="40" spans="3:30" ht="13.5" customHeight="1">
      <c r="H40" s="88">
        <v>0</v>
      </c>
      <c r="I40" s="3">
        <v>30</v>
      </c>
      <c r="J40" s="160" t="s">
        <v>33</v>
      </c>
      <c r="K40" s="45"/>
      <c r="L40" s="26"/>
      <c r="R40" s="48"/>
      <c r="S40" s="26"/>
      <c r="T40" s="26"/>
      <c r="U40" s="26"/>
      <c r="V40" s="26"/>
    </row>
    <row r="41" spans="3:30" ht="13.5" customHeight="1">
      <c r="H41" s="88">
        <v>0</v>
      </c>
      <c r="I41" s="3">
        <v>35</v>
      </c>
      <c r="J41" s="160" t="s">
        <v>36</v>
      </c>
      <c r="K41" s="45"/>
      <c r="L41" s="26"/>
      <c r="R41" s="48"/>
      <c r="S41" s="26"/>
      <c r="T41" s="26"/>
      <c r="U41" s="26"/>
      <c r="V41" s="26"/>
    </row>
    <row r="42" spans="3:30" ht="13.5" customHeight="1">
      <c r="H42" s="88">
        <v>0</v>
      </c>
      <c r="I42" s="3">
        <v>37</v>
      </c>
      <c r="J42" s="160" t="s">
        <v>37</v>
      </c>
      <c r="K42" s="45"/>
      <c r="L42" s="26"/>
      <c r="R42" s="48"/>
      <c r="S42" s="26"/>
      <c r="T42" s="26"/>
      <c r="U42" s="26"/>
      <c r="V42" s="26"/>
    </row>
    <row r="43" spans="3:30" ht="13.5" customHeight="1">
      <c r="H43" s="88">
        <v>0</v>
      </c>
      <c r="I43" s="3">
        <v>39</v>
      </c>
      <c r="J43" s="160" t="s">
        <v>39</v>
      </c>
      <c r="K43" s="45"/>
      <c r="L43" s="26"/>
      <c r="R43" s="48"/>
      <c r="S43" s="30"/>
      <c r="T43" s="30"/>
      <c r="U43" s="30"/>
      <c r="V43" s="30"/>
    </row>
    <row r="44" spans="3:30" ht="13.5" customHeight="1">
      <c r="H44" s="117">
        <f>SUM(H4:H43)</f>
        <v>89636</v>
      </c>
      <c r="I44" s="3"/>
      <c r="J44" s="160" t="s">
        <v>48</v>
      </c>
      <c r="K44" s="54"/>
      <c r="R44" s="48"/>
    </row>
    <row r="45" spans="3:30" ht="13.5" customHeight="1">
      <c r="R45" s="108"/>
    </row>
    <row r="46" spans="3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>
      <c r="I47" t="s">
        <v>49</v>
      </c>
      <c r="J47" s="46"/>
      <c r="L47" s="47"/>
      <c r="N47" s="47"/>
      <c r="R47" s="48"/>
      <c r="S47" s="26"/>
      <c r="T47" s="26"/>
      <c r="U47" s="26"/>
      <c r="V47" s="26"/>
    </row>
    <row r="48" spans="3:30" ht="13.5" customHeight="1">
      <c r="H48" s="183" t="s">
        <v>201</v>
      </c>
      <c r="I48" s="3"/>
      <c r="J48" s="178" t="s">
        <v>103</v>
      </c>
      <c r="K48" s="81"/>
      <c r="L48" s="296" t="s">
        <v>193</v>
      </c>
      <c r="N48" s="48"/>
      <c r="R48" s="48"/>
      <c r="S48" s="26"/>
      <c r="T48" s="26"/>
      <c r="U48" s="26"/>
      <c r="V48" s="26"/>
    </row>
    <row r="49" spans="1:22" ht="13.5" customHeight="1">
      <c r="H49" s="7" t="s">
        <v>98</v>
      </c>
      <c r="I49" s="3"/>
      <c r="J49" s="144" t="s">
        <v>9</v>
      </c>
      <c r="K49" s="98"/>
      <c r="L49" s="94" t="s">
        <v>98</v>
      </c>
      <c r="N49" s="48"/>
      <c r="R49" s="48"/>
      <c r="S49" s="26"/>
      <c r="T49" s="26"/>
      <c r="U49" s="26"/>
      <c r="V49" s="26"/>
    </row>
    <row r="50" spans="1:22" ht="13.5" customHeight="1">
      <c r="H50" s="427">
        <v>322936</v>
      </c>
      <c r="I50" s="160">
        <v>17</v>
      </c>
      <c r="J50" s="160" t="s">
        <v>21</v>
      </c>
      <c r="K50" s="123">
        <f>SUM(I50)</f>
        <v>17</v>
      </c>
      <c r="L50" s="297">
        <v>416693</v>
      </c>
      <c r="M50" s="79"/>
      <c r="N50" s="48"/>
      <c r="O50" s="26"/>
      <c r="R50" s="48"/>
      <c r="S50" s="26"/>
      <c r="T50" s="26"/>
      <c r="U50" s="26"/>
      <c r="V50" s="26"/>
    </row>
    <row r="51" spans="1:22" ht="13.5" customHeight="1">
      <c r="H51" s="88">
        <v>84468</v>
      </c>
      <c r="I51" s="160">
        <v>36</v>
      </c>
      <c r="J51" s="160" t="s">
        <v>5</v>
      </c>
      <c r="K51" s="123">
        <f t="shared" ref="K51:K59" si="7">SUM(I51)</f>
        <v>36</v>
      </c>
      <c r="L51" s="297">
        <v>109645</v>
      </c>
      <c r="M51" s="79"/>
      <c r="N51" s="48"/>
      <c r="O51" s="26"/>
      <c r="R51" s="48"/>
      <c r="S51" s="26"/>
      <c r="T51" s="26"/>
      <c r="U51" s="26"/>
      <c r="V51" s="26"/>
    </row>
    <row r="52" spans="1:22" ht="13.5" customHeight="1">
      <c r="H52" s="88">
        <v>24395</v>
      </c>
      <c r="I52" s="160">
        <v>16</v>
      </c>
      <c r="J52" s="160" t="s">
        <v>3</v>
      </c>
      <c r="K52" s="123">
        <f t="shared" si="7"/>
        <v>16</v>
      </c>
      <c r="L52" s="297">
        <v>20652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>
      <c r="H53" s="193">
        <v>18463</v>
      </c>
      <c r="I53" s="160">
        <v>26</v>
      </c>
      <c r="J53" s="160" t="s">
        <v>30</v>
      </c>
      <c r="K53" s="123">
        <f t="shared" si="7"/>
        <v>26</v>
      </c>
      <c r="L53" s="297">
        <v>20047</v>
      </c>
      <c r="M53" s="79"/>
      <c r="N53" s="48"/>
      <c r="R53" s="48"/>
      <c r="S53" s="26"/>
      <c r="T53" s="26"/>
      <c r="U53" s="26"/>
      <c r="V53" s="26"/>
    </row>
    <row r="54" spans="1:22" ht="13.5" customHeight="1">
      <c r="A54" s="58" t="s">
        <v>46</v>
      </c>
      <c r="B54" s="59" t="s">
        <v>47</v>
      </c>
      <c r="C54" s="59" t="s">
        <v>197</v>
      </c>
      <c r="D54" s="59" t="s">
        <v>188</v>
      </c>
      <c r="E54" s="59" t="s">
        <v>41</v>
      </c>
      <c r="F54" s="59" t="s">
        <v>50</v>
      </c>
      <c r="G54" s="60" t="s">
        <v>52</v>
      </c>
      <c r="H54" s="88">
        <v>18438</v>
      </c>
      <c r="I54" s="160">
        <v>40</v>
      </c>
      <c r="J54" s="160" t="s">
        <v>2</v>
      </c>
      <c r="K54" s="123">
        <f t="shared" si="7"/>
        <v>40</v>
      </c>
      <c r="L54" s="297">
        <v>13845</v>
      </c>
      <c r="M54" s="79"/>
      <c r="N54" s="48"/>
      <c r="R54" s="48"/>
      <c r="S54" s="26"/>
      <c r="T54" s="26"/>
      <c r="U54" s="26"/>
      <c r="V54" s="26"/>
    </row>
    <row r="55" spans="1:22" ht="13.5" customHeight="1">
      <c r="A55" s="61">
        <v>1</v>
      </c>
      <c r="B55" s="160" t="s">
        <v>21</v>
      </c>
      <c r="C55" s="43">
        <f>SUM(H50)</f>
        <v>322936</v>
      </c>
      <c r="D55" s="5">
        <f t="shared" ref="D55:D64" si="8">SUM(L50)</f>
        <v>416693</v>
      </c>
      <c r="E55" s="52">
        <f>SUM(N66/M66*100)</f>
        <v>98.879349410280597</v>
      </c>
      <c r="F55" s="52">
        <f t="shared" ref="F55:F65" si="9">SUM(C55/D55*100)</f>
        <v>77.49974201630458</v>
      </c>
      <c r="G55" s="62"/>
      <c r="H55" s="88">
        <v>15243</v>
      </c>
      <c r="I55" s="160">
        <v>24</v>
      </c>
      <c r="J55" s="160" t="s">
        <v>28</v>
      </c>
      <c r="K55" s="123">
        <f t="shared" si="7"/>
        <v>24</v>
      </c>
      <c r="L55" s="297">
        <v>14222</v>
      </c>
      <c r="M55" s="79"/>
      <c r="N55" s="48"/>
      <c r="R55" s="48"/>
      <c r="S55" s="26"/>
      <c r="T55" s="26"/>
      <c r="U55" s="26"/>
      <c r="V55" s="26"/>
    </row>
    <row r="56" spans="1:22" ht="13.5" customHeight="1">
      <c r="A56" s="61">
        <v>2</v>
      </c>
      <c r="B56" s="160" t="s">
        <v>5</v>
      </c>
      <c r="C56" s="43">
        <f t="shared" ref="C56:C64" si="10">SUM(H51)</f>
        <v>84468</v>
      </c>
      <c r="D56" s="5">
        <f t="shared" si="8"/>
        <v>109645</v>
      </c>
      <c r="E56" s="52">
        <f t="shared" ref="E56:E65" si="11">SUM(N67/M67*100)</f>
        <v>105.95983290891529</v>
      </c>
      <c r="F56" s="52">
        <f t="shared" si="9"/>
        <v>77.03771261799443</v>
      </c>
      <c r="G56" s="62"/>
      <c r="H56" s="88">
        <v>11887</v>
      </c>
      <c r="I56" s="160">
        <v>37</v>
      </c>
      <c r="J56" s="160" t="s">
        <v>37</v>
      </c>
      <c r="K56" s="123">
        <f t="shared" si="7"/>
        <v>37</v>
      </c>
      <c r="L56" s="297">
        <v>9367</v>
      </c>
      <c r="M56" s="79"/>
      <c r="N56" s="48"/>
      <c r="R56" s="48"/>
      <c r="S56" s="26"/>
      <c r="T56" s="26"/>
      <c r="U56" s="26"/>
      <c r="V56" s="26"/>
    </row>
    <row r="57" spans="1:22" ht="13.5" customHeight="1">
      <c r="A57" s="61">
        <v>3</v>
      </c>
      <c r="B57" s="160" t="s">
        <v>3</v>
      </c>
      <c r="C57" s="43">
        <f t="shared" si="10"/>
        <v>24395</v>
      </c>
      <c r="D57" s="5">
        <f t="shared" si="8"/>
        <v>20652</v>
      </c>
      <c r="E57" s="52">
        <f t="shared" si="11"/>
        <v>92.74607459225183</v>
      </c>
      <c r="F57" s="52">
        <f t="shared" si="9"/>
        <v>118.12415262444316</v>
      </c>
      <c r="G57" s="62"/>
      <c r="H57" s="88">
        <v>11656</v>
      </c>
      <c r="I57" s="160">
        <v>33</v>
      </c>
      <c r="J57" s="160" t="s">
        <v>0</v>
      </c>
      <c r="K57" s="123">
        <f t="shared" si="7"/>
        <v>33</v>
      </c>
      <c r="L57" s="297">
        <v>12523</v>
      </c>
      <c r="M57" s="79"/>
      <c r="N57" s="48"/>
      <c r="R57" s="48"/>
      <c r="S57" s="26"/>
      <c r="T57" s="26"/>
      <c r="U57" s="26"/>
      <c r="V57" s="26"/>
    </row>
    <row r="58" spans="1:22" ht="13.5" customHeight="1">
      <c r="A58" s="61">
        <v>4</v>
      </c>
      <c r="B58" s="160" t="s">
        <v>30</v>
      </c>
      <c r="C58" s="43">
        <f t="shared" si="10"/>
        <v>18463</v>
      </c>
      <c r="D58" s="5">
        <f t="shared" si="8"/>
        <v>20047</v>
      </c>
      <c r="E58" s="52">
        <f t="shared" si="11"/>
        <v>99.913415228096753</v>
      </c>
      <c r="F58" s="52">
        <f t="shared" si="9"/>
        <v>92.098568364343791</v>
      </c>
      <c r="G58" s="62"/>
      <c r="H58" s="375">
        <v>9948</v>
      </c>
      <c r="I58" s="162">
        <v>25</v>
      </c>
      <c r="J58" s="162" t="s">
        <v>29</v>
      </c>
      <c r="K58" s="123">
        <f t="shared" si="7"/>
        <v>25</v>
      </c>
      <c r="L58" s="295">
        <v>8418</v>
      </c>
      <c r="M58" s="79"/>
      <c r="N58" s="48"/>
      <c r="R58" s="48"/>
      <c r="S58" s="26"/>
      <c r="T58" s="26"/>
      <c r="U58" s="26"/>
      <c r="V58" s="26"/>
    </row>
    <row r="59" spans="1:22" ht="13.5" customHeight="1" thickBot="1">
      <c r="A59" s="61">
        <v>5</v>
      </c>
      <c r="B59" s="160" t="s">
        <v>2</v>
      </c>
      <c r="C59" s="43">
        <f t="shared" si="10"/>
        <v>18438</v>
      </c>
      <c r="D59" s="5">
        <f t="shared" si="8"/>
        <v>13845</v>
      </c>
      <c r="E59" s="52">
        <f t="shared" si="11"/>
        <v>111.14594008077643</v>
      </c>
      <c r="F59" s="52">
        <f t="shared" si="9"/>
        <v>133.17443120260023</v>
      </c>
      <c r="G59" s="72"/>
      <c r="H59" s="429">
        <v>9230</v>
      </c>
      <c r="I59" s="162">
        <v>38</v>
      </c>
      <c r="J59" s="162" t="s">
        <v>38</v>
      </c>
      <c r="K59" s="123">
        <f t="shared" si="7"/>
        <v>38</v>
      </c>
      <c r="L59" s="295">
        <v>8858</v>
      </c>
      <c r="M59" s="79"/>
      <c r="N59" s="48"/>
      <c r="R59" s="48"/>
      <c r="S59" s="26"/>
      <c r="T59" s="26"/>
      <c r="U59" s="26"/>
      <c r="V59" s="26"/>
    </row>
    <row r="60" spans="1:22" ht="13.5" customHeight="1">
      <c r="A60" s="61">
        <v>6</v>
      </c>
      <c r="B60" s="160" t="s">
        <v>28</v>
      </c>
      <c r="C60" s="43">
        <f t="shared" si="10"/>
        <v>15243</v>
      </c>
      <c r="D60" s="5">
        <f t="shared" si="8"/>
        <v>14222</v>
      </c>
      <c r="E60" s="52">
        <f t="shared" si="11"/>
        <v>105.4514008993428</v>
      </c>
      <c r="F60" s="52">
        <f t="shared" si="9"/>
        <v>107.17901842216284</v>
      </c>
      <c r="G60" s="62"/>
      <c r="H60" s="423">
        <v>6293</v>
      </c>
      <c r="I60" s="220">
        <v>34</v>
      </c>
      <c r="J60" s="220" t="s">
        <v>1</v>
      </c>
      <c r="K60" s="81" t="s">
        <v>8</v>
      </c>
      <c r="L60" s="407">
        <v>650575</v>
      </c>
      <c r="R60" s="48"/>
      <c r="S60" s="26"/>
      <c r="T60" s="26"/>
      <c r="U60" s="26"/>
      <c r="V60" s="26"/>
    </row>
    <row r="61" spans="1:22" ht="13.5" customHeight="1">
      <c r="A61" s="61">
        <v>7</v>
      </c>
      <c r="B61" s="160" t="s">
        <v>37</v>
      </c>
      <c r="C61" s="43">
        <f t="shared" si="10"/>
        <v>11887</v>
      </c>
      <c r="D61" s="5">
        <f t="shared" si="8"/>
        <v>9367</v>
      </c>
      <c r="E61" s="52">
        <f t="shared" si="11"/>
        <v>83.120061534158452</v>
      </c>
      <c r="F61" s="52">
        <f t="shared" si="9"/>
        <v>126.90295719013558</v>
      </c>
      <c r="G61" s="62"/>
      <c r="H61" s="88">
        <v>3725</v>
      </c>
      <c r="I61" s="160">
        <v>15</v>
      </c>
      <c r="J61" s="160" t="s">
        <v>20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>
      <c r="A62" s="61">
        <v>8</v>
      </c>
      <c r="B62" s="160" t="s">
        <v>0</v>
      </c>
      <c r="C62" s="43">
        <f t="shared" si="10"/>
        <v>11656</v>
      </c>
      <c r="D62" s="5">
        <f t="shared" si="8"/>
        <v>12523</v>
      </c>
      <c r="E62" s="52">
        <f t="shared" si="11"/>
        <v>279.25251557259224</v>
      </c>
      <c r="F62" s="52">
        <f t="shared" si="9"/>
        <v>93.07673880060689</v>
      </c>
      <c r="G62" s="73"/>
      <c r="H62" s="88">
        <v>2142</v>
      </c>
      <c r="I62" s="160">
        <v>35</v>
      </c>
      <c r="J62" s="160" t="s">
        <v>36</v>
      </c>
      <c r="K62" s="50"/>
      <c r="R62" s="48"/>
      <c r="S62" s="26"/>
      <c r="T62" s="26"/>
      <c r="U62" s="26"/>
      <c r="V62" s="26"/>
    </row>
    <row r="63" spans="1:22" ht="13.5" customHeight="1">
      <c r="A63" s="61">
        <v>9</v>
      </c>
      <c r="B63" s="162" t="s">
        <v>29</v>
      </c>
      <c r="C63" s="43">
        <f t="shared" si="10"/>
        <v>9948</v>
      </c>
      <c r="D63" s="5">
        <f t="shared" si="8"/>
        <v>8418</v>
      </c>
      <c r="E63" s="52">
        <f t="shared" si="11"/>
        <v>95.663044523511871</v>
      </c>
      <c r="F63" s="52">
        <f t="shared" si="9"/>
        <v>118.17533856022808</v>
      </c>
      <c r="G63" s="72"/>
      <c r="H63" s="88">
        <v>1580</v>
      </c>
      <c r="I63" s="160">
        <v>30</v>
      </c>
      <c r="J63" s="160" t="s">
        <v>97</v>
      </c>
      <c r="K63" s="45"/>
      <c r="L63" s="26"/>
      <c r="R63" s="48"/>
      <c r="S63" s="26"/>
      <c r="T63" s="26"/>
      <c r="U63" s="26"/>
      <c r="V63" s="26"/>
    </row>
    <row r="64" spans="1:22" ht="13.5" customHeight="1" thickBot="1">
      <c r="A64" s="74">
        <v>10</v>
      </c>
      <c r="B64" s="162" t="s">
        <v>38</v>
      </c>
      <c r="C64" s="43">
        <f t="shared" si="10"/>
        <v>9230</v>
      </c>
      <c r="D64" s="5">
        <f t="shared" si="8"/>
        <v>8858</v>
      </c>
      <c r="E64" s="57">
        <f t="shared" si="11"/>
        <v>105.95798415796121</v>
      </c>
      <c r="F64" s="52">
        <f t="shared" si="9"/>
        <v>104.19959358771732</v>
      </c>
      <c r="G64" s="75"/>
      <c r="H64" s="122">
        <v>1010</v>
      </c>
      <c r="I64" s="160">
        <v>14</v>
      </c>
      <c r="J64" s="160" t="s">
        <v>19</v>
      </c>
      <c r="K64" s="45"/>
      <c r="L64" s="26"/>
      <c r="R64" s="48"/>
      <c r="S64" s="26"/>
      <c r="T64" s="26"/>
      <c r="U64" s="26"/>
      <c r="V64" s="26"/>
    </row>
    <row r="65" spans="1:22" ht="13.5" customHeight="1" thickBot="1">
      <c r="A65" s="65"/>
      <c r="B65" s="66" t="s">
        <v>57</v>
      </c>
      <c r="C65" s="67">
        <f>SUM(H90)</f>
        <v>543853</v>
      </c>
      <c r="D65" s="67">
        <f>SUM(L60)</f>
        <v>650575</v>
      </c>
      <c r="E65" s="70">
        <f t="shared" si="11"/>
        <v>101.4469423386856</v>
      </c>
      <c r="F65" s="70">
        <f t="shared" si="9"/>
        <v>83.595742228029053</v>
      </c>
      <c r="G65" s="71"/>
      <c r="H65" s="89">
        <v>683</v>
      </c>
      <c r="I65" s="160">
        <v>29</v>
      </c>
      <c r="J65" s="160" t="s">
        <v>54</v>
      </c>
      <c r="L65" s="190" t="s">
        <v>103</v>
      </c>
      <c r="M65" s="141" t="s">
        <v>62</v>
      </c>
      <c r="N65" t="s">
        <v>74</v>
      </c>
      <c r="R65" s="48"/>
      <c r="S65" s="26"/>
      <c r="T65" s="26"/>
      <c r="U65" s="26"/>
      <c r="V65" s="26"/>
    </row>
    <row r="66" spans="1:22" ht="13.5" customHeight="1">
      <c r="H66" s="289">
        <v>473</v>
      </c>
      <c r="I66" s="160">
        <v>21</v>
      </c>
      <c r="J66" s="160" t="s">
        <v>25</v>
      </c>
      <c r="K66" s="116">
        <f>SUM(I50)</f>
        <v>17</v>
      </c>
      <c r="L66" s="160" t="s">
        <v>21</v>
      </c>
      <c r="M66" s="308">
        <v>326596</v>
      </c>
      <c r="N66" s="89">
        <f>SUM(H50)</f>
        <v>322936</v>
      </c>
      <c r="R66" s="48"/>
      <c r="S66" s="26"/>
      <c r="T66" s="26"/>
      <c r="U66" s="26"/>
      <c r="V66" s="26"/>
    </row>
    <row r="67" spans="1:22" ht="13.5" customHeight="1">
      <c r="H67" s="289">
        <v>378</v>
      </c>
      <c r="I67" s="160">
        <v>11</v>
      </c>
      <c r="J67" s="160" t="s">
        <v>17</v>
      </c>
      <c r="K67" s="116">
        <f t="shared" ref="K67:K75" si="12">SUM(I51)</f>
        <v>36</v>
      </c>
      <c r="L67" s="160" t="s">
        <v>5</v>
      </c>
      <c r="M67" s="306">
        <v>79717</v>
      </c>
      <c r="N67" s="89">
        <f t="shared" ref="N67:N75" si="13">SUM(H51)</f>
        <v>84468</v>
      </c>
      <c r="R67" s="48"/>
      <c r="S67" s="26"/>
      <c r="T67" s="26"/>
      <c r="U67" s="26"/>
      <c r="V67" s="26"/>
    </row>
    <row r="68" spans="1:22" ht="13.5" customHeight="1">
      <c r="C68" s="26"/>
      <c r="H68" s="289">
        <v>333</v>
      </c>
      <c r="I68" s="160">
        <v>1</v>
      </c>
      <c r="J68" s="160" t="s">
        <v>4</v>
      </c>
      <c r="K68" s="116">
        <f t="shared" si="12"/>
        <v>16</v>
      </c>
      <c r="L68" s="160" t="s">
        <v>3</v>
      </c>
      <c r="M68" s="306">
        <v>26303</v>
      </c>
      <c r="N68" s="89">
        <f t="shared" si="13"/>
        <v>24395</v>
      </c>
      <c r="R68" s="48"/>
      <c r="S68" s="26"/>
      <c r="T68" s="26"/>
      <c r="U68" s="26"/>
      <c r="V68" s="26"/>
    </row>
    <row r="69" spans="1:22" ht="13.5" customHeight="1">
      <c r="H69" s="88">
        <v>291</v>
      </c>
      <c r="I69" s="160">
        <v>13</v>
      </c>
      <c r="J69" s="160" t="s">
        <v>7</v>
      </c>
      <c r="K69" s="116">
        <f t="shared" si="12"/>
        <v>26</v>
      </c>
      <c r="L69" s="160" t="s">
        <v>30</v>
      </c>
      <c r="M69" s="306">
        <v>18479</v>
      </c>
      <c r="N69" s="89">
        <f t="shared" si="13"/>
        <v>18463</v>
      </c>
      <c r="R69" s="48"/>
      <c r="S69" s="26"/>
      <c r="T69" s="26"/>
      <c r="U69" s="26"/>
      <c r="V69" s="26"/>
    </row>
    <row r="70" spans="1:22" ht="13.5" customHeight="1">
      <c r="H70" s="88">
        <v>89</v>
      </c>
      <c r="I70" s="160">
        <v>27</v>
      </c>
      <c r="J70" s="160" t="s">
        <v>31</v>
      </c>
      <c r="K70" s="116">
        <f t="shared" si="12"/>
        <v>40</v>
      </c>
      <c r="L70" s="160" t="s">
        <v>2</v>
      </c>
      <c r="M70" s="306">
        <v>16589</v>
      </c>
      <c r="N70" s="89">
        <f t="shared" si="13"/>
        <v>18438</v>
      </c>
      <c r="R70" s="48"/>
      <c r="S70" s="26"/>
      <c r="T70" s="26"/>
      <c r="U70" s="26"/>
      <c r="V70" s="26"/>
    </row>
    <row r="71" spans="1:22" ht="13.5" customHeight="1">
      <c r="H71" s="88">
        <v>79</v>
      </c>
      <c r="I71" s="160">
        <v>9</v>
      </c>
      <c r="J71" s="3" t="s">
        <v>161</v>
      </c>
      <c r="K71" s="116">
        <f t="shared" si="12"/>
        <v>24</v>
      </c>
      <c r="L71" s="160" t="s">
        <v>28</v>
      </c>
      <c r="M71" s="306">
        <v>14455</v>
      </c>
      <c r="N71" s="89">
        <f t="shared" si="13"/>
        <v>15243</v>
      </c>
      <c r="R71" s="48"/>
      <c r="S71" s="26"/>
      <c r="T71" s="26"/>
      <c r="U71" s="26"/>
      <c r="V71" s="26"/>
    </row>
    <row r="72" spans="1:22" ht="13.5" customHeight="1">
      <c r="H72" s="88">
        <v>30</v>
      </c>
      <c r="I72" s="160">
        <v>23</v>
      </c>
      <c r="J72" s="160" t="s">
        <v>27</v>
      </c>
      <c r="K72" s="116">
        <f t="shared" si="12"/>
        <v>37</v>
      </c>
      <c r="L72" s="160" t="s">
        <v>37</v>
      </c>
      <c r="M72" s="306">
        <v>14301</v>
      </c>
      <c r="N72" s="89">
        <f t="shared" si="13"/>
        <v>11887</v>
      </c>
      <c r="R72" s="48"/>
      <c r="S72" s="26"/>
      <c r="T72" s="26"/>
      <c r="U72" s="26"/>
      <c r="V72" s="26"/>
    </row>
    <row r="73" spans="1:22" ht="13.5" customHeight="1">
      <c r="H73" s="88">
        <v>27</v>
      </c>
      <c r="I73" s="160">
        <v>39</v>
      </c>
      <c r="J73" s="160" t="s">
        <v>39</v>
      </c>
      <c r="K73" s="116">
        <f t="shared" si="12"/>
        <v>33</v>
      </c>
      <c r="L73" s="160" t="s">
        <v>0</v>
      </c>
      <c r="M73" s="306">
        <v>4174</v>
      </c>
      <c r="N73" s="89">
        <f t="shared" si="13"/>
        <v>11656</v>
      </c>
      <c r="R73" s="48"/>
      <c r="S73" s="26"/>
      <c r="T73" s="26"/>
      <c r="U73" s="26"/>
      <c r="V73" s="26"/>
    </row>
    <row r="74" spans="1:22" ht="13.5" customHeight="1">
      <c r="H74" s="88">
        <v>24</v>
      </c>
      <c r="I74" s="160">
        <v>28</v>
      </c>
      <c r="J74" s="160" t="s">
        <v>32</v>
      </c>
      <c r="K74" s="116">
        <f t="shared" si="12"/>
        <v>25</v>
      </c>
      <c r="L74" s="162" t="s">
        <v>29</v>
      </c>
      <c r="M74" s="307">
        <v>10399</v>
      </c>
      <c r="N74" s="89">
        <f t="shared" si="13"/>
        <v>9948</v>
      </c>
      <c r="R74" s="48"/>
      <c r="S74" s="26"/>
      <c r="T74" s="26"/>
      <c r="U74" s="26"/>
      <c r="V74" s="26"/>
    </row>
    <row r="75" spans="1:22" ht="13.5" customHeight="1" thickBot="1">
      <c r="H75" s="88">
        <v>19</v>
      </c>
      <c r="I75" s="160">
        <v>4</v>
      </c>
      <c r="J75" s="160" t="s">
        <v>11</v>
      </c>
      <c r="K75" s="116">
        <f t="shared" si="12"/>
        <v>38</v>
      </c>
      <c r="L75" s="162" t="s">
        <v>38</v>
      </c>
      <c r="M75" s="307">
        <v>8711</v>
      </c>
      <c r="N75" s="166">
        <f t="shared" si="13"/>
        <v>9230</v>
      </c>
      <c r="R75" s="48"/>
      <c r="S75" s="26"/>
      <c r="T75" s="26"/>
      <c r="U75" s="26"/>
      <c r="V75" s="26"/>
    </row>
    <row r="76" spans="1:22" ht="13.5" customHeight="1" thickTop="1">
      <c r="H76" s="88">
        <v>11</v>
      </c>
      <c r="I76" s="160">
        <v>18</v>
      </c>
      <c r="J76" s="160" t="s">
        <v>22</v>
      </c>
      <c r="K76" s="3"/>
      <c r="L76" s="332" t="s">
        <v>106</v>
      </c>
      <c r="M76" s="337">
        <v>536096</v>
      </c>
      <c r="N76" s="171">
        <f>SUM(H90)</f>
        <v>543853</v>
      </c>
      <c r="R76" s="48"/>
      <c r="S76" s="26"/>
      <c r="T76" s="26"/>
      <c r="U76" s="26"/>
      <c r="V76" s="26"/>
    </row>
    <row r="77" spans="1:22" ht="13.5" customHeight="1">
      <c r="H77" s="88">
        <v>2</v>
      </c>
      <c r="I77" s="160">
        <v>22</v>
      </c>
      <c r="J77" s="160" t="s">
        <v>26</v>
      </c>
      <c r="K77" s="45"/>
      <c r="L77" s="29"/>
      <c r="R77" s="48"/>
      <c r="S77" s="26"/>
      <c r="T77" s="26"/>
      <c r="U77" s="26"/>
      <c r="V77" s="26"/>
    </row>
    <row r="78" spans="1:22" ht="13.5" customHeight="1">
      <c r="H78" s="89">
        <v>0</v>
      </c>
      <c r="I78" s="160">
        <v>2</v>
      </c>
      <c r="J78" s="160" t="s">
        <v>6</v>
      </c>
      <c r="K78" s="45"/>
      <c r="L78" s="29"/>
      <c r="R78" s="48"/>
      <c r="S78" s="26"/>
      <c r="T78" s="26"/>
      <c r="U78" s="26"/>
      <c r="V78" s="26"/>
    </row>
    <row r="79" spans="1:22" ht="13.5" customHeight="1">
      <c r="H79" s="88">
        <v>0</v>
      </c>
      <c r="I79" s="160">
        <v>3</v>
      </c>
      <c r="J79" s="160" t="s">
        <v>10</v>
      </c>
      <c r="K79" s="45"/>
      <c r="L79" s="29"/>
      <c r="R79" s="48"/>
      <c r="S79" s="26"/>
      <c r="T79" s="26"/>
      <c r="U79" s="26"/>
      <c r="V79" s="26"/>
    </row>
    <row r="80" spans="1:22" ht="13.5" customHeight="1">
      <c r="H80" s="122">
        <v>0</v>
      </c>
      <c r="I80" s="160">
        <v>5</v>
      </c>
      <c r="J80" s="160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>
      <c r="H81" s="89">
        <v>0</v>
      </c>
      <c r="I81" s="160">
        <v>6</v>
      </c>
      <c r="J81" s="160" t="s">
        <v>13</v>
      </c>
      <c r="K81" s="45"/>
      <c r="L81" s="29"/>
      <c r="R81" s="48"/>
      <c r="S81" s="26"/>
      <c r="T81" s="26"/>
      <c r="U81" s="26"/>
      <c r="V81" s="26"/>
    </row>
    <row r="82" spans="8:22" ht="13.5" customHeight="1">
      <c r="H82" s="88">
        <v>0</v>
      </c>
      <c r="I82" s="160">
        <v>7</v>
      </c>
      <c r="J82" s="160" t="s">
        <v>14</v>
      </c>
      <c r="K82" s="45"/>
      <c r="L82" s="29"/>
      <c r="R82" s="48"/>
      <c r="S82" s="26"/>
      <c r="T82" s="26"/>
      <c r="U82" s="26"/>
      <c r="V82" s="26"/>
    </row>
    <row r="83" spans="8:22" ht="13.5" customHeight="1">
      <c r="H83" s="88">
        <v>0</v>
      </c>
      <c r="I83" s="160">
        <v>8</v>
      </c>
      <c r="J83" s="160" t="s">
        <v>15</v>
      </c>
      <c r="K83" s="45"/>
      <c r="L83" s="29"/>
      <c r="R83" s="48"/>
      <c r="S83" s="26"/>
      <c r="T83" s="26"/>
      <c r="U83" s="26"/>
      <c r="V83" s="26"/>
    </row>
    <row r="84" spans="8:22" ht="13.5" customHeight="1">
      <c r="H84" s="88">
        <v>0</v>
      </c>
      <c r="I84" s="160">
        <v>10</v>
      </c>
      <c r="J84" s="160" t="s">
        <v>16</v>
      </c>
      <c r="K84" s="45"/>
      <c r="L84" s="29"/>
      <c r="R84" s="48"/>
      <c r="S84" s="26"/>
      <c r="T84" s="26"/>
      <c r="U84" s="26"/>
      <c r="V84" s="26"/>
    </row>
    <row r="85" spans="8:22" ht="13.5" customHeight="1">
      <c r="H85" s="88">
        <v>0</v>
      </c>
      <c r="I85" s="160">
        <v>12</v>
      </c>
      <c r="J85" s="160" t="s">
        <v>18</v>
      </c>
      <c r="K85" s="45"/>
      <c r="L85" s="29"/>
      <c r="R85" s="48"/>
      <c r="S85" s="26"/>
      <c r="T85" s="26"/>
      <c r="U85" s="26"/>
      <c r="V85" s="26"/>
    </row>
    <row r="86" spans="8:22" ht="13.5" customHeight="1">
      <c r="H86" s="88">
        <v>0</v>
      </c>
      <c r="I86" s="160">
        <v>19</v>
      </c>
      <c r="J86" s="160" t="s">
        <v>23</v>
      </c>
      <c r="K86" s="45"/>
      <c r="L86" s="29"/>
      <c r="R86" s="48"/>
      <c r="S86" s="26"/>
      <c r="T86" s="26"/>
      <c r="U86" s="26"/>
      <c r="V86" s="26"/>
    </row>
    <row r="87" spans="8:22" ht="13.5" customHeight="1">
      <c r="H87" s="88">
        <v>0</v>
      </c>
      <c r="I87" s="160">
        <v>20</v>
      </c>
      <c r="J87" s="160" t="s">
        <v>24</v>
      </c>
      <c r="K87" s="45"/>
      <c r="L87" s="26"/>
      <c r="R87" s="48"/>
      <c r="S87" s="30"/>
      <c r="T87" s="30"/>
      <c r="U87" s="30"/>
    </row>
    <row r="88" spans="8:22" ht="13.5" customHeight="1">
      <c r="H88" s="289">
        <v>0</v>
      </c>
      <c r="I88" s="160">
        <v>31</v>
      </c>
      <c r="J88" s="160" t="s">
        <v>34</v>
      </c>
      <c r="K88" s="45"/>
      <c r="L88" s="26"/>
    </row>
    <row r="89" spans="8:22" ht="13.5" customHeight="1">
      <c r="H89" s="88">
        <v>0</v>
      </c>
      <c r="I89" s="160">
        <v>32</v>
      </c>
      <c r="J89" s="160" t="s">
        <v>35</v>
      </c>
      <c r="K89" s="45"/>
      <c r="L89" s="26"/>
    </row>
    <row r="90" spans="8:22" ht="13.5" customHeight="1">
      <c r="H90" s="117">
        <f>SUM(H50:H89)</f>
        <v>543853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N57" sqref="N57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2.8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469" t="s">
        <v>218</v>
      </c>
      <c r="B1" s="470"/>
      <c r="C1" s="470"/>
      <c r="D1" s="470"/>
      <c r="E1" s="470"/>
      <c r="F1" s="470"/>
      <c r="G1" s="470"/>
      <c r="I1" s="382"/>
      <c r="J1" s="393"/>
      <c r="M1" s="16"/>
      <c r="N1" t="s">
        <v>197</v>
      </c>
      <c r="O1" s="400"/>
      <c r="Q1" s="279" t="s">
        <v>188</v>
      </c>
    </row>
    <row r="2" spans="1:19" ht="13.5" customHeight="1">
      <c r="H2" s="3"/>
      <c r="I2" s="144" t="s">
        <v>9</v>
      </c>
      <c r="J2" s="8" t="s">
        <v>67</v>
      </c>
      <c r="K2" s="3" t="s">
        <v>44</v>
      </c>
      <c r="L2" s="3"/>
      <c r="M2" s="8" t="s">
        <v>9</v>
      </c>
      <c r="N2" s="401"/>
      <c r="O2" s="89"/>
      <c r="P2" s="3"/>
      <c r="Q2" s="401"/>
      <c r="R2" s="398"/>
      <c r="S2" s="399"/>
    </row>
    <row r="3" spans="1:19" ht="13.5" customHeight="1">
      <c r="H3" s="3">
        <v>17</v>
      </c>
      <c r="I3" s="160" t="s">
        <v>21</v>
      </c>
      <c r="J3" s="217">
        <v>431279</v>
      </c>
      <c r="K3" s="195">
        <v>1</v>
      </c>
      <c r="L3" s="3">
        <f>SUM(H3)</f>
        <v>17</v>
      </c>
      <c r="M3" s="160" t="s">
        <v>21</v>
      </c>
      <c r="N3" s="13">
        <f>SUM(J3)</f>
        <v>431279</v>
      </c>
      <c r="O3" s="3">
        <f>SUM(H3)</f>
        <v>17</v>
      </c>
      <c r="P3" s="160" t="s">
        <v>21</v>
      </c>
      <c r="Q3" s="196">
        <v>487748</v>
      </c>
      <c r="R3" s="398"/>
      <c r="S3" s="399"/>
    </row>
    <row r="4" spans="1:19" ht="13.5" customHeight="1">
      <c r="G4" s="17"/>
      <c r="H4" s="3">
        <v>26</v>
      </c>
      <c r="I4" s="160" t="s">
        <v>30</v>
      </c>
      <c r="J4" s="13">
        <v>134415</v>
      </c>
      <c r="K4" s="195">
        <v>2</v>
      </c>
      <c r="L4" s="3">
        <f t="shared" ref="L4:L12" si="0">SUM(H4)</f>
        <v>26</v>
      </c>
      <c r="M4" s="160" t="s">
        <v>30</v>
      </c>
      <c r="N4" s="13">
        <f t="shared" ref="N4:N12" si="1">SUM(J4)</f>
        <v>134415</v>
      </c>
      <c r="O4" s="3">
        <f t="shared" ref="O4:O12" si="2">SUM(H4)</f>
        <v>26</v>
      </c>
      <c r="P4" s="160" t="s">
        <v>30</v>
      </c>
      <c r="Q4" s="86">
        <v>136133</v>
      </c>
      <c r="R4" s="398"/>
      <c r="S4" s="399"/>
    </row>
    <row r="5" spans="1:19" ht="13.5" customHeight="1">
      <c r="H5" s="3">
        <v>36</v>
      </c>
      <c r="I5" s="160" t="s">
        <v>5</v>
      </c>
      <c r="J5" s="13">
        <v>109506</v>
      </c>
      <c r="K5" s="195">
        <v>3</v>
      </c>
      <c r="L5" s="3">
        <f t="shared" si="0"/>
        <v>36</v>
      </c>
      <c r="M5" s="160" t="s">
        <v>5</v>
      </c>
      <c r="N5" s="13">
        <f t="shared" si="1"/>
        <v>109506</v>
      </c>
      <c r="O5" s="3">
        <f t="shared" si="2"/>
        <v>36</v>
      </c>
      <c r="P5" s="160" t="s">
        <v>5</v>
      </c>
      <c r="Q5" s="86">
        <v>136941</v>
      </c>
    </row>
    <row r="6" spans="1:19" ht="13.5" customHeight="1">
      <c r="H6" s="3">
        <v>33</v>
      </c>
      <c r="I6" s="160" t="s">
        <v>0</v>
      </c>
      <c r="J6" s="217">
        <v>82882</v>
      </c>
      <c r="K6" s="195">
        <v>4</v>
      </c>
      <c r="L6" s="3">
        <f t="shared" si="0"/>
        <v>33</v>
      </c>
      <c r="M6" s="160" t="s">
        <v>0</v>
      </c>
      <c r="N6" s="13">
        <f t="shared" si="1"/>
        <v>82882</v>
      </c>
      <c r="O6" s="3">
        <f t="shared" si="2"/>
        <v>33</v>
      </c>
      <c r="P6" s="160" t="s">
        <v>0</v>
      </c>
      <c r="Q6" s="86">
        <v>80092</v>
      </c>
    </row>
    <row r="7" spans="1:19" ht="13.5" customHeight="1">
      <c r="H7" s="33">
        <v>40</v>
      </c>
      <c r="I7" s="160" t="s">
        <v>2</v>
      </c>
      <c r="J7" s="13">
        <v>70740</v>
      </c>
      <c r="K7" s="195">
        <v>5</v>
      </c>
      <c r="L7" s="3">
        <f t="shared" si="0"/>
        <v>40</v>
      </c>
      <c r="M7" s="160" t="s">
        <v>2</v>
      </c>
      <c r="N7" s="13">
        <f t="shared" si="1"/>
        <v>70740</v>
      </c>
      <c r="O7" s="3">
        <f t="shared" si="2"/>
        <v>40</v>
      </c>
      <c r="P7" s="160" t="s">
        <v>63</v>
      </c>
      <c r="Q7" s="86">
        <v>70598</v>
      </c>
    </row>
    <row r="8" spans="1:19" ht="13.5" customHeight="1">
      <c r="H8" s="3">
        <v>31</v>
      </c>
      <c r="I8" s="160" t="s">
        <v>63</v>
      </c>
      <c r="J8" s="217">
        <v>69349</v>
      </c>
      <c r="K8" s="195">
        <v>6</v>
      </c>
      <c r="L8" s="3">
        <f t="shared" si="0"/>
        <v>31</v>
      </c>
      <c r="M8" s="160" t="s">
        <v>63</v>
      </c>
      <c r="N8" s="13">
        <f t="shared" si="1"/>
        <v>69349</v>
      </c>
      <c r="O8" s="3">
        <f t="shared" si="2"/>
        <v>31</v>
      </c>
      <c r="P8" s="160" t="s">
        <v>2</v>
      </c>
      <c r="Q8" s="86">
        <v>83224</v>
      </c>
    </row>
    <row r="9" spans="1:19" ht="13.5" customHeight="1">
      <c r="H9" s="14">
        <v>34</v>
      </c>
      <c r="I9" s="162" t="s">
        <v>1</v>
      </c>
      <c r="J9" s="13">
        <v>67350</v>
      </c>
      <c r="K9" s="195">
        <v>7</v>
      </c>
      <c r="L9" s="3">
        <f t="shared" si="0"/>
        <v>34</v>
      </c>
      <c r="M9" s="162" t="s">
        <v>1</v>
      </c>
      <c r="N9" s="13">
        <f t="shared" si="1"/>
        <v>67350</v>
      </c>
      <c r="O9" s="3">
        <f t="shared" si="2"/>
        <v>34</v>
      </c>
      <c r="P9" s="162" t="s">
        <v>1</v>
      </c>
      <c r="Q9" s="86">
        <v>60537</v>
      </c>
    </row>
    <row r="10" spans="1:19" ht="13.5" customHeight="1">
      <c r="H10" s="3">
        <v>16</v>
      </c>
      <c r="I10" s="160" t="s">
        <v>3</v>
      </c>
      <c r="J10" s="13">
        <v>60215</v>
      </c>
      <c r="K10" s="195">
        <v>8</v>
      </c>
      <c r="L10" s="3">
        <f t="shared" si="0"/>
        <v>16</v>
      </c>
      <c r="M10" s="160" t="s">
        <v>3</v>
      </c>
      <c r="N10" s="13">
        <f t="shared" si="1"/>
        <v>60215</v>
      </c>
      <c r="O10" s="3">
        <f t="shared" si="2"/>
        <v>16</v>
      </c>
      <c r="P10" s="160" t="s">
        <v>3</v>
      </c>
      <c r="Q10" s="86">
        <v>62114</v>
      </c>
    </row>
    <row r="11" spans="1:19" ht="13.5" customHeight="1">
      <c r="H11" s="14">
        <v>25</v>
      </c>
      <c r="I11" s="162" t="s">
        <v>29</v>
      </c>
      <c r="J11" s="13">
        <v>51565</v>
      </c>
      <c r="K11" s="195">
        <v>9</v>
      </c>
      <c r="L11" s="3">
        <f t="shared" si="0"/>
        <v>25</v>
      </c>
      <c r="M11" s="162" t="s">
        <v>29</v>
      </c>
      <c r="N11" s="13">
        <f t="shared" si="1"/>
        <v>51565</v>
      </c>
      <c r="O11" s="3">
        <f t="shared" si="2"/>
        <v>25</v>
      </c>
      <c r="P11" s="162" t="s">
        <v>10</v>
      </c>
      <c r="Q11" s="86">
        <v>45137</v>
      </c>
    </row>
    <row r="12" spans="1:19" ht="13.5" customHeight="1" thickBot="1">
      <c r="H12" s="271">
        <v>13</v>
      </c>
      <c r="I12" s="376" t="s">
        <v>7</v>
      </c>
      <c r="J12" s="413">
        <v>48976</v>
      </c>
      <c r="K12" s="194">
        <v>10</v>
      </c>
      <c r="L12" s="3">
        <f t="shared" si="0"/>
        <v>13</v>
      </c>
      <c r="M12" s="376" t="s">
        <v>7</v>
      </c>
      <c r="N12" s="113">
        <f t="shared" si="1"/>
        <v>48976</v>
      </c>
      <c r="O12" s="14">
        <f t="shared" si="2"/>
        <v>13</v>
      </c>
      <c r="P12" s="376" t="s">
        <v>29</v>
      </c>
      <c r="Q12" s="197">
        <v>47590</v>
      </c>
    </row>
    <row r="13" spans="1:19" ht="13.5" customHeight="1" thickTop="1" thickBot="1">
      <c r="H13" s="121">
        <v>2</v>
      </c>
      <c r="I13" s="174" t="s">
        <v>6</v>
      </c>
      <c r="J13" s="415">
        <v>41959</v>
      </c>
      <c r="K13" s="103"/>
      <c r="L13" s="78"/>
      <c r="M13" s="163"/>
      <c r="N13" s="336">
        <f>SUM(J43)</f>
        <v>1439926</v>
      </c>
      <c r="O13" s="3"/>
      <c r="P13" s="270" t="s">
        <v>8</v>
      </c>
      <c r="Q13" s="198">
        <v>1527636</v>
      </c>
    </row>
    <row r="14" spans="1:19" ht="13.5" customHeight="1">
      <c r="B14" s="19"/>
      <c r="H14" s="3">
        <v>24</v>
      </c>
      <c r="I14" s="160" t="s">
        <v>28</v>
      </c>
      <c r="J14" s="13">
        <v>39302</v>
      </c>
      <c r="K14" s="103"/>
      <c r="L14" s="26"/>
      <c r="O14"/>
    </row>
    <row r="15" spans="1:19" ht="13.5" customHeight="1">
      <c r="H15" s="3">
        <v>38</v>
      </c>
      <c r="I15" s="160" t="s">
        <v>38</v>
      </c>
      <c r="J15" s="217">
        <v>37246</v>
      </c>
      <c r="K15" s="103"/>
      <c r="L15" s="26"/>
      <c r="M15" t="s">
        <v>198</v>
      </c>
      <c r="N15" s="15"/>
      <c r="O15"/>
      <c r="P15" t="s">
        <v>199</v>
      </c>
      <c r="Q15" s="85" t="s">
        <v>180</v>
      </c>
    </row>
    <row r="16" spans="1:19" ht="13.5" customHeight="1">
      <c r="C16" s="15"/>
      <c r="E16" s="17"/>
      <c r="H16" s="3">
        <v>37</v>
      </c>
      <c r="I16" s="160" t="s">
        <v>37</v>
      </c>
      <c r="J16" s="136">
        <v>30257</v>
      </c>
      <c r="K16" s="103"/>
      <c r="L16" s="3">
        <f>SUM(L3)</f>
        <v>17</v>
      </c>
      <c r="M16" s="13">
        <f>SUM(N3)</f>
        <v>431279</v>
      </c>
      <c r="N16" s="160" t="s">
        <v>21</v>
      </c>
      <c r="O16" s="3">
        <f>SUM(O3)</f>
        <v>17</v>
      </c>
      <c r="P16" s="13">
        <f>SUM(M16)</f>
        <v>431279</v>
      </c>
      <c r="Q16" s="275">
        <v>424433</v>
      </c>
      <c r="R16" s="79"/>
    </row>
    <row r="17" spans="2:20" ht="13.5" customHeight="1">
      <c r="C17" s="15"/>
      <c r="E17" s="17"/>
      <c r="H17" s="3">
        <v>3</v>
      </c>
      <c r="I17" s="160" t="s">
        <v>10</v>
      </c>
      <c r="J17" s="13">
        <v>26831</v>
      </c>
      <c r="K17" s="103"/>
      <c r="L17" s="3">
        <f t="shared" ref="L17:L25" si="3">SUM(L4)</f>
        <v>26</v>
      </c>
      <c r="M17" s="13">
        <f t="shared" ref="M17:M25" si="4">SUM(N4)</f>
        <v>134415</v>
      </c>
      <c r="N17" s="160" t="s">
        <v>30</v>
      </c>
      <c r="O17" s="3">
        <f t="shared" ref="O17:O25" si="5">SUM(O4)</f>
        <v>26</v>
      </c>
      <c r="P17" s="13">
        <f t="shared" ref="P17:P25" si="6">SUM(M17)</f>
        <v>134415</v>
      </c>
      <c r="Q17" s="276">
        <v>132394</v>
      </c>
      <c r="R17" s="79"/>
      <c r="S17" s="42"/>
    </row>
    <row r="18" spans="2:20" ht="13.5" customHeight="1">
      <c r="C18" s="15"/>
      <c r="E18" s="17"/>
      <c r="H18" s="3">
        <v>9</v>
      </c>
      <c r="I18" s="3" t="s">
        <v>161</v>
      </c>
      <c r="J18" s="136">
        <v>15353</v>
      </c>
      <c r="K18" s="103"/>
      <c r="L18" s="3">
        <f t="shared" si="3"/>
        <v>36</v>
      </c>
      <c r="M18" s="13">
        <f t="shared" si="4"/>
        <v>109506</v>
      </c>
      <c r="N18" s="160" t="s">
        <v>5</v>
      </c>
      <c r="O18" s="3">
        <f t="shared" si="5"/>
        <v>36</v>
      </c>
      <c r="P18" s="13">
        <f t="shared" si="6"/>
        <v>109506</v>
      </c>
      <c r="Q18" s="276">
        <v>116027</v>
      </c>
      <c r="R18" s="79"/>
      <c r="S18" s="111"/>
    </row>
    <row r="19" spans="2:20" ht="13.5" customHeight="1">
      <c r="C19" s="15"/>
      <c r="E19" s="17"/>
      <c r="H19" s="3">
        <v>1</v>
      </c>
      <c r="I19" s="160" t="s">
        <v>4</v>
      </c>
      <c r="J19" s="13">
        <v>15202</v>
      </c>
      <c r="L19" s="3">
        <f t="shared" si="3"/>
        <v>33</v>
      </c>
      <c r="M19" s="13">
        <f t="shared" si="4"/>
        <v>82882</v>
      </c>
      <c r="N19" s="160" t="s">
        <v>0</v>
      </c>
      <c r="O19" s="3">
        <f t="shared" si="5"/>
        <v>33</v>
      </c>
      <c r="P19" s="13">
        <f t="shared" si="6"/>
        <v>82882</v>
      </c>
      <c r="Q19" s="276">
        <v>91076</v>
      </c>
      <c r="R19" s="79"/>
      <c r="S19" s="124"/>
    </row>
    <row r="20" spans="2:20" ht="13.5" customHeight="1">
      <c r="B20" s="18"/>
      <c r="C20" s="15"/>
      <c r="E20" s="17"/>
      <c r="H20" s="3">
        <v>14</v>
      </c>
      <c r="I20" s="160" t="s">
        <v>19</v>
      </c>
      <c r="J20" s="13">
        <v>14795</v>
      </c>
      <c r="L20" s="3">
        <f t="shared" si="3"/>
        <v>40</v>
      </c>
      <c r="M20" s="13">
        <f t="shared" si="4"/>
        <v>70740</v>
      </c>
      <c r="N20" s="160" t="s">
        <v>2</v>
      </c>
      <c r="O20" s="3">
        <f t="shared" si="5"/>
        <v>40</v>
      </c>
      <c r="P20" s="13">
        <f t="shared" si="6"/>
        <v>70740</v>
      </c>
      <c r="Q20" s="276">
        <v>71148</v>
      </c>
      <c r="R20" s="79"/>
      <c r="S20" s="124"/>
    </row>
    <row r="21" spans="2:20" ht="13.5" customHeight="1">
      <c r="B21" s="18"/>
      <c r="C21" s="15"/>
      <c r="E21" s="17"/>
      <c r="H21" s="3">
        <v>11</v>
      </c>
      <c r="I21" s="160" t="s">
        <v>17</v>
      </c>
      <c r="J21" s="409">
        <v>14482</v>
      </c>
      <c r="L21" s="3">
        <f t="shared" si="3"/>
        <v>31</v>
      </c>
      <c r="M21" s="13">
        <f t="shared" si="4"/>
        <v>69349</v>
      </c>
      <c r="N21" s="160" t="s">
        <v>63</v>
      </c>
      <c r="O21" s="3">
        <f t="shared" si="5"/>
        <v>31</v>
      </c>
      <c r="P21" s="13">
        <f t="shared" si="6"/>
        <v>69349</v>
      </c>
      <c r="Q21" s="276">
        <v>77049</v>
      </c>
      <c r="R21" s="79"/>
      <c r="S21" s="28"/>
    </row>
    <row r="22" spans="2:20" ht="13.5" customHeight="1">
      <c r="C22" s="15"/>
      <c r="E22" s="17"/>
      <c r="H22" s="3">
        <v>22</v>
      </c>
      <c r="I22" s="160" t="s">
        <v>26</v>
      </c>
      <c r="J22" s="13">
        <v>12152</v>
      </c>
      <c r="K22" s="15"/>
      <c r="L22" s="3">
        <f t="shared" si="3"/>
        <v>34</v>
      </c>
      <c r="M22" s="13">
        <f t="shared" si="4"/>
        <v>67350</v>
      </c>
      <c r="N22" s="162" t="s">
        <v>1</v>
      </c>
      <c r="O22" s="3">
        <f t="shared" si="5"/>
        <v>34</v>
      </c>
      <c r="P22" s="13">
        <f t="shared" si="6"/>
        <v>67350</v>
      </c>
      <c r="Q22" s="276">
        <v>71019</v>
      </c>
      <c r="R22" s="79"/>
    </row>
    <row r="23" spans="2:20" ht="13.5" customHeight="1">
      <c r="B23" s="18"/>
      <c r="C23" s="15"/>
      <c r="E23" s="17"/>
      <c r="H23" s="3">
        <v>21</v>
      </c>
      <c r="I23" s="3" t="s">
        <v>155</v>
      </c>
      <c r="J23" s="217">
        <v>11493</v>
      </c>
      <c r="K23" s="15"/>
      <c r="L23" s="3">
        <f t="shared" si="3"/>
        <v>16</v>
      </c>
      <c r="M23" s="13">
        <f t="shared" si="4"/>
        <v>60215</v>
      </c>
      <c r="N23" s="160" t="s">
        <v>3</v>
      </c>
      <c r="O23" s="3">
        <f t="shared" si="5"/>
        <v>16</v>
      </c>
      <c r="P23" s="13">
        <f t="shared" si="6"/>
        <v>60215</v>
      </c>
      <c r="Q23" s="276">
        <v>59237</v>
      </c>
      <c r="R23" s="79"/>
      <c r="S23" s="42"/>
    </row>
    <row r="24" spans="2:20" ht="13.5" customHeight="1">
      <c r="C24" s="15"/>
      <c r="E24" s="17"/>
      <c r="H24" s="3">
        <v>15</v>
      </c>
      <c r="I24" s="160" t="s">
        <v>20</v>
      </c>
      <c r="J24" s="13">
        <v>10267</v>
      </c>
      <c r="K24" s="15"/>
      <c r="L24" s="3">
        <f t="shared" si="3"/>
        <v>25</v>
      </c>
      <c r="M24" s="13">
        <f t="shared" si="4"/>
        <v>51565</v>
      </c>
      <c r="N24" s="162" t="s">
        <v>29</v>
      </c>
      <c r="O24" s="3">
        <f t="shared" si="5"/>
        <v>25</v>
      </c>
      <c r="P24" s="13">
        <f t="shared" si="6"/>
        <v>51565</v>
      </c>
      <c r="Q24" s="276">
        <v>51551</v>
      </c>
      <c r="R24" s="79"/>
      <c r="S24" s="111"/>
    </row>
    <row r="25" spans="2:20" ht="13.5" customHeight="1" thickBot="1">
      <c r="C25" s="15"/>
      <c r="E25" s="17"/>
      <c r="H25" s="3">
        <v>30</v>
      </c>
      <c r="I25" s="160" t="s">
        <v>33</v>
      </c>
      <c r="J25" s="87">
        <v>7799</v>
      </c>
      <c r="K25" s="15"/>
      <c r="L25" s="14">
        <f t="shared" si="3"/>
        <v>13</v>
      </c>
      <c r="M25" s="113">
        <f t="shared" si="4"/>
        <v>48976</v>
      </c>
      <c r="N25" s="376" t="s">
        <v>7</v>
      </c>
      <c r="O25" s="14">
        <f t="shared" si="5"/>
        <v>13</v>
      </c>
      <c r="P25" s="113">
        <f t="shared" si="6"/>
        <v>48976</v>
      </c>
      <c r="Q25" s="277">
        <v>46235</v>
      </c>
      <c r="R25" s="126" t="s">
        <v>72</v>
      </c>
      <c r="S25" s="28"/>
      <c r="T25" s="28"/>
    </row>
    <row r="26" spans="2:20" ht="13.5" customHeight="1" thickTop="1">
      <c r="H26" s="3">
        <v>27</v>
      </c>
      <c r="I26" s="160" t="s">
        <v>31</v>
      </c>
      <c r="J26" s="136">
        <v>7380</v>
      </c>
      <c r="K26" s="15"/>
      <c r="L26" s="114"/>
      <c r="M26" s="161">
        <f>SUM(J43-(M16+M17+M18+M19+M20+M21+M22+M23+M24+M25))</f>
        <v>313649</v>
      </c>
      <c r="N26" s="218" t="s">
        <v>45</v>
      </c>
      <c r="O26" s="115"/>
      <c r="P26" s="161">
        <f>SUM(M26)</f>
        <v>313649</v>
      </c>
      <c r="Q26" s="161"/>
      <c r="R26" s="175">
        <v>1484269</v>
      </c>
      <c r="T26" s="28"/>
    </row>
    <row r="27" spans="2:20" ht="13.5" customHeight="1">
      <c r="H27" s="3">
        <v>35</v>
      </c>
      <c r="I27" s="160" t="s">
        <v>36</v>
      </c>
      <c r="J27" s="13">
        <v>6429</v>
      </c>
      <c r="K27" s="15"/>
      <c r="M27" t="s">
        <v>189</v>
      </c>
      <c r="O27" s="110"/>
      <c r="P27" s="28" t="s">
        <v>190</v>
      </c>
    </row>
    <row r="28" spans="2:20" ht="13.5" customHeight="1">
      <c r="H28" s="3">
        <v>12</v>
      </c>
      <c r="I28" s="160" t="s">
        <v>18</v>
      </c>
      <c r="J28" s="13">
        <v>3810</v>
      </c>
      <c r="K28" s="15"/>
      <c r="M28" s="86">
        <f t="shared" ref="M28:M37" si="7">SUM(Q3)</f>
        <v>487748</v>
      </c>
      <c r="N28" s="160" t="s">
        <v>21</v>
      </c>
      <c r="O28" s="3">
        <f>SUM(L3)</f>
        <v>17</v>
      </c>
      <c r="P28" s="86">
        <f t="shared" ref="P28:P37" si="8">SUM(Q3)</f>
        <v>487748</v>
      </c>
    </row>
    <row r="29" spans="2:20" ht="13.5" customHeight="1">
      <c r="H29" s="3">
        <v>29</v>
      </c>
      <c r="I29" s="160" t="s">
        <v>54</v>
      </c>
      <c r="J29" s="13">
        <v>3452</v>
      </c>
      <c r="K29" s="15"/>
      <c r="M29" s="86">
        <f t="shared" si="7"/>
        <v>136133</v>
      </c>
      <c r="N29" s="160" t="s">
        <v>30</v>
      </c>
      <c r="O29" s="3">
        <f t="shared" ref="O29:O37" si="9">SUM(L4)</f>
        <v>26</v>
      </c>
      <c r="P29" s="86">
        <f t="shared" si="8"/>
        <v>136133</v>
      </c>
    </row>
    <row r="30" spans="2:20" ht="13.5" customHeight="1">
      <c r="H30" s="3">
        <v>20</v>
      </c>
      <c r="I30" s="160" t="s">
        <v>24</v>
      </c>
      <c r="J30" s="13">
        <v>3348</v>
      </c>
      <c r="K30" s="15"/>
      <c r="M30" s="86">
        <f t="shared" si="7"/>
        <v>136941</v>
      </c>
      <c r="N30" s="160" t="s">
        <v>5</v>
      </c>
      <c r="O30" s="3">
        <f t="shared" si="9"/>
        <v>36</v>
      </c>
      <c r="P30" s="86">
        <f t="shared" si="8"/>
        <v>136941</v>
      </c>
    </row>
    <row r="31" spans="2:20" ht="13.5" customHeight="1">
      <c r="H31" s="3">
        <v>39</v>
      </c>
      <c r="I31" s="160" t="s">
        <v>39</v>
      </c>
      <c r="J31" s="13">
        <v>2597</v>
      </c>
      <c r="K31" s="15"/>
      <c r="M31" s="86">
        <f t="shared" si="7"/>
        <v>80092</v>
      </c>
      <c r="N31" s="160" t="s">
        <v>0</v>
      </c>
      <c r="O31" s="3">
        <f t="shared" si="9"/>
        <v>33</v>
      </c>
      <c r="P31" s="86">
        <f t="shared" si="8"/>
        <v>80092</v>
      </c>
    </row>
    <row r="32" spans="2:20" ht="13.5" customHeight="1">
      <c r="H32" s="3">
        <v>10</v>
      </c>
      <c r="I32" s="160" t="s">
        <v>16</v>
      </c>
      <c r="J32" s="13">
        <v>2500</v>
      </c>
      <c r="K32" s="15"/>
      <c r="M32" s="86">
        <f t="shared" si="7"/>
        <v>70598</v>
      </c>
      <c r="N32" s="160" t="s">
        <v>2</v>
      </c>
      <c r="O32" s="3">
        <f t="shared" si="9"/>
        <v>40</v>
      </c>
      <c r="P32" s="86">
        <f t="shared" si="8"/>
        <v>70598</v>
      </c>
      <c r="S32" s="10"/>
    </row>
    <row r="33" spans="8:21" ht="13.5" customHeight="1">
      <c r="H33" s="3">
        <v>23</v>
      </c>
      <c r="I33" s="160" t="s">
        <v>27</v>
      </c>
      <c r="J33" s="136">
        <v>1336</v>
      </c>
      <c r="K33" s="15"/>
      <c r="M33" s="86">
        <f t="shared" si="7"/>
        <v>83224</v>
      </c>
      <c r="N33" s="160" t="s">
        <v>63</v>
      </c>
      <c r="O33" s="3">
        <f t="shared" si="9"/>
        <v>31</v>
      </c>
      <c r="P33" s="86">
        <f t="shared" si="8"/>
        <v>83224</v>
      </c>
      <c r="S33" s="28"/>
      <c r="T33" s="28"/>
    </row>
    <row r="34" spans="8:21" ht="13.5" customHeight="1">
      <c r="H34" s="3">
        <v>6</v>
      </c>
      <c r="I34" s="160" t="s">
        <v>13</v>
      </c>
      <c r="J34" s="13">
        <v>1209</v>
      </c>
      <c r="K34" s="15"/>
      <c r="M34" s="86">
        <f t="shared" si="7"/>
        <v>60537</v>
      </c>
      <c r="N34" s="162" t="s">
        <v>1</v>
      </c>
      <c r="O34" s="3">
        <f t="shared" si="9"/>
        <v>34</v>
      </c>
      <c r="P34" s="86">
        <f t="shared" si="8"/>
        <v>60537</v>
      </c>
      <c r="S34" s="28"/>
      <c r="T34" s="28"/>
    </row>
    <row r="35" spans="8:21" ht="13.5" customHeight="1">
      <c r="H35" s="3">
        <v>32</v>
      </c>
      <c r="I35" s="160" t="s">
        <v>35</v>
      </c>
      <c r="J35" s="13">
        <v>1148</v>
      </c>
      <c r="K35" s="15"/>
      <c r="M35" s="86">
        <f t="shared" si="7"/>
        <v>62114</v>
      </c>
      <c r="N35" s="160" t="s">
        <v>3</v>
      </c>
      <c r="O35" s="3">
        <f t="shared" si="9"/>
        <v>16</v>
      </c>
      <c r="P35" s="86">
        <f t="shared" si="8"/>
        <v>62114</v>
      </c>
      <c r="S35" s="28"/>
    </row>
    <row r="36" spans="8:21" ht="13.5" customHeight="1">
      <c r="H36" s="3">
        <v>18</v>
      </c>
      <c r="I36" s="160" t="s">
        <v>22</v>
      </c>
      <c r="J36" s="217">
        <v>1136</v>
      </c>
      <c r="K36" s="15"/>
      <c r="M36" s="86">
        <f t="shared" si="7"/>
        <v>45137</v>
      </c>
      <c r="N36" s="162" t="s">
        <v>29</v>
      </c>
      <c r="O36" s="3">
        <f t="shared" si="9"/>
        <v>25</v>
      </c>
      <c r="P36" s="86">
        <f t="shared" si="8"/>
        <v>45137</v>
      </c>
      <c r="S36" s="28"/>
    </row>
    <row r="37" spans="8:21" ht="13.5" customHeight="1" thickBot="1">
      <c r="H37" s="3">
        <v>4</v>
      </c>
      <c r="I37" s="160" t="s">
        <v>11</v>
      </c>
      <c r="J37" s="13">
        <v>875</v>
      </c>
      <c r="K37" s="15"/>
      <c r="M37" s="112">
        <f t="shared" si="7"/>
        <v>47590</v>
      </c>
      <c r="N37" s="376" t="s">
        <v>7</v>
      </c>
      <c r="O37" s="14">
        <f t="shared" si="9"/>
        <v>13</v>
      </c>
      <c r="P37" s="112">
        <f t="shared" si="8"/>
        <v>47590</v>
      </c>
      <c r="S37" s="28"/>
    </row>
    <row r="38" spans="8:21" ht="13.5" customHeight="1" thickTop="1">
      <c r="H38" s="3">
        <v>5</v>
      </c>
      <c r="I38" s="160" t="s">
        <v>12</v>
      </c>
      <c r="J38" s="87">
        <v>546</v>
      </c>
      <c r="K38" s="15"/>
      <c r="M38" s="342">
        <f>SUM(Q13-(Q3+Q4+Q5+Q6+Q7+Q8+Q9+Q10+Q11+Q12))</f>
        <v>317522</v>
      </c>
      <c r="N38" s="408" t="s">
        <v>184</v>
      </c>
      <c r="O38" s="343"/>
      <c r="P38" s="344">
        <f>SUM(M38)</f>
        <v>317522</v>
      </c>
      <c r="U38" s="28"/>
    </row>
    <row r="39" spans="8:21" ht="13.5" customHeight="1">
      <c r="H39" s="3">
        <v>7</v>
      </c>
      <c r="I39" s="160" t="s">
        <v>14</v>
      </c>
      <c r="J39" s="13">
        <v>304</v>
      </c>
      <c r="K39" s="15"/>
      <c r="P39" s="28"/>
    </row>
    <row r="40" spans="8:21" ht="13.5" customHeight="1">
      <c r="H40" s="3">
        <v>19</v>
      </c>
      <c r="I40" s="160" t="s">
        <v>23</v>
      </c>
      <c r="J40" s="13">
        <v>235</v>
      </c>
      <c r="K40" s="15"/>
    </row>
    <row r="41" spans="8:21" ht="13.5" customHeight="1">
      <c r="H41" s="3">
        <v>28</v>
      </c>
      <c r="I41" s="160" t="s">
        <v>32</v>
      </c>
      <c r="J41" s="217">
        <v>206</v>
      </c>
      <c r="K41" s="15"/>
    </row>
    <row r="42" spans="8:21" ht="13.5" customHeight="1" thickBot="1">
      <c r="H42" s="14">
        <v>8</v>
      </c>
      <c r="I42" s="162" t="s">
        <v>15</v>
      </c>
      <c r="J42" s="431">
        <v>0</v>
      </c>
      <c r="K42" s="15"/>
    </row>
    <row r="43" spans="8:21" ht="13.5" customHeight="1" thickTop="1">
      <c r="H43" s="114"/>
      <c r="I43" s="291" t="s">
        <v>8</v>
      </c>
      <c r="J43" s="292">
        <f>SUM(J3:J42)</f>
        <v>1439926</v>
      </c>
    </row>
    <row r="44" spans="8:21" ht="13.5" customHeight="1"/>
    <row r="45" spans="8:21" ht="13.5" customHeight="1"/>
    <row r="46" spans="8:21" ht="13.5" customHeight="1"/>
    <row r="47" spans="8:21" ht="13.5" customHeight="1"/>
    <row r="48" spans="8:21" ht="13.5" customHeight="1"/>
    <row r="49" spans="1:19" ht="13.5" customHeight="1">
      <c r="I49" s="42"/>
      <c r="J49" s="159"/>
    </row>
    <row r="50" spans="1:19" ht="13.5" customHeight="1">
      <c r="I50" s="42"/>
      <c r="J50" s="159"/>
    </row>
    <row r="51" spans="1:19" ht="13.5" customHeight="1">
      <c r="I51" s="42"/>
      <c r="J51" s="222"/>
      <c r="M51" s="42"/>
      <c r="N51" s="159"/>
    </row>
    <row r="52" spans="1:19" ht="13.5" customHeight="1">
      <c r="A52" s="33" t="s">
        <v>46</v>
      </c>
      <c r="B52" s="22" t="s">
        <v>9</v>
      </c>
      <c r="C52" s="8" t="s">
        <v>197</v>
      </c>
      <c r="D52" s="8" t="s">
        <v>188</v>
      </c>
      <c r="E52" s="24" t="s">
        <v>43</v>
      </c>
      <c r="F52" s="23" t="s">
        <v>42</v>
      </c>
      <c r="G52" s="8" t="s">
        <v>172</v>
      </c>
      <c r="I52" s="42"/>
      <c r="J52" s="159"/>
      <c r="N52" s="30"/>
      <c r="S52" s="384"/>
    </row>
    <row r="53" spans="1:19" ht="13.5" customHeight="1">
      <c r="A53" s="9">
        <v>1</v>
      </c>
      <c r="B53" s="160" t="s">
        <v>21</v>
      </c>
      <c r="C53" s="410">
        <f>SUM(J3)</f>
        <v>431279</v>
      </c>
      <c r="D53" s="87">
        <f t="shared" ref="D53:D63" si="10">SUM(Q3)</f>
        <v>487748</v>
      </c>
      <c r="E53" s="80">
        <f t="shared" ref="E53:E62" si="11">SUM(P16/Q16*100)</f>
        <v>101.61297542839507</v>
      </c>
      <c r="F53" s="20">
        <f t="shared" ref="F53:F63" si="12">SUM(C53/D53*100)</f>
        <v>88.422505064090473</v>
      </c>
      <c r="G53" s="21"/>
      <c r="I53" s="42"/>
      <c r="J53" s="159"/>
    </row>
    <row r="54" spans="1:19" ht="13.5" customHeight="1">
      <c r="A54" s="9">
        <v>2</v>
      </c>
      <c r="B54" s="160" t="s">
        <v>30</v>
      </c>
      <c r="C54" s="410">
        <f t="shared" ref="C54:C62" si="13">SUM(J4)</f>
        <v>134415</v>
      </c>
      <c r="D54" s="87">
        <f t="shared" si="10"/>
        <v>136133</v>
      </c>
      <c r="E54" s="80">
        <f t="shared" si="11"/>
        <v>101.52650422224572</v>
      </c>
      <c r="F54" s="395">
        <f t="shared" si="12"/>
        <v>98.737998868753351</v>
      </c>
      <c r="G54" s="21"/>
      <c r="M54" s="383"/>
      <c r="N54" s="17"/>
    </row>
    <row r="55" spans="1:19" ht="13.5" customHeight="1">
      <c r="A55" s="9">
        <v>3</v>
      </c>
      <c r="B55" s="160" t="s">
        <v>5</v>
      </c>
      <c r="C55" s="410">
        <f t="shared" si="13"/>
        <v>109506</v>
      </c>
      <c r="D55" s="87">
        <f t="shared" si="10"/>
        <v>136941</v>
      </c>
      <c r="E55" s="80">
        <f t="shared" si="11"/>
        <v>94.379756436001955</v>
      </c>
      <c r="F55" s="20">
        <f t="shared" si="12"/>
        <v>79.965824698227706</v>
      </c>
      <c r="G55" s="21"/>
      <c r="I55" s="471"/>
      <c r="J55" s="472"/>
    </row>
    <row r="56" spans="1:19" ht="13.5" customHeight="1">
      <c r="A56" s="9">
        <v>4</v>
      </c>
      <c r="B56" s="160" t="s">
        <v>0</v>
      </c>
      <c r="C56" s="410">
        <f t="shared" si="13"/>
        <v>82882</v>
      </c>
      <c r="D56" s="87">
        <f t="shared" si="10"/>
        <v>80092</v>
      </c>
      <c r="E56" s="80">
        <f t="shared" si="11"/>
        <v>91.003118274847381</v>
      </c>
      <c r="F56" s="20">
        <f t="shared" si="12"/>
        <v>103.48349398192079</v>
      </c>
      <c r="G56" s="21"/>
      <c r="I56" s="471"/>
      <c r="J56" s="472"/>
    </row>
    <row r="57" spans="1:19" ht="13.5" customHeight="1">
      <c r="A57" s="9">
        <v>5</v>
      </c>
      <c r="B57" s="160" t="s">
        <v>2</v>
      </c>
      <c r="C57" s="410">
        <f t="shared" si="13"/>
        <v>70740</v>
      </c>
      <c r="D57" s="87">
        <f t="shared" si="10"/>
        <v>70598</v>
      </c>
      <c r="E57" s="80">
        <f t="shared" si="11"/>
        <v>99.426547478495536</v>
      </c>
      <c r="F57" s="20">
        <f t="shared" si="12"/>
        <v>100.20113884246014</v>
      </c>
      <c r="G57" s="21"/>
      <c r="I57" s="159"/>
      <c r="P57" s="28"/>
    </row>
    <row r="58" spans="1:19" ht="13.5" customHeight="1">
      <c r="A58" s="9">
        <v>6</v>
      </c>
      <c r="B58" s="160" t="s">
        <v>63</v>
      </c>
      <c r="C58" s="410">
        <f t="shared" si="13"/>
        <v>69349</v>
      </c>
      <c r="D58" s="87">
        <f t="shared" si="10"/>
        <v>83224</v>
      </c>
      <c r="E58" s="80">
        <f t="shared" si="11"/>
        <v>90.006359589352229</v>
      </c>
      <c r="F58" s="20">
        <f t="shared" si="12"/>
        <v>83.328126501970587</v>
      </c>
      <c r="G58" s="21"/>
    </row>
    <row r="59" spans="1:19" ht="13.5" customHeight="1">
      <c r="A59" s="9">
        <v>7</v>
      </c>
      <c r="B59" s="162" t="s">
        <v>1</v>
      </c>
      <c r="C59" s="410">
        <f t="shared" si="13"/>
        <v>67350</v>
      </c>
      <c r="D59" s="87">
        <f t="shared" si="10"/>
        <v>60537</v>
      </c>
      <c r="E59" s="80">
        <f t="shared" si="11"/>
        <v>94.833776876610486</v>
      </c>
      <c r="F59" s="20">
        <f t="shared" si="12"/>
        <v>111.25427424550276</v>
      </c>
      <c r="G59" s="21"/>
    </row>
    <row r="60" spans="1:19" ht="13.5" customHeight="1">
      <c r="A60" s="9">
        <v>8</v>
      </c>
      <c r="B60" s="160" t="s">
        <v>3</v>
      </c>
      <c r="C60" s="410">
        <f t="shared" si="13"/>
        <v>60215</v>
      </c>
      <c r="D60" s="87">
        <f t="shared" si="10"/>
        <v>62114</v>
      </c>
      <c r="E60" s="80">
        <f t="shared" si="11"/>
        <v>101.65099515505511</v>
      </c>
      <c r="F60" s="20">
        <f t="shared" si="12"/>
        <v>96.942718227774733</v>
      </c>
      <c r="G60" s="21"/>
    </row>
    <row r="61" spans="1:19" ht="13.5" customHeight="1">
      <c r="A61" s="9">
        <v>9</v>
      </c>
      <c r="B61" s="162" t="s">
        <v>29</v>
      </c>
      <c r="C61" s="410">
        <f t="shared" si="13"/>
        <v>51565</v>
      </c>
      <c r="D61" s="87">
        <f t="shared" si="10"/>
        <v>45137</v>
      </c>
      <c r="E61" s="80">
        <f t="shared" si="11"/>
        <v>100.02715757211304</v>
      </c>
      <c r="F61" s="20">
        <f t="shared" si="12"/>
        <v>114.24108824246184</v>
      </c>
      <c r="G61" s="21"/>
    </row>
    <row r="62" spans="1:19" ht="13.5" customHeight="1" thickBot="1">
      <c r="A62" s="127">
        <v>10</v>
      </c>
      <c r="B62" s="376" t="s">
        <v>7</v>
      </c>
      <c r="C62" s="410">
        <f t="shared" si="13"/>
        <v>48976</v>
      </c>
      <c r="D62" s="128">
        <f t="shared" si="10"/>
        <v>47590</v>
      </c>
      <c r="E62" s="129">
        <f t="shared" si="11"/>
        <v>105.92840921379907</v>
      </c>
      <c r="F62" s="130">
        <f t="shared" si="12"/>
        <v>102.91237654969532</v>
      </c>
      <c r="G62" s="131"/>
    </row>
    <row r="63" spans="1:19" ht="13.5" customHeight="1" thickTop="1">
      <c r="A63" s="114"/>
      <c r="B63" s="132" t="s">
        <v>73</v>
      </c>
      <c r="C63" s="133">
        <f>SUM(J43)</f>
        <v>1439926</v>
      </c>
      <c r="D63" s="133">
        <f t="shared" si="10"/>
        <v>1527636</v>
      </c>
      <c r="E63" s="134">
        <f>SUM(C63/R26*100)</f>
        <v>97.012468764085213</v>
      </c>
      <c r="F63" s="135">
        <f t="shared" si="12"/>
        <v>94.258449002249222</v>
      </c>
      <c r="G63" s="140">
        <v>71.2</v>
      </c>
    </row>
    <row r="64" spans="1:19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D133"/>
  <sheetViews>
    <sheetView zoomScaleNormal="100" workbookViewId="0">
      <selection activeCell="Q21" sqref="Q21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>
      <c r="H1" s="102" t="s">
        <v>173</v>
      </c>
      <c r="R1" s="104"/>
    </row>
    <row r="2" spans="8:30">
      <c r="H2" s="183" t="s">
        <v>201</v>
      </c>
      <c r="I2" s="3"/>
      <c r="J2" s="184" t="s">
        <v>101</v>
      </c>
      <c r="K2" s="3"/>
      <c r="L2" s="293" t="s">
        <v>191</v>
      </c>
      <c r="R2" s="47"/>
      <c r="S2" s="105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176" t="s">
        <v>98</v>
      </c>
      <c r="I3" s="3"/>
      <c r="J3" s="144" t="s">
        <v>47</v>
      </c>
      <c r="K3" s="3"/>
      <c r="L3" s="293" t="s">
        <v>98</v>
      </c>
      <c r="N3" s="420"/>
      <c r="S3" s="26"/>
      <c r="T3" s="26"/>
      <c r="U3" s="26"/>
    </row>
    <row r="4" spans="8:30" ht="13.5" customHeight="1">
      <c r="H4" s="89">
        <v>21928</v>
      </c>
      <c r="I4" s="3">
        <v>33</v>
      </c>
      <c r="J4" s="160" t="s">
        <v>0</v>
      </c>
      <c r="K4" s="116">
        <f>SUM(I4)</f>
        <v>33</v>
      </c>
      <c r="L4" s="309">
        <v>16555</v>
      </c>
      <c r="M4" s="392"/>
      <c r="N4" s="420"/>
      <c r="O4" s="90"/>
      <c r="S4" s="26"/>
      <c r="T4" s="26"/>
      <c r="U4" s="26"/>
    </row>
    <row r="5" spans="8:30" ht="13.5" customHeight="1">
      <c r="H5" s="44">
        <v>13358</v>
      </c>
      <c r="I5" s="3">
        <v>37</v>
      </c>
      <c r="J5" s="160" t="s">
        <v>37</v>
      </c>
      <c r="K5" s="116">
        <f t="shared" ref="K5:K13" si="0">SUM(I5)</f>
        <v>37</v>
      </c>
      <c r="L5" s="310">
        <v>12308</v>
      </c>
      <c r="M5" s="45"/>
      <c r="N5" s="420"/>
      <c r="O5" s="90"/>
      <c r="S5" s="26"/>
      <c r="T5" s="26"/>
      <c r="U5" s="26"/>
    </row>
    <row r="6" spans="8:30" ht="13.5" customHeight="1">
      <c r="H6" s="88">
        <v>12140</v>
      </c>
      <c r="I6" s="3">
        <v>26</v>
      </c>
      <c r="J6" s="160" t="s">
        <v>30</v>
      </c>
      <c r="K6" s="116">
        <f t="shared" si="0"/>
        <v>26</v>
      </c>
      <c r="L6" s="310">
        <v>19913</v>
      </c>
      <c r="M6" s="45"/>
      <c r="N6" s="420"/>
      <c r="O6" s="90"/>
      <c r="S6" s="26"/>
      <c r="T6" s="26"/>
      <c r="U6" s="26"/>
    </row>
    <row r="7" spans="8:30" ht="13.5" customHeight="1">
      <c r="H7" s="193">
        <v>6763</v>
      </c>
      <c r="I7" s="33">
        <v>40</v>
      </c>
      <c r="J7" s="160" t="s">
        <v>2</v>
      </c>
      <c r="K7" s="116">
        <f t="shared" si="0"/>
        <v>40</v>
      </c>
      <c r="L7" s="310">
        <v>5773</v>
      </c>
      <c r="M7" s="45"/>
      <c r="N7" s="420"/>
      <c r="O7" s="90"/>
      <c r="S7" s="26"/>
      <c r="T7" s="26"/>
      <c r="U7" s="26"/>
    </row>
    <row r="8" spans="8:30">
      <c r="H8" s="44">
        <v>6682</v>
      </c>
      <c r="I8" s="3">
        <v>14</v>
      </c>
      <c r="J8" s="160" t="s">
        <v>19</v>
      </c>
      <c r="K8" s="116">
        <f t="shared" si="0"/>
        <v>14</v>
      </c>
      <c r="L8" s="310">
        <v>5749</v>
      </c>
      <c r="M8" s="45"/>
      <c r="N8" s="90"/>
      <c r="O8" s="90"/>
      <c r="S8" s="26"/>
      <c r="T8" s="26"/>
      <c r="U8" s="26"/>
    </row>
    <row r="9" spans="8:30">
      <c r="H9" s="44">
        <v>6337</v>
      </c>
      <c r="I9" s="3">
        <v>27</v>
      </c>
      <c r="J9" s="160" t="s">
        <v>31</v>
      </c>
      <c r="K9" s="116">
        <f t="shared" si="0"/>
        <v>27</v>
      </c>
      <c r="L9" s="310">
        <v>5849</v>
      </c>
      <c r="M9" s="45"/>
      <c r="N9" s="90"/>
      <c r="O9" s="90"/>
      <c r="S9" s="26"/>
      <c r="T9" s="26"/>
      <c r="U9" s="26"/>
    </row>
    <row r="10" spans="8:30">
      <c r="H10" s="333">
        <v>5116</v>
      </c>
      <c r="I10" s="14">
        <v>25</v>
      </c>
      <c r="J10" s="162" t="s">
        <v>29</v>
      </c>
      <c r="K10" s="116">
        <f t="shared" si="0"/>
        <v>25</v>
      </c>
      <c r="L10" s="310">
        <v>6218</v>
      </c>
      <c r="S10" s="26"/>
      <c r="T10" s="26"/>
      <c r="U10" s="26"/>
    </row>
    <row r="11" spans="8:30">
      <c r="H11" s="3">
        <v>4402</v>
      </c>
      <c r="I11" s="3">
        <v>36</v>
      </c>
      <c r="J11" s="160" t="s">
        <v>5</v>
      </c>
      <c r="K11" s="116">
        <f t="shared" si="0"/>
        <v>36</v>
      </c>
      <c r="L11" s="310">
        <v>5109</v>
      </c>
      <c r="M11" s="45"/>
      <c r="N11" s="90"/>
      <c r="O11" s="90"/>
      <c r="S11" s="26"/>
      <c r="T11" s="26"/>
      <c r="U11" s="26"/>
    </row>
    <row r="12" spans="8:30">
      <c r="H12" s="166">
        <v>3783</v>
      </c>
      <c r="I12" s="14">
        <v>15</v>
      </c>
      <c r="J12" s="162" t="s">
        <v>20</v>
      </c>
      <c r="K12" s="116">
        <f t="shared" si="0"/>
        <v>15</v>
      </c>
      <c r="L12" s="310">
        <v>3205</v>
      </c>
      <c r="M12" s="45"/>
      <c r="N12" s="90"/>
      <c r="O12" s="90"/>
      <c r="S12" s="26"/>
      <c r="T12" s="26"/>
      <c r="U12" s="26"/>
    </row>
    <row r="13" spans="8:30" ht="14.25" thickBot="1">
      <c r="H13" s="444">
        <v>2902</v>
      </c>
      <c r="I13" s="379">
        <v>16</v>
      </c>
      <c r="J13" s="380" t="s">
        <v>3</v>
      </c>
      <c r="K13" s="116">
        <f t="shared" si="0"/>
        <v>16</v>
      </c>
      <c r="L13" s="310">
        <v>3288</v>
      </c>
      <c r="M13" s="45"/>
      <c r="N13" s="90"/>
      <c r="O13" s="90"/>
      <c r="S13" s="26"/>
      <c r="T13" s="26"/>
      <c r="U13" s="26"/>
    </row>
    <row r="14" spans="8:30" ht="14.25" thickTop="1">
      <c r="H14" s="44">
        <v>2308</v>
      </c>
      <c r="I14" s="121">
        <v>34</v>
      </c>
      <c r="J14" s="174" t="s">
        <v>1</v>
      </c>
      <c r="K14" s="107" t="s">
        <v>8</v>
      </c>
      <c r="L14" s="311">
        <v>102639</v>
      </c>
      <c r="S14" s="26"/>
      <c r="T14" s="26"/>
      <c r="U14" s="26"/>
    </row>
    <row r="15" spans="8:30">
      <c r="H15" s="193">
        <v>1980</v>
      </c>
      <c r="I15" s="3">
        <v>17</v>
      </c>
      <c r="J15" s="160" t="s">
        <v>21</v>
      </c>
      <c r="K15" s="50"/>
      <c r="L15" t="s">
        <v>59</v>
      </c>
      <c r="M15" s="402" t="s">
        <v>194</v>
      </c>
      <c r="N15" s="42" t="s">
        <v>74</v>
      </c>
      <c r="S15" s="26"/>
      <c r="T15" s="26"/>
      <c r="U15" s="26"/>
    </row>
    <row r="16" spans="8:30">
      <c r="H16" s="44">
        <v>1798</v>
      </c>
      <c r="I16" s="3">
        <v>1</v>
      </c>
      <c r="J16" s="160" t="s">
        <v>4</v>
      </c>
      <c r="K16" s="116">
        <f>SUM(I4)</f>
        <v>33</v>
      </c>
      <c r="L16" s="160" t="s">
        <v>0</v>
      </c>
      <c r="M16" s="312">
        <v>21814</v>
      </c>
      <c r="N16" s="89">
        <f>SUM(H4)</f>
        <v>21928</v>
      </c>
      <c r="O16" s="45"/>
      <c r="P16" s="17"/>
      <c r="S16" s="26"/>
      <c r="T16" s="26"/>
      <c r="U16" s="26"/>
    </row>
    <row r="17" spans="1:21">
      <c r="H17" s="88">
        <v>1520</v>
      </c>
      <c r="I17" s="3">
        <v>24</v>
      </c>
      <c r="J17" s="160" t="s">
        <v>28</v>
      </c>
      <c r="K17" s="116">
        <f t="shared" ref="K17:K25" si="1">SUM(I5)</f>
        <v>37</v>
      </c>
      <c r="L17" s="160" t="s">
        <v>37</v>
      </c>
      <c r="M17" s="313">
        <v>13227</v>
      </c>
      <c r="N17" s="89">
        <f t="shared" ref="N17:N25" si="2">SUM(H5)</f>
        <v>13358</v>
      </c>
      <c r="O17" s="45"/>
      <c r="P17" s="17"/>
      <c r="S17" s="26"/>
      <c r="T17" s="26"/>
      <c r="U17" s="26"/>
    </row>
    <row r="18" spans="1:21">
      <c r="H18" s="346">
        <v>1423</v>
      </c>
      <c r="I18" s="3">
        <v>38</v>
      </c>
      <c r="J18" s="160" t="s">
        <v>38</v>
      </c>
      <c r="K18" s="116">
        <f t="shared" si="1"/>
        <v>26</v>
      </c>
      <c r="L18" s="160" t="s">
        <v>30</v>
      </c>
      <c r="M18" s="313">
        <v>12158</v>
      </c>
      <c r="N18" s="89">
        <f t="shared" si="2"/>
        <v>12140</v>
      </c>
      <c r="O18" s="45"/>
      <c r="P18" s="17"/>
      <c r="S18" s="26"/>
      <c r="T18" s="26"/>
      <c r="U18" s="26"/>
    </row>
    <row r="19" spans="1:21">
      <c r="H19" s="97">
        <v>410</v>
      </c>
      <c r="I19" s="3">
        <v>12</v>
      </c>
      <c r="J19" s="160" t="s">
        <v>18</v>
      </c>
      <c r="K19" s="116">
        <f t="shared" si="1"/>
        <v>40</v>
      </c>
      <c r="L19" s="160" t="s">
        <v>2</v>
      </c>
      <c r="M19" s="313">
        <v>6244</v>
      </c>
      <c r="N19" s="89">
        <f t="shared" si="2"/>
        <v>6763</v>
      </c>
      <c r="O19" s="45"/>
      <c r="P19" s="17"/>
      <c r="S19" s="26"/>
      <c r="T19" s="26"/>
      <c r="U19" s="26"/>
    </row>
    <row r="20" spans="1:21" ht="14.25" thickBot="1">
      <c r="H20" s="88">
        <v>366</v>
      </c>
      <c r="I20" s="3">
        <v>23</v>
      </c>
      <c r="J20" s="160" t="s">
        <v>27</v>
      </c>
      <c r="K20" s="116">
        <f t="shared" si="1"/>
        <v>14</v>
      </c>
      <c r="L20" s="160" t="s">
        <v>19</v>
      </c>
      <c r="M20" s="313">
        <v>5274</v>
      </c>
      <c r="N20" s="89">
        <f t="shared" si="2"/>
        <v>6682</v>
      </c>
      <c r="O20" s="45"/>
      <c r="P20" s="17"/>
      <c r="S20" s="26"/>
      <c r="T20" s="26"/>
      <c r="U20" s="26"/>
    </row>
    <row r="21" spans="1:21">
      <c r="A21" s="58" t="s">
        <v>46</v>
      </c>
      <c r="B21" s="59" t="s">
        <v>47</v>
      </c>
      <c r="C21" s="59" t="s">
        <v>197</v>
      </c>
      <c r="D21" s="59" t="s">
        <v>188</v>
      </c>
      <c r="E21" s="59" t="s">
        <v>41</v>
      </c>
      <c r="F21" s="59" t="s">
        <v>50</v>
      </c>
      <c r="G21" s="8" t="s">
        <v>172</v>
      </c>
      <c r="H21" s="193">
        <v>344</v>
      </c>
      <c r="I21" s="3">
        <v>2</v>
      </c>
      <c r="J21" s="160" t="s">
        <v>6</v>
      </c>
      <c r="K21" s="116">
        <f t="shared" si="1"/>
        <v>27</v>
      </c>
      <c r="L21" s="160" t="s">
        <v>31</v>
      </c>
      <c r="M21" s="313">
        <v>6727</v>
      </c>
      <c r="N21" s="89">
        <f t="shared" si="2"/>
        <v>6337</v>
      </c>
      <c r="O21" s="45"/>
      <c r="P21" s="17"/>
      <c r="S21" s="26"/>
      <c r="T21" s="26"/>
      <c r="U21" s="26"/>
    </row>
    <row r="22" spans="1:21">
      <c r="A22" s="61">
        <v>1</v>
      </c>
      <c r="B22" s="160" t="s">
        <v>0</v>
      </c>
      <c r="C22" s="43">
        <f t="shared" ref="C22:C31" si="3">SUM(H4)</f>
        <v>21928</v>
      </c>
      <c r="D22" s="89">
        <f>SUM(L4)</f>
        <v>16555</v>
      </c>
      <c r="E22" s="52">
        <f t="shared" ref="E22:E32" si="4">SUM(N16/M16*100)</f>
        <v>100.52260016503163</v>
      </c>
      <c r="F22" s="55">
        <f>SUM(C22/D22*100)</f>
        <v>132.45545152521896</v>
      </c>
      <c r="G22" s="3"/>
      <c r="H22" s="373">
        <v>198</v>
      </c>
      <c r="I22" s="3">
        <v>31</v>
      </c>
      <c r="J22" s="160" t="s">
        <v>63</v>
      </c>
      <c r="K22" s="116">
        <f t="shared" si="1"/>
        <v>25</v>
      </c>
      <c r="L22" s="162" t="s">
        <v>29</v>
      </c>
      <c r="M22" s="313">
        <v>5493</v>
      </c>
      <c r="N22" s="89">
        <f t="shared" si="2"/>
        <v>5116</v>
      </c>
      <c r="O22" s="45"/>
      <c r="P22" s="17"/>
      <c r="S22" s="26"/>
      <c r="T22" s="26"/>
      <c r="U22" s="26"/>
    </row>
    <row r="23" spans="1:21">
      <c r="A23" s="61">
        <v>2</v>
      </c>
      <c r="B23" s="160" t="s">
        <v>37</v>
      </c>
      <c r="C23" s="43">
        <f t="shared" si="3"/>
        <v>13358</v>
      </c>
      <c r="D23" s="89">
        <f>SUM(L5)</f>
        <v>12308</v>
      </c>
      <c r="E23" s="52">
        <f t="shared" si="4"/>
        <v>100.99039842745898</v>
      </c>
      <c r="F23" s="55">
        <f t="shared" ref="F23:F32" si="5">SUM(C23/D23*100)</f>
        <v>108.53103672408191</v>
      </c>
      <c r="G23" s="3"/>
      <c r="H23" s="419">
        <v>173</v>
      </c>
      <c r="I23" s="3">
        <v>21</v>
      </c>
      <c r="J23" s="160" t="s">
        <v>25</v>
      </c>
      <c r="K23" s="116">
        <f t="shared" si="1"/>
        <v>36</v>
      </c>
      <c r="L23" s="160" t="s">
        <v>5</v>
      </c>
      <c r="M23" s="313">
        <v>4730</v>
      </c>
      <c r="N23" s="89">
        <f t="shared" si="2"/>
        <v>4402</v>
      </c>
      <c r="O23" s="45"/>
      <c r="P23" s="17"/>
      <c r="S23" s="26"/>
      <c r="T23" s="26"/>
      <c r="U23" s="26"/>
    </row>
    <row r="24" spans="1:21">
      <c r="A24" s="61">
        <v>3</v>
      </c>
      <c r="B24" s="160" t="s">
        <v>30</v>
      </c>
      <c r="C24" s="43">
        <f t="shared" si="3"/>
        <v>12140</v>
      </c>
      <c r="D24" s="89">
        <f t="shared" ref="D24:D31" si="6">SUM(L6)</f>
        <v>19913</v>
      </c>
      <c r="E24" s="52">
        <f t="shared" si="4"/>
        <v>99.851949333772012</v>
      </c>
      <c r="F24" s="55">
        <f t="shared" si="5"/>
        <v>60.96519861397077</v>
      </c>
      <c r="G24" s="3"/>
      <c r="H24" s="125">
        <v>115</v>
      </c>
      <c r="I24" s="3">
        <v>19</v>
      </c>
      <c r="J24" s="160" t="s">
        <v>23</v>
      </c>
      <c r="K24" s="116">
        <f t="shared" si="1"/>
        <v>15</v>
      </c>
      <c r="L24" s="162" t="s">
        <v>20</v>
      </c>
      <c r="M24" s="313">
        <v>3502</v>
      </c>
      <c r="N24" s="89">
        <f t="shared" si="2"/>
        <v>3783</v>
      </c>
      <c r="O24" s="45"/>
      <c r="P24" s="17"/>
      <c r="S24" s="26"/>
      <c r="T24" s="26"/>
      <c r="U24" s="26"/>
    </row>
    <row r="25" spans="1:21" ht="14.25" thickBot="1">
      <c r="A25" s="61">
        <v>4</v>
      </c>
      <c r="B25" s="160" t="s">
        <v>2</v>
      </c>
      <c r="C25" s="43">
        <f t="shared" si="3"/>
        <v>6763</v>
      </c>
      <c r="D25" s="89">
        <f t="shared" si="6"/>
        <v>5773</v>
      </c>
      <c r="E25" s="52">
        <f t="shared" si="4"/>
        <v>108.31197950032031</v>
      </c>
      <c r="F25" s="55">
        <f t="shared" si="5"/>
        <v>117.14879611986835</v>
      </c>
      <c r="G25" s="3"/>
      <c r="H25" s="91">
        <v>98</v>
      </c>
      <c r="I25" s="3">
        <v>22</v>
      </c>
      <c r="J25" s="160" t="s">
        <v>26</v>
      </c>
      <c r="K25" s="180">
        <f t="shared" si="1"/>
        <v>16</v>
      </c>
      <c r="L25" s="380" t="s">
        <v>3</v>
      </c>
      <c r="M25" s="314">
        <v>2928</v>
      </c>
      <c r="N25" s="166">
        <f t="shared" si="2"/>
        <v>2902</v>
      </c>
      <c r="O25" s="45"/>
      <c r="P25" s="17"/>
      <c r="S25" s="26"/>
      <c r="T25" s="26"/>
      <c r="U25" s="26"/>
    </row>
    <row r="26" spans="1:21" ht="14.25" thickTop="1">
      <c r="A26" s="61">
        <v>5</v>
      </c>
      <c r="B26" s="160" t="s">
        <v>19</v>
      </c>
      <c r="C26" s="89">
        <f t="shared" si="3"/>
        <v>6682</v>
      </c>
      <c r="D26" s="89">
        <f t="shared" si="6"/>
        <v>5749</v>
      </c>
      <c r="E26" s="52">
        <f t="shared" si="4"/>
        <v>126.6970041714069</v>
      </c>
      <c r="F26" s="55">
        <f t="shared" si="5"/>
        <v>116.22890937554358</v>
      </c>
      <c r="G26" s="12"/>
      <c r="H26" s="373">
        <v>66</v>
      </c>
      <c r="I26" s="3">
        <v>9</v>
      </c>
      <c r="J26" s="3" t="s">
        <v>161</v>
      </c>
      <c r="K26" s="3"/>
      <c r="L26" s="362" t="s">
        <v>8</v>
      </c>
      <c r="M26" s="315">
        <v>93386</v>
      </c>
      <c r="N26" s="191">
        <f>SUM(H44)</f>
        <v>94350</v>
      </c>
      <c r="S26" s="26"/>
      <c r="T26" s="26"/>
      <c r="U26" s="26"/>
    </row>
    <row r="27" spans="1:21">
      <c r="A27" s="61">
        <v>6</v>
      </c>
      <c r="B27" s="160" t="s">
        <v>31</v>
      </c>
      <c r="C27" s="43">
        <f t="shared" si="3"/>
        <v>6337</v>
      </c>
      <c r="D27" s="89">
        <f t="shared" si="6"/>
        <v>5849</v>
      </c>
      <c r="E27" s="52">
        <f t="shared" si="4"/>
        <v>94.202467667608147</v>
      </c>
      <c r="F27" s="55">
        <f t="shared" si="5"/>
        <v>108.3433065481279</v>
      </c>
      <c r="G27" s="3"/>
      <c r="H27" s="373">
        <v>60</v>
      </c>
      <c r="I27" s="3">
        <v>4</v>
      </c>
      <c r="J27" s="160" t="s">
        <v>11</v>
      </c>
      <c r="L27" s="29"/>
      <c r="M27" s="26"/>
      <c r="S27" s="26"/>
      <c r="T27" s="26"/>
      <c r="U27" s="26"/>
    </row>
    <row r="28" spans="1:21">
      <c r="A28" s="61">
        <v>7</v>
      </c>
      <c r="B28" s="162" t="s">
        <v>29</v>
      </c>
      <c r="C28" s="43">
        <f t="shared" si="3"/>
        <v>5116</v>
      </c>
      <c r="D28" s="89">
        <f t="shared" si="6"/>
        <v>6218</v>
      </c>
      <c r="E28" s="52">
        <f t="shared" si="4"/>
        <v>93.136719461132358</v>
      </c>
      <c r="F28" s="55">
        <f t="shared" si="5"/>
        <v>82.277259568993244</v>
      </c>
      <c r="G28" s="3"/>
      <c r="H28" s="91">
        <v>59</v>
      </c>
      <c r="I28" s="3">
        <v>32</v>
      </c>
      <c r="J28" s="160" t="s">
        <v>35</v>
      </c>
      <c r="L28" s="29"/>
      <c r="S28" s="26"/>
      <c r="T28" s="26"/>
      <c r="U28" s="26"/>
    </row>
    <row r="29" spans="1:21">
      <c r="A29" s="61">
        <v>8</v>
      </c>
      <c r="B29" s="160" t="s">
        <v>5</v>
      </c>
      <c r="C29" s="43">
        <f t="shared" si="3"/>
        <v>4402</v>
      </c>
      <c r="D29" s="89">
        <f t="shared" si="6"/>
        <v>5109</v>
      </c>
      <c r="E29" s="52">
        <f t="shared" si="4"/>
        <v>93.065539112050743</v>
      </c>
      <c r="F29" s="55">
        <f t="shared" si="5"/>
        <v>86.161675474652583</v>
      </c>
      <c r="G29" s="11"/>
      <c r="H29" s="443">
        <v>16</v>
      </c>
      <c r="I29" s="3">
        <v>35</v>
      </c>
      <c r="J29" s="160" t="s">
        <v>36</v>
      </c>
      <c r="L29" s="29"/>
      <c r="M29" s="26"/>
      <c r="S29" s="26"/>
      <c r="T29" s="26"/>
      <c r="U29" s="26"/>
    </row>
    <row r="30" spans="1:21">
      <c r="A30" s="61">
        <v>9</v>
      </c>
      <c r="B30" s="162" t="s">
        <v>20</v>
      </c>
      <c r="C30" s="43">
        <f t="shared" si="3"/>
        <v>3783</v>
      </c>
      <c r="D30" s="89">
        <f t="shared" si="6"/>
        <v>3205</v>
      </c>
      <c r="E30" s="52">
        <f t="shared" si="4"/>
        <v>108.02398629354654</v>
      </c>
      <c r="F30" s="55">
        <f t="shared" si="5"/>
        <v>118.03432137285492</v>
      </c>
      <c r="G30" s="12"/>
      <c r="H30" s="125">
        <v>4</v>
      </c>
      <c r="I30" s="3">
        <v>6</v>
      </c>
      <c r="J30" s="160" t="s">
        <v>13</v>
      </c>
      <c r="L30" s="42"/>
      <c r="M30" s="26"/>
      <c r="S30" s="26"/>
      <c r="T30" s="26"/>
      <c r="U30" s="26"/>
    </row>
    <row r="31" spans="1:21" ht="14.25" thickBot="1">
      <c r="A31" s="64">
        <v>10</v>
      </c>
      <c r="B31" s="380" t="s">
        <v>3</v>
      </c>
      <c r="C31" s="43">
        <f t="shared" si="3"/>
        <v>2902</v>
      </c>
      <c r="D31" s="89">
        <f t="shared" si="6"/>
        <v>3288</v>
      </c>
      <c r="E31" s="52">
        <f t="shared" si="4"/>
        <v>99.112021857923494</v>
      </c>
      <c r="F31" s="55">
        <f t="shared" si="5"/>
        <v>88.260340632603402</v>
      </c>
      <c r="G31" s="92"/>
      <c r="H31" s="91">
        <v>1</v>
      </c>
      <c r="I31" s="3">
        <v>3</v>
      </c>
      <c r="J31" s="160" t="s">
        <v>10</v>
      </c>
      <c r="L31" s="42"/>
      <c r="M31" s="26"/>
      <c r="S31" s="26"/>
      <c r="T31" s="26"/>
      <c r="U31" s="26"/>
    </row>
    <row r="32" spans="1:21" ht="14.25" thickBot="1">
      <c r="A32" s="65"/>
      <c r="B32" s="66" t="s">
        <v>56</v>
      </c>
      <c r="C32" s="67">
        <f>SUM(H44)</f>
        <v>94350</v>
      </c>
      <c r="D32" s="67">
        <f>SUM(L14)</f>
        <v>102639</v>
      </c>
      <c r="E32" s="70">
        <f t="shared" si="4"/>
        <v>101.03227464502173</v>
      </c>
      <c r="F32" s="68">
        <f t="shared" si="5"/>
        <v>91.924122409610391</v>
      </c>
      <c r="G32" s="386">
        <v>60.1</v>
      </c>
      <c r="H32" s="435">
        <v>0</v>
      </c>
      <c r="I32" s="3">
        <v>5</v>
      </c>
      <c r="J32" s="160" t="s">
        <v>12</v>
      </c>
      <c r="L32" s="42"/>
      <c r="M32" s="26"/>
      <c r="S32" s="26"/>
      <c r="T32" s="26"/>
      <c r="U32" s="26"/>
    </row>
    <row r="33" spans="2:30">
      <c r="H33" s="43">
        <v>0</v>
      </c>
      <c r="I33" s="3">
        <v>7</v>
      </c>
      <c r="J33" s="160" t="s">
        <v>14</v>
      </c>
      <c r="L33" s="42"/>
      <c r="M33" s="26"/>
      <c r="S33" s="26"/>
      <c r="T33" s="26"/>
      <c r="U33" s="26"/>
    </row>
    <row r="34" spans="2:30">
      <c r="H34" s="43">
        <v>0</v>
      </c>
      <c r="I34" s="3">
        <v>8</v>
      </c>
      <c r="J34" s="160" t="s">
        <v>15</v>
      </c>
      <c r="S34" s="26"/>
      <c r="T34" s="26"/>
      <c r="U34" s="26"/>
    </row>
    <row r="35" spans="2:30">
      <c r="H35" s="122">
        <v>0</v>
      </c>
      <c r="I35" s="3">
        <v>10</v>
      </c>
      <c r="J35" s="160" t="s">
        <v>16</v>
      </c>
      <c r="L35" s="47"/>
      <c r="M35" s="385"/>
      <c r="O35" t="s">
        <v>196</v>
      </c>
      <c r="S35" s="26"/>
      <c r="T35" s="26"/>
      <c r="U35" s="26"/>
    </row>
    <row r="36" spans="2:30">
      <c r="B36" s="48"/>
      <c r="C36" s="26"/>
      <c r="E36" s="17"/>
      <c r="H36" s="89">
        <v>0</v>
      </c>
      <c r="I36" s="3">
        <v>11</v>
      </c>
      <c r="J36" s="160" t="s">
        <v>17</v>
      </c>
      <c r="S36" s="26"/>
      <c r="T36" s="26"/>
      <c r="U36" s="26"/>
    </row>
    <row r="37" spans="2:30">
      <c r="B37" s="18"/>
      <c r="C37" s="26"/>
      <c r="F37" s="26"/>
      <c r="G37" s="48"/>
      <c r="H37" s="193">
        <v>0</v>
      </c>
      <c r="I37" s="3">
        <v>13</v>
      </c>
      <c r="J37" s="160" t="s">
        <v>7</v>
      </c>
      <c r="L37" s="48"/>
      <c r="M37" s="26"/>
      <c r="S37" s="26"/>
      <c r="T37" s="26"/>
      <c r="U37" s="26"/>
    </row>
    <row r="38" spans="2:30">
      <c r="C38" s="26"/>
      <c r="F38" s="26"/>
      <c r="H38" s="44">
        <v>0</v>
      </c>
      <c r="I38" s="3">
        <v>18</v>
      </c>
      <c r="J38" s="160" t="s">
        <v>22</v>
      </c>
      <c r="L38" s="48"/>
      <c r="M38" s="26"/>
      <c r="S38" s="26"/>
      <c r="T38" s="26"/>
      <c r="U38" s="26"/>
    </row>
    <row r="39" spans="2:30">
      <c r="B39" s="48"/>
      <c r="C39" s="26"/>
      <c r="F39" s="26"/>
      <c r="G39" s="18"/>
      <c r="H39" s="88">
        <v>0</v>
      </c>
      <c r="I39" s="3">
        <v>20</v>
      </c>
      <c r="J39" s="160" t="s">
        <v>24</v>
      </c>
      <c r="L39" s="48"/>
      <c r="M39" s="26"/>
      <c r="S39" s="26"/>
      <c r="T39" s="26"/>
      <c r="U39" s="26"/>
    </row>
    <row r="40" spans="2:30">
      <c r="C40" s="26"/>
      <c r="H40" s="44">
        <v>0</v>
      </c>
      <c r="I40" s="3">
        <v>28</v>
      </c>
      <c r="J40" s="160" t="s">
        <v>32</v>
      </c>
      <c r="L40" s="48"/>
      <c r="M40" s="26"/>
      <c r="S40" s="26"/>
      <c r="T40" s="26"/>
      <c r="U40" s="26"/>
    </row>
    <row r="41" spans="2:30">
      <c r="H41" s="88">
        <v>0</v>
      </c>
      <c r="I41" s="3">
        <v>29</v>
      </c>
      <c r="J41" s="160" t="s">
        <v>54</v>
      </c>
      <c r="L41" s="48"/>
      <c r="M41" s="26"/>
      <c r="S41" s="26"/>
      <c r="T41" s="26"/>
      <c r="U41" s="26"/>
    </row>
    <row r="42" spans="2:30">
      <c r="H42" s="44">
        <v>0</v>
      </c>
      <c r="I42" s="3">
        <v>30</v>
      </c>
      <c r="J42" s="160" t="s">
        <v>33</v>
      </c>
      <c r="L42" s="48"/>
      <c r="M42" s="26"/>
      <c r="S42" s="26"/>
      <c r="T42" s="26"/>
      <c r="U42" s="26"/>
    </row>
    <row r="43" spans="2:30">
      <c r="H43" s="88">
        <v>0</v>
      </c>
      <c r="I43" s="3">
        <v>39</v>
      </c>
      <c r="J43" s="160" t="s">
        <v>39</v>
      </c>
      <c r="L43" s="48"/>
      <c r="M43" s="26"/>
      <c r="S43" s="30"/>
      <c r="T43" s="30"/>
      <c r="U43" s="30"/>
    </row>
    <row r="44" spans="2:30">
      <c r="H44" s="117">
        <f>SUM(H4:H43)</f>
        <v>94350</v>
      </c>
      <c r="I44" s="3"/>
      <c r="J44" s="165" t="s">
        <v>96</v>
      </c>
      <c r="L44" s="48"/>
      <c r="M44" s="26"/>
    </row>
    <row r="45" spans="2:30">
      <c r="R45" s="104"/>
    </row>
    <row r="46" spans="2:30" ht="13.5" customHeight="1">
      <c r="H46" s="388" t="s">
        <v>176</v>
      </c>
      <c r="L46" s="403" t="s">
        <v>179</v>
      </c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>
      <c r="H47" s="187" t="s">
        <v>201</v>
      </c>
      <c r="I47" s="3"/>
      <c r="J47" s="178" t="s">
        <v>70</v>
      </c>
      <c r="K47" s="3"/>
      <c r="L47" s="298" t="s">
        <v>191</v>
      </c>
      <c r="S47" s="26"/>
      <c r="T47" s="26"/>
      <c r="U47" s="26"/>
      <c r="V47" s="26"/>
    </row>
    <row r="48" spans="2:30">
      <c r="H48" s="177" t="s">
        <v>98</v>
      </c>
      <c r="I48" s="121"/>
      <c r="J48" s="177" t="s">
        <v>47</v>
      </c>
      <c r="K48" s="121"/>
      <c r="L48" s="302" t="s">
        <v>98</v>
      </c>
      <c r="S48" s="26"/>
      <c r="T48" s="26"/>
      <c r="U48" s="26"/>
      <c r="V48" s="26"/>
    </row>
    <row r="49" spans="1:22">
      <c r="H49" s="427">
        <v>75297</v>
      </c>
      <c r="I49" s="3">
        <v>26</v>
      </c>
      <c r="J49" s="160" t="s">
        <v>30</v>
      </c>
      <c r="K49" s="3">
        <f>SUM(I49)</f>
        <v>26</v>
      </c>
      <c r="L49" s="303">
        <v>80284</v>
      </c>
      <c r="S49" s="26"/>
      <c r="T49" s="26"/>
      <c r="U49" s="26"/>
      <c r="V49" s="26"/>
    </row>
    <row r="50" spans="1:22">
      <c r="H50" s="43">
        <v>15236</v>
      </c>
      <c r="I50" s="3">
        <v>13</v>
      </c>
      <c r="J50" s="160" t="s">
        <v>7</v>
      </c>
      <c r="K50" s="3">
        <f t="shared" ref="K50:K58" si="7">SUM(I50)</f>
        <v>13</v>
      </c>
      <c r="L50" s="303">
        <v>16157</v>
      </c>
      <c r="M50" s="26"/>
      <c r="N50" s="90"/>
      <c r="O50" s="90"/>
      <c r="S50" s="26"/>
      <c r="T50" s="26"/>
      <c r="U50" s="26"/>
      <c r="V50" s="26"/>
    </row>
    <row r="51" spans="1:22">
      <c r="H51" s="44">
        <v>14297</v>
      </c>
      <c r="I51" s="3">
        <v>25</v>
      </c>
      <c r="J51" s="160" t="s">
        <v>29</v>
      </c>
      <c r="K51" s="3">
        <f t="shared" si="7"/>
        <v>25</v>
      </c>
      <c r="L51" s="303">
        <v>6908</v>
      </c>
      <c r="M51" s="26"/>
      <c r="N51" s="90"/>
      <c r="O51" s="90"/>
      <c r="S51" s="26"/>
      <c r="T51" s="26"/>
      <c r="U51" s="26"/>
      <c r="V51" s="26"/>
    </row>
    <row r="52" spans="1:22" ht="14.25" thickBot="1">
      <c r="H52" s="88">
        <v>11934</v>
      </c>
      <c r="I52" s="3">
        <v>33</v>
      </c>
      <c r="J52" s="160" t="s">
        <v>0</v>
      </c>
      <c r="K52" s="3">
        <f t="shared" si="7"/>
        <v>33</v>
      </c>
      <c r="L52" s="303">
        <v>15189</v>
      </c>
      <c r="M52" s="26"/>
      <c r="N52" s="90"/>
      <c r="O52" s="90"/>
      <c r="S52" s="26"/>
      <c r="T52" s="26"/>
      <c r="U52" s="26"/>
      <c r="V52" s="26"/>
    </row>
    <row r="53" spans="1:22">
      <c r="A53" s="58" t="s">
        <v>46</v>
      </c>
      <c r="B53" s="59" t="s">
        <v>47</v>
      </c>
      <c r="C53" s="59" t="s">
        <v>197</v>
      </c>
      <c r="D53" s="59" t="s">
        <v>188</v>
      </c>
      <c r="E53" s="59" t="s">
        <v>41</v>
      </c>
      <c r="F53" s="59" t="s">
        <v>50</v>
      </c>
      <c r="G53" s="8" t="s">
        <v>172</v>
      </c>
      <c r="H53" s="44">
        <v>8908</v>
      </c>
      <c r="I53" s="3">
        <v>22</v>
      </c>
      <c r="J53" s="160" t="s">
        <v>26</v>
      </c>
      <c r="K53" s="3">
        <f t="shared" si="7"/>
        <v>22</v>
      </c>
      <c r="L53" s="303">
        <v>8259</v>
      </c>
      <c r="M53" s="26"/>
      <c r="N53" s="90"/>
      <c r="O53" s="90"/>
      <c r="S53" s="26"/>
      <c r="T53" s="26"/>
      <c r="U53" s="26"/>
      <c r="V53" s="26"/>
    </row>
    <row r="54" spans="1:22">
      <c r="A54" s="61">
        <v>1</v>
      </c>
      <c r="B54" s="160" t="s">
        <v>30</v>
      </c>
      <c r="C54" s="43">
        <f t="shared" ref="C54:C63" si="8">SUM(H49)</f>
        <v>75297</v>
      </c>
      <c r="D54" s="97">
        <f>SUM(L49)</f>
        <v>80284</v>
      </c>
      <c r="E54" s="52">
        <f t="shared" ref="E54:E64" si="9">SUM(N63/M63*100)</f>
        <v>96.891125036995092</v>
      </c>
      <c r="F54" s="52">
        <f>SUM(C54/D54*100)</f>
        <v>93.788301529570035</v>
      </c>
      <c r="G54" s="3"/>
      <c r="H54" s="44">
        <v>8286</v>
      </c>
      <c r="I54" s="3">
        <v>16</v>
      </c>
      <c r="J54" s="160" t="s">
        <v>3</v>
      </c>
      <c r="K54" s="3">
        <f t="shared" si="7"/>
        <v>16</v>
      </c>
      <c r="L54" s="303">
        <v>8718</v>
      </c>
      <c r="M54" s="26"/>
      <c r="N54" s="358"/>
      <c r="O54" s="90"/>
      <c r="S54" s="26"/>
      <c r="T54" s="26"/>
      <c r="U54" s="26"/>
      <c r="V54" s="26"/>
    </row>
    <row r="55" spans="1:22">
      <c r="A55" s="61">
        <v>2</v>
      </c>
      <c r="B55" s="160" t="s">
        <v>7</v>
      </c>
      <c r="C55" s="43">
        <f t="shared" si="8"/>
        <v>15236</v>
      </c>
      <c r="D55" s="97">
        <f t="shared" ref="D55:D64" si="10">SUM(L50)</f>
        <v>16157</v>
      </c>
      <c r="E55" s="52">
        <f t="shared" si="9"/>
        <v>109.99927803046712</v>
      </c>
      <c r="F55" s="52">
        <f t="shared" ref="F55:F64" si="11">SUM(C55/D55*100)</f>
        <v>94.29968434734171</v>
      </c>
      <c r="G55" s="3"/>
      <c r="H55" s="44">
        <v>7906</v>
      </c>
      <c r="I55" s="3">
        <v>34</v>
      </c>
      <c r="J55" s="160" t="s">
        <v>1</v>
      </c>
      <c r="K55" s="3">
        <f t="shared" si="7"/>
        <v>34</v>
      </c>
      <c r="L55" s="303">
        <v>7520</v>
      </c>
      <c r="M55" s="26"/>
      <c r="N55" s="90"/>
      <c r="O55" s="90"/>
      <c r="S55" s="26"/>
      <c r="T55" s="26"/>
      <c r="U55" s="26"/>
      <c r="V55" s="26"/>
    </row>
    <row r="56" spans="1:22">
      <c r="A56" s="61">
        <v>3</v>
      </c>
      <c r="B56" s="160" t="s">
        <v>29</v>
      </c>
      <c r="C56" s="43">
        <f t="shared" si="8"/>
        <v>14297</v>
      </c>
      <c r="D56" s="97">
        <f t="shared" si="10"/>
        <v>6908</v>
      </c>
      <c r="E56" s="52">
        <f t="shared" si="9"/>
        <v>101.08173076923077</v>
      </c>
      <c r="F56" s="52">
        <f t="shared" si="11"/>
        <v>206.96294151708165</v>
      </c>
      <c r="G56" s="3"/>
      <c r="H56" s="88">
        <v>7093</v>
      </c>
      <c r="I56" s="3">
        <v>36</v>
      </c>
      <c r="J56" s="160" t="s">
        <v>5</v>
      </c>
      <c r="K56" s="3">
        <f t="shared" si="7"/>
        <v>36</v>
      </c>
      <c r="L56" s="303">
        <v>5045</v>
      </c>
      <c r="M56" s="26"/>
      <c r="N56" s="90"/>
      <c r="O56" s="90"/>
      <c r="S56" s="26"/>
      <c r="T56" s="26"/>
      <c r="U56" s="26"/>
      <c r="V56" s="26"/>
    </row>
    <row r="57" spans="1:22">
      <c r="A57" s="61">
        <v>4</v>
      </c>
      <c r="B57" s="160" t="s">
        <v>0</v>
      </c>
      <c r="C57" s="43">
        <f t="shared" si="8"/>
        <v>11934</v>
      </c>
      <c r="D57" s="97">
        <f t="shared" si="10"/>
        <v>15189</v>
      </c>
      <c r="E57" s="52">
        <f t="shared" si="9"/>
        <v>102.41139620698532</v>
      </c>
      <c r="F57" s="52">
        <f t="shared" si="11"/>
        <v>78.570017776022112</v>
      </c>
      <c r="G57" s="3"/>
      <c r="H57" s="91">
        <v>5557</v>
      </c>
      <c r="I57" s="3">
        <v>40</v>
      </c>
      <c r="J57" s="160" t="s">
        <v>2</v>
      </c>
      <c r="K57" s="3">
        <f t="shared" si="7"/>
        <v>40</v>
      </c>
      <c r="L57" s="303">
        <v>6297</v>
      </c>
      <c r="M57" s="26"/>
      <c r="N57" s="90"/>
      <c r="O57" s="90"/>
      <c r="S57" s="26"/>
      <c r="T57" s="26"/>
      <c r="U57" s="26"/>
      <c r="V57" s="26"/>
    </row>
    <row r="58" spans="1:22" ht="14.25" thickBot="1">
      <c r="A58" s="61">
        <v>5</v>
      </c>
      <c r="B58" s="160" t="s">
        <v>26</v>
      </c>
      <c r="C58" s="43">
        <f t="shared" si="8"/>
        <v>8908</v>
      </c>
      <c r="D58" s="97">
        <f t="shared" si="10"/>
        <v>8259</v>
      </c>
      <c r="E58" s="52">
        <f t="shared" si="9"/>
        <v>90.317347662982854</v>
      </c>
      <c r="F58" s="52">
        <f t="shared" si="11"/>
        <v>107.85809420026638</v>
      </c>
      <c r="G58" s="12"/>
      <c r="H58" s="330">
        <v>5318</v>
      </c>
      <c r="I58" s="14">
        <v>24</v>
      </c>
      <c r="J58" s="162" t="s">
        <v>28</v>
      </c>
      <c r="K58" s="14">
        <f t="shared" si="7"/>
        <v>24</v>
      </c>
      <c r="L58" s="304">
        <v>5603</v>
      </c>
      <c r="M58" s="26"/>
      <c r="N58" s="90"/>
      <c r="O58" s="90"/>
      <c r="S58" s="26"/>
      <c r="T58" s="26"/>
      <c r="U58" s="26"/>
      <c r="V58" s="26"/>
    </row>
    <row r="59" spans="1:22" ht="14.25" thickTop="1">
      <c r="A59" s="61">
        <v>6</v>
      </c>
      <c r="B59" s="160" t="s">
        <v>3</v>
      </c>
      <c r="C59" s="43">
        <f t="shared" si="8"/>
        <v>8286</v>
      </c>
      <c r="D59" s="97">
        <f t="shared" si="10"/>
        <v>8718</v>
      </c>
      <c r="E59" s="52">
        <f t="shared" si="9"/>
        <v>105.04563894523326</v>
      </c>
      <c r="F59" s="52">
        <f t="shared" si="11"/>
        <v>95.044735030970401</v>
      </c>
      <c r="G59" s="3"/>
      <c r="H59" s="436">
        <v>2845</v>
      </c>
      <c r="I59" s="335">
        <v>38</v>
      </c>
      <c r="J59" s="220" t="s">
        <v>38</v>
      </c>
      <c r="K59" s="8" t="s">
        <v>66</v>
      </c>
      <c r="L59" s="305">
        <v>170874</v>
      </c>
      <c r="M59" s="26"/>
      <c r="N59" s="90"/>
      <c r="O59" s="90"/>
      <c r="S59" s="26"/>
      <c r="T59" s="26"/>
      <c r="U59" s="26"/>
      <c r="V59" s="26"/>
    </row>
    <row r="60" spans="1:22">
      <c r="A60" s="61">
        <v>7</v>
      </c>
      <c r="B60" s="160" t="s">
        <v>1</v>
      </c>
      <c r="C60" s="43">
        <f t="shared" si="8"/>
        <v>7906</v>
      </c>
      <c r="D60" s="97">
        <f t="shared" si="10"/>
        <v>7520</v>
      </c>
      <c r="E60" s="52">
        <f t="shared" si="9"/>
        <v>92.402992052360915</v>
      </c>
      <c r="F60" s="52">
        <f t="shared" si="11"/>
        <v>105.13297872340426</v>
      </c>
      <c r="G60" s="3"/>
      <c r="H60" s="125">
        <v>1516</v>
      </c>
      <c r="I60" s="139">
        <v>21</v>
      </c>
      <c r="J60" s="3" t="s">
        <v>155</v>
      </c>
      <c r="L60" s="106"/>
      <c r="M60" s="26"/>
      <c r="S60" s="26"/>
      <c r="T60" s="26"/>
      <c r="U60" s="26"/>
      <c r="V60" s="26"/>
    </row>
    <row r="61" spans="1:22">
      <c r="A61" s="61">
        <v>8</v>
      </c>
      <c r="B61" s="160" t="s">
        <v>5</v>
      </c>
      <c r="C61" s="43">
        <f t="shared" si="8"/>
        <v>7093</v>
      </c>
      <c r="D61" s="97">
        <f t="shared" si="10"/>
        <v>5045</v>
      </c>
      <c r="E61" s="52">
        <f t="shared" si="9"/>
        <v>106.43757503001201</v>
      </c>
      <c r="F61" s="52">
        <f t="shared" si="11"/>
        <v>140.59464816650149</v>
      </c>
      <c r="G61" s="11"/>
      <c r="H61" s="125">
        <v>875</v>
      </c>
      <c r="I61" s="139">
        <v>23</v>
      </c>
      <c r="J61" s="160" t="s">
        <v>27</v>
      </c>
      <c r="K61" s="50"/>
      <c r="S61" s="26"/>
      <c r="T61" s="26"/>
      <c r="U61" s="26"/>
      <c r="V61" s="26"/>
    </row>
    <row r="62" spans="1:22">
      <c r="A62" s="61">
        <v>9</v>
      </c>
      <c r="B62" s="160" t="s">
        <v>2</v>
      </c>
      <c r="C62" s="43">
        <f t="shared" si="8"/>
        <v>5557</v>
      </c>
      <c r="D62" s="97">
        <f t="shared" si="10"/>
        <v>6297</v>
      </c>
      <c r="E62" s="52">
        <f t="shared" si="9"/>
        <v>109.06771344455348</v>
      </c>
      <c r="F62" s="52">
        <f t="shared" si="11"/>
        <v>88.248372240749561</v>
      </c>
      <c r="G62" s="12"/>
      <c r="H62" s="419">
        <v>697</v>
      </c>
      <c r="I62" s="173">
        <v>17</v>
      </c>
      <c r="J62" s="160" t="s">
        <v>21</v>
      </c>
      <c r="K62" s="50"/>
      <c r="L62" t="s">
        <v>60</v>
      </c>
      <c r="M62" s="402" t="s">
        <v>181</v>
      </c>
      <c r="N62" s="42" t="s">
        <v>74</v>
      </c>
      <c r="S62" s="26"/>
      <c r="T62" s="26"/>
      <c r="U62" s="26"/>
      <c r="V62" s="26"/>
    </row>
    <row r="63" spans="1:22" ht="14.25" thickBot="1">
      <c r="A63" s="64">
        <v>10</v>
      </c>
      <c r="B63" s="162" t="s">
        <v>28</v>
      </c>
      <c r="C63" s="330">
        <f t="shared" si="8"/>
        <v>5318</v>
      </c>
      <c r="D63" s="137">
        <f t="shared" si="10"/>
        <v>5603</v>
      </c>
      <c r="E63" s="57">
        <f t="shared" si="9"/>
        <v>105.07804781663704</v>
      </c>
      <c r="F63" s="57">
        <f t="shared" si="11"/>
        <v>94.913439228984473</v>
      </c>
      <c r="G63" s="92"/>
      <c r="H63" s="125">
        <v>688</v>
      </c>
      <c r="I63" s="3">
        <v>12</v>
      </c>
      <c r="J63" s="160" t="s">
        <v>18</v>
      </c>
      <c r="K63" s="3">
        <f>SUM(K49)</f>
        <v>26</v>
      </c>
      <c r="L63" s="160" t="s">
        <v>30</v>
      </c>
      <c r="M63" s="169">
        <v>77713</v>
      </c>
      <c r="N63" s="89">
        <f>SUM(H49)</f>
        <v>75297</v>
      </c>
      <c r="O63" s="45"/>
      <c r="S63" s="26"/>
      <c r="T63" s="26"/>
      <c r="U63" s="26"/>
      <c r="V63" s="26"/>
    </row>
    <row r="64" spans="1:22" ht="14.25" thickBot="1">
      <c r="A64" s="65"/>
      <c r="B64" s="66" t="s">
        <v>56</v>
      </c>
      <c r="C64" s="100">
        <f>SUM(H89)</f>
        <v>167374</v>
      </c>
      <c r="D64" s="138">
        <f t="shared" si="10"/>
        <v>170874</v>
      </c>
      <c r="E64" s="70">
        <f t="shared" si="9"/>
        <v>99.642801862192954</v>
      </c>
      <c r="F64" s="70">
        <f t="shared" si="11"/>
        <v>97.95170710582066</v>
      </c>
      <c r="G64" s="386">
        <v>71.3</v>
      </c>
      <c r="H64" s="91">
        <v>459</v>
      </c>
      <c r="I64" s="3">
        <v>1</v>
      </c>
      <c r="J64" s="160" t="s">
        <v>4</v>
      </c>
      <c r="K64" s="3">
        <f t="shared" ref="K64:K72" si="12">SUM(K50)</f>
        <v>13</v>
      </c>
      <c r="L64" s="160" t="s">
        <v>7</v>
      </c>
      <c r="M64" s="169">
        <v>13851</v>
      </c>
      <c r="N64" s="89">
        <f t="shared" ref="N64:N72" si="13">SUM(H50)</f>
        <v>15236</v>
      </c>
      <c r="O64" s="45"/>
      <c r="S64" s="26"/>
      <c r="T64" s="26"/>
      <c r="U64" s="26"/>
      <c r="V64" s="26"/>
    </row>
    <row r="65" spans="2:22">
      <c r="H65" s="43">
        <v>130</v>
      </c>
      <c r="I65" s="3">
        <v>11</v>
      </c>
      <c r="J65" s="160" t="s">
        <v>17</v>
      </c>
      <c r="K65" s="3">
        <f t="shared" si="12"/>
        <v>25</v>
      </c>
      <c r="L65" s="160" t="s">
        <v>29</v>
      </c>
      <c r="M65" s="169">
        <v>14144</v>
      </c>
      <c r="N65" s="89">
        <f t="shared" si="13"/>
        <v>14297</v>
      </c>
      <c r="O65" s="45"/>
      <c r="S65" s="26"/>
      <c r="T65" s="26"/>
      <c r="U65" s="26"/>
      <c r="V65" s="26"/>
    </row>
    <row r="66" spans="2:22">
      <c r="H66" s="416">
        <v>121</v>
      </c>
      <c r="I66" s="3">
        <v>9</v>
      </c>
      <c r="J66" s="3" t="s">
        <v>161</v>
      </c>
      <c r="K66" s="3">
        <f t="shared" si="12"/>
        <v>33</v>
      </c>
      <c r="L66" s="160" t="s">
        <v>0</v>
      </c>
      <c r="M66" s="169">
        <v>11653</v>
      </c>
      <c r="N66" s="89">
        <f t="shared" si="13"/>
        <v>11934</v>
      </c>
      <c r="O66" s="45"/>
      <c r="S66" s="26"/>
      <c r="T66" s="26"/>
      <c r="U66" s="26"/>
      <c r="V66" s="26"/>
    </row>
    <row r="67" spans="2:22">
      <c r="H67" s="43">
        <v>86</v>
      </c>
      <c r="I67" s="3">
        <v>4</v>
      </c>
      <c r="J67" s="160" t="s">
        <v>11</v>
      </c>
      <c r="K67" s="3">
        <f t="shared" si="12"/>
        <v>22</v>
      </c>
      <c r="L67" s="160" t="s">
        <v>26</v>
      </c>
      <c r="M67" s="169">
        <v>9863</v>
      </c>
      <c r="N67" s="89">
        <f t="shared" si="13"/>
        <v>8908</v>
      </c>
      <c r="O67" s="45"/>
      <c r="S67" s="26"/>
      <c r="T67" s="26"/>
      <c r="U67" s="26"/>
      <c r="V67" s="26"/>
    </row>
    <row r="68" spans="2:22">
      <c r="B68" s="51"/>
      <c r="C68" s="26"/>
      <c r="H68" s="88">
        <v>74</v>
      </c>
      <c r="I68" s="3">
        <v>15</v>
      </c>
      <c r="J68" s="160" t="s">
        <v>20</v>
      </c>
      <c r="K68" s="3">
        <f t="shared" si="12"/>
        <v>16</v>
      </c>
      <c r="L68" s="160" t="s">
        <v>3</v>
      </c>
      <c r="M68" s="169">
        <v>7888</v>
      </c>
      <c r="N68" s="89">
        <f t="shared" si="13"/>
        <v>8286</v>
      </c>
      <c r="O68" s="45"/>
      <c r="S68" s="26"/>
      <c r="T68" s="26"/>
      <c r="U68" s="26"/>
      <c r="V68" s="26"/>
    </row>
    <row r="69" spans="2:22">
      <c r="B69" s="51"/>
      <c r="C69" s="26"/>
      <c r="H69" s="88">
        <v>24</v>
      </c>
      <c r="I69" s="3">
        <v>35</v>
      </c>
      <c r="J69" s="160" t="s">
        <v>36</v>
      </c>
      <c r="K69" s="3">
        <f t="shared" si="12"/>
        <v>34</v>
      </c>
      <c r="L69" s="160" t="s">
        <v>1</v>
      </c>
      <c r="M69" s="169">
        <v>8556</v>
      </c>
      <c r="N69" s="89">
        <f t="shared" si="13"/>
        <v>7906</v>
      </c>
      <c r="O69" s="45"/>
      <c r="S69" s="26"/>
      <c r="T69" s="26"/>
      <c r="U69" s="26"/>
      <c r="V69" s="26"/>
    </row>
    <row r="70" spans="2:22">
      <c r="B70" s="50"/>
      <c r="H70" s="88">
        <v>20</v>
      </c>
      <c r="I70" s="3">
        <v>29</v>
      </c>
      <c r="J70" s="160" t="s">
        <v>54</v>
      </c>
      <c r="K70" s="3">
        <f t="shared" si="12"/>
        <v>36</v>
      </c>
      <c r="L70" s="160" t="s">
        <v>5</v>
      </c>
      <c r="M70" s="169">
        <v>6664</v>
      </c>
      <c r="N70" s="89">
        <f t="shared" si="13"/>
        <v>7093</v>
      </c>
      <c r="O70" s="45"/>
      <c r="S70" s="26"/>
      <c r="T70" s="26"/>
      <c r="U70" s="26"/>
      <c r="V70" s="26"/>
    </row>
    <row r="71" spans="2:22">
      <c r="B71" s="50"/>
      <c r="H71" s="88">
        <v>7</v>
      </c>
      <c r="I71" s="3">
        <v>27</v>
      </c>
      <c r="J71" s="160" t="s">
        <v>31</v>
      </c>
      <c r="K71" s="3">
        <f t="shared" si="12"/>
        <v>40</v>
      </c>
      <c r="L71" s="160" t="s">
        <v>2</v>
      </c>
      <c r="M71" s="169">
        <v>5095</v>
      </c>
      <c r="N71" s="89">
        <f t="shared" si="13"/>
        <v>5557</v>
      </c>
      <c r="O71" s="45"/>
      <c r="S71" s="26"/>
      <c r="T71" s="26"/>
      <c r="U71" s="26"/>
      <c r="V71" s="26"/>
    </row>
    <row r="72" spans="2:22" ht="14.25" thickBot="1">
      <c r="B72" s="50"/>
      <c r="H72" s="88">
        <v>0</v>
      </c>
      <c r="I72" s="3">
        <v>2</v>
      </c>
      <c r="J72" s="160" t="s">
        <v>6</v>
      </c>
      <c r="K72" s="3">
        <f t="shared" si="12"/>
        <v>24</v>
      </c>
      <c r="L72" s="162" t="s">
        <v>28</v>
      </c>
      <c r="M72" s="170">
        <v>5061</v>
      </c>
      <c r="N72" s="89">
        <f t="shared" si="13"/>
        <v>5318</v>
      </c>
      <c r="O72" s="45"/>
      <c r="S72" s="26"/>
      <c r="T72" s="26"/>
      <c r="U72" s="26"/>
      <c r="V72" s="26"/>
    </row>
    <row r="73" spans="2:22" ht="14.25" thickTop="1">
      <c r="B73" s="50"/>
      <c r="H73" s="333">
        <v>0</v>
      </c>
      <c r="I73" s="3">
        <v>3</v>
      </c>
      <c r="J73" s="160" t="s">
        <v>10</v>
      </c>
      <c r="K73" s="43"/>
      <c r="L73" s="114" t="s">
        <v>91</v>
      </c>
      <c r="M73" s="168">
        <v>167974</v>
      </c>
      <c r="N73" s="167">
        <f>SUM(H89)</f>
        <v>167374</v>
      </c>
      <c r="O73" s="45"/>
      <c r="S73" s="26"/>
      <c r="T73" s="26"/>
      <c r="U73" s="26"/>
      <c r="V73" s="26"/>
    </row>
    <row r="74" spans="2:22">
      <c r="B74" s="50"/>
      <c r="H74" s="88">
        <v>0</v>
      </c>
      <c r="I74" s="3">
        <v>5</v>
      </c>
      <c r="J74" s="160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>
      <c r="B75" s="50"/>
      <c r="H75" s="44">
        <v>0</v>
      </c>
      <c r="I75" s="3">
        <v>6</v>
      </c>
      <c r="J75" s="160" t="s">
        <v>13</v>
      </c>
      <c r="L75" s="48"/>
      <c r="M75" s="26"/>
      <c r="N75" s="26"/>
      <c r="O75" s="26"/>
      <c r="S75" s="26"/>
      <c r="T75" s="26"/>
      <c r="U75" s="26"/>
      <c r="V75" s="26"/>
    </row>
    <row r="76" spans="2:22">
      <c r="B76" s="50"/>
      <c r="H76" s="88">
        <v>0</v>
      </c>
      <c r="I76" s="3">
        <v>7</v>
      </c>
      <c r="J76" s="160" t="s">
        <v>14</v>
      </c>
      <c r="L76" s="42"/>
      <c r="M76" s="26"/>
      <c r="S76" s="26"/>
      <c r="T76" s="26"/>
      <c r="U76" s="26"/>
      <c r="V76" s="26"/>
    </row>
    <row r="77" spans="2:22">
      <c r="B77" s="50"/>
      <c r="H77" s="44">
        <v>0</v>
      </c>
      <c r="I77" s="3">
        <v>8</v>
      </c>
      <c r="J77" s="160" t="s">
        <v>15</v>
      </c>
      <c r="L77" s="42"/>
      <c r="M77" s="26"/>
      <c r="N77" s="26"/>
      <c r="O77" s="26"/>
      <c r="S77" s="26"/>
      <c r="T77" s="26"/>
      <c r="U77" s="26"/>
      <c r="V77" s="26"/>
    </row>
    <row r="78" spans="2:22">
      <c r="H78" s="44">
        <v>0</v>
      </c>
      <c r="I78" s="3">
        <v>10</v>
      </c>
      <c r="J78" s="160" t="s">
        <v>16</v>
      </c>
      <c r="L78" s="42"/>
      <c r="M78" s="26"/>
      <c r="N78" s="26"/>
      <c r="O78" s="26"/>
      <c r="S78" s="26"/>
      <c r="T78" s="26"/>
      <c r="U78" s="26"/>
      <c r="V78" s="26"/>
    </row>
    <row r="79" spans="2:22">
      <c r="H79" s="43">
        <v>0</v>
      </c>
      <c r="I79" s="3">
        <v>14</v>
      </c>
      <c r="J79" s="160" t="s">
        <v>19</v>
      </c>
      <c r="L79" s="42"/>
      <c r="M79" s="26"/>
      <c r="N79" s="26"/>
      <c r="O79" s="26"/>
      <c r="S79" s="26"/>
      <c r="T79" s="26"/>
      <c r="U79" s="26"/>
      <c r="V79" s="26"/>
    </row>
    <row r="80" spans="2:22">
      <c r="H80" s="333">
        <v>0</v>
      </c>
      <c r="I80" s="3">
        <v>18</v>
      </c>
      <c r="J80" s="160" t="s">
        <v>22</v>
      </c>
      <c r="N80" s="26"/>
      <c r="O80" s="26"/>
      <c r="S80" s="26"/>
      <c r="T80" s="26"/>
      <c r="U80" s="26"/>
      <c r="V80" s="26"/>
    </row>
    <row r="81" spans="8:22">
      <c r="H81" s="418">
        <v>0</v>
      </c>
      <c r="I81" s="3">
        <v>19</v>
      </c>
      <c r="J81" s="160" t="s">
        <v>23</v>
      </c>
      <c r="L81" s="29"/>
      <c r="M81" s="26"/>
      <c r="N81" s="26"/>
      <c r="O81" s="26"/>
      <c r="S81" s="26"/>
      <c r="T81" s="26"/>
      <c r="U81" s="26"/>
      <c r="V81" s="26"/>
    </row>
    <row r="82" spans="8:22">
      <c r="H82" s="89">
        <v>0</v>
      </c>
      <c r="I82" s="3">
        <v>20</v>
      </c>
      <c r="J82" s="160" t="s">
        <v>24</v>
      </c>
      <c r="L82" s="47"/>
      <c r="M82" s="385"/>
      <c r="N82" s="26"/>
      <c r="O82" s="26"/>
      <c r="S82" s="26"/>
      <c r="T82" s="26"/>
      <c r="U82" s="26"/>
      <c r="V82" s="26"/>
    </row>
    <row r="83" spans="8:22">
      <c r="H83" s="44">
        <v>0</v>
      </c>
      <c r="I83" s="3">
        <v>28</v>
      </c>
      <c r="J83" s="160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>
      <c r="H84" s="44">
        <v>0</v>
      </c>
      <c r="I84" s="3">
        <v>30</v>
      </c>
      <c r="J84" s="160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>
      <c r="H85" s="44">
        <v>0</v>
      </c>
      <c r="I85" s="3">
        <v>31</v>
      </c>
      <c r="J85" s="160" t="s">
        <v>63</v>
      </c>
      <c r="L85" s="27"/>
      <c r="M85" s="26"/>
      <c r="N85" s="26"/>
      <c r="O85" s="26"/>
      <c r="S85" s="26"/>
      <c r="T85" s="26"/>
      <c r="U85" s="26"/>
      <c r="V85" s="26"/>
    </row>
    <row r="86" spans="8:22">
      <c r="H86" s="88">
        <v>0</v>
      </c>
      <c r="I86" s="3">
        <v>32</v>
      </c>
      <c r="J86" s="160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>
      <c r="H87" s="44">
        <v>0</v>
      </c>
      <c r="I87" s="3">
        <v>37</v>
      </c>
      <c r="J87" s="160" t="s">
        <v>37</v>
      </c>
      <c r="L87" s="48"/>
      <c r="M87" s="26"/>
      <c r="N87" s="26"/>
      <c r="O87" s="26"/>
      <c r="S87" s="30"/>
      <c r="T87" s="30"/>
    </row>
    <row r="88" spans="8:22">
      <c r="H88" s="88">
        <v>0</v>
      </c>
      <c r="I88" s="3">
        <v>39</v>
      </c>
      <c r="J88" s="160" t="s">
        <v>39</v>
      </c>
      <c r="L88" s="48"/>
      <c r="M88" s="26"/>
      <c r="N88" s="26"/>
      <c r="O88" s="26"/>
      <c r="Q88" s="26"/>
    </row>
    <row r="89" spans="8:22">
      <c r="H89" s="118">
        <f>SUM(H49:H88)</f>
        <v>167374</v>
      </c>
      <c r="I89" s="3"/>
      <c r="J89" s="3" t="s">
        <v>8</v>
      </c>
      <c r="L89" s="48"/>
      <c r="M89" s="26"/>
      <c r="N89" s="26"/>
      <c r="O89" s="26"/>
    </row>
    <row r="90" spans="8:22">
      <c r="I90" s="78"/>
      <c r="J90" s="78"/>
      <c r="L90" s="48"/>
      <c r="M90" s="26"/>
      <c r="N90" s="26"/>
      <c r="O90" s="26"/>
    </row>
    <row r="91" spans="8:22" ht="18.75">
      <c r="J91" s="30"/>
      <c r="L91" s="48"/>
      <c r="M91" s="26"/>
      <c r="N91" s="26"/>
      <c r="O91" s="26"/>
      <c r="P91" s="46"/>
    </row>
    <row r="92" spans="8:22">
      <c r="L92" s="48"/>
      <c r="M92" s="26"/>
      <c r="N92" s="26"/>
      <c r="O92" s="26"/>
    </row>
    <row r="93" spans="8:22">
      <c r="L93" s="48"/>
      <c r="M93" s="26"/>
      <c r="P93" s="47"/>
    </row>
    <row r="94" spans="8:22">
      <c r="L94" s="48"/>
      <c r="M94" s="26"/>
      <c r="N94" s="26"/>
      <c r="O94" s="26"/>
      <c r="P94" s="26"/>
    </row>
    <row r="95" spans="8:22">
      <c r="L95" s="48"/>
      <c r="M95" s="26"/>
      <c r="N95" s="26"/>
      <c r="O95" s="26"/>
      <c r="P95" s="26"/>
    </row>
    <row r="96" spans="8:22">
      <c r="L96" s="48"/>
      <c r="M96" s="26"/>
      <c r="N96" s="26"/>
      <c r="O96" s="26"/>
      <c r="P96" s="26"/>
    </row>
    <row r="97" spans="11:17">
      <c r="L97" s="48"/>
      <c r="M97" s="26"/>
      <c r="N97" s="26"/>
      <c r="O97" s="26"/>
      <c r="P97" s="26"/>
    </row>
    <row r="98" spans="11:17">
      <c r="L98" s="48"/>
      <c r="M98" s="26"/>
      <c r="N98" s="26"/>
      <c r="O98" s="26"/>
      <c r="P98" s="26"/>
    </row>
    <row r="99" spans="11:17">
      <c r="L99" s="48"/>
      <c r="M99" s="26"/>
      <c r="N99" s="26"/>
      <c r="O99" s="26"/>
      <c r="P99" s="26"/>
    </row>
    <row r="100" spans="11:17">
      <c r="L100" s="48"/>
      <c r="M100" s="26"/>
      <c r="N100" s="26"/>
      <c r="O100" s="26"/>
      <c r="P100" s="26"/>
    </row>
    <row r="101" spans="11:17">
      <c r="L101" s="48"/>
      <c r="M101" s="26"/>
      <c r="N101" s="26"/>
      <c r="O101" s="26"/>
      <c r="P101" s="26"/>
    </row>
    <row r="102" spans="11:17">
      <c r="L102" s="48"/>
      <c r="M102" s="26"/>
      <c r="N102" s="26"/>
      <c r="O102" s="26"/>
      <c r="P102" s="26"/>
    </row>
    <row r="103" spans="11:17">
      <c r="L103" s="48"/>
      <c r="M103" s="26"/>
      <c r="N103" s="26"/>
      <c r="O103" s="26"/>
      <c r="P103" s="26"/>
    </row>
    <row r="104" spans="11:17">
      <c r="L104" s="48"/>
      <c r="M104" s="26"/>
      <c r="N104" s="26"/>
      <c r="O104" s="26"/>
      <c r="P104" s="26"/>
    </row>
    <row r="105" spans="11:17">
      <c r="L105" s="48"/>
      <c r="M105" s="26"/>
      <c r="N105" s="26"/>
      <c r="O105" s="26"/>
      <c r="P105" s="26"/>
    </row>
    <row r="106" spans="11:17">
      <c r="L106" s="48"/>
      <c r="M106" s="26"/>
      <c r="N106" s="26"/>
      <c r="O106" s="26"/>
      <c r="P106" s="26"/>
      <c r="Q106" s="26"/>
    </row>
    <row r="107" spans="11:17">
      <c r="L107" s="48"/>
      <c r="M107" s="26"/>
      <c r="N107" s="26"/>
      <c r="O107" s="26"/>
      <c r="P107" s="26"/>
      <c r="Q107" s="26"/>
    </row>
    <row r="108" spans="11:17">
      <c r="L108" s="48"/>
      <c r="M108" s="26"/>
      <c r="N108" s="26"/>
      <c r="O108" s="26"/>
      <c r="P108" s="26"/>
      <c r="Q108" s="26"/>
    </row>
    <row r="109" spans="11:17">
      <c r="L109" s="48"/>
      <c r="M109" s="26"/>
      <c r="N109" s="26"/>
      <c r="O109" s="26"/>
      <c r="P109" s="26"/>
      <c r="Q109" s="26"/>
    </row>
    <row r="110" spans="11:17">
      <c r="L110" s="48"/>
      <c r="M110" s="26"/>
      <c r="N110" s="26"/>
      <c r="O110" s="26"/>
      <c r="P110" s="26"/>
      <c r="Q110" s="26"/>
    </row>
    <row r="111" spans="11:17">
      <c r="K111" s="26"/>
      <c r="L111" s="26"/>
      <c r="N111" s="26"/>
      <c r="O111" s="26"/>
      <c r="P111" s="26"/>
      <c r="Q111" s="26"/>
    </row>
    <row r="112" spans="11:17">
      <c r="K112" s="26"/>
      <c r="L112" s="26"/>
      <c r="N112" s="26"/>
      <c r="O112" s="26"/>
      <c r="P112" s="26"/>
      <c r="Q112" s="26"/>
    </row>
    <row r="113" spans="11:17">
      <c r="K113" s="26"/>
      <c r="L113" s="26"/>
      <c r="N113" s="26"/>
      <c r="O113" s="26"/>
      <c r="P113" s="26"/>
      <c r="Q113" s="26"/>
    </row>
    <row r="114" spans="11:17">
      <c r="K114" s="26"/>
      <c r="L114" s="26"/>
      <c r="N114" s="26"/>
      <c r="O114" s="26"/>
      <c r="P114" s="26"/>
      <c r="Q114" s="26"/>
    </row>
    <row r="115" spans="11:17">
      <c r="K115" s="26"/>
      <c r="L115" s="26"/>
      <c r="N115" s="26"/>
      <c r="O115" s="26"/>
      <c r="P115" s="26"/>
      <c r="Q115" s="26"/>
    </row>
    <row r="116" spans="11:17">
      <c r="K116" s="26"/>
      <c r="L116" s="26"/>
      <c r="N116" s="26"/>
      <c r="O116" s="26"/>
      <c r="P116" s="26"/>
      <c r="Q116" s="26"/>
    </row>
    <row r="117" spans="11:17">
      <c r="K117" s="26"/>
      <c r="L117" s="26"/>
      <c r="N117" s="26"/>
      <c r="O117" s="26"/>
      <c r="P117" s="26"/>
      <c r="Q117" s="26"/>
    </row>
    <row r="118" spans="11:17">
      <c r="K118" s="26"/>
      <c r="L118" s="26"/>
      <c r="N118" s="26"/>
      <c r="O118" s="26"/>
      <c r="P118" s="26"/>
      <c r="Q118" s="26"/>
    </row>
    <row r="119" spans="11:17">
      <c r="K119" s="26"/>
      <c r="L119" s="26"/>
      <c r="N119" s="26"/>
      <c r="O119" s="26"/>
      <c r="P119" s="26"/>
      <c r="Q119" s="26"/>
    </row>
    <row r="120" spans="11:17">
      <c r="K120" s="26"/>
      <c r="L120" s="26"/>
      <c r="N120" s="26"/>
      <c r="O120" s="26"/>
      <c r="P120" s="26"/>
      <c r="Q120" s="26"/>
    </row>
    <row r="121" spans="11:17">
      <c r="K121" s="26"/>
      <c r="L121" s="26"/>
      <c r="N121" s="26"/>
      <c r="O121" s="26"/>
      <c r="P121" s="26"/>
      <c r="Q121" s="26"/>
    </row>
    <row r="122" spans="11:17">
      <c r="K122" s="26"/>
      <c r="L122" s="26"/>
      <c r="N122" s="26"/>
      <c r="O122" s="26"/>
      <c r="P122" s="26"/>
    </row>
    <row r="123" spans="11:17">
      <c r="K123" s="26"/>
      <c r="L123" s="26"/>
      <c r="N123" s="26"/>
      <c r="O123" s="26"/>
      <c r="P123" s="26"/>
    </row>
    <row r="124" spans="11:17">
      <c r="K124" s="26"/>
      <c r="L124" s="26"/>
      <c r="N124" s="26"/>
      <c r="O124" s="26"/>
      <c r="P124" s="26"/>
    </row>
    <row r="125" spans="11:17">
      <c r="K125" s="26"/>
      <c r="L125" s="26"/>
      <c r="N125" s="26"/>
      <c r="O125" s="26"/>
      <c r="P125" s="26"/>
    </row>
    <row r="126" spans="11:17">
      <c r="K126" s="26"/>
      <c r="L126" s="26"/>
      <c r="N126" s="26"/>
      <c r="O126" s="26"/>
      <c r="P126" s="26"/>
    </row>
    <row r="127" spans="11:17">
      <c r="K127" s="26"/>
      <c r="L127" s="26"/>
      <c r="N127" s="26"/>
      <c r="O127" s="26"/>
      <c r="P127" s="26"/>
    </row>
    <row r="128" spans="11:17">
      <c r="K128" s="26"/>
      <c r="L128" s="26"/>
      <c r="N128" s="26"/>
      <c r="O128" s="26"/>
      <c r="P128" s="26"/>
    </row>
    <row r="129" spans="11:16">
      <c r="K129" s="26"/>
      <c r="L129" s="26"/>
      <c r="N129" s="26"/>
      <c r="O129" s="26"/>
      <c r="P129" s="26"/>
    </row>
    <row r="130" spans="11:16">
      <c r="K130" s="26"/>
      <c r="L130" s="26"/>
      <c r="N130" s="26"/>
      <c r="O130" s="26"/>
      <c r="P130" s="26"/>
    </row>
    <row r="131" spans="11:16">
      <c r="K131" s="26"/>
      <c r="L131" s="26"/>
      <c r="N131" s="26"/>
      <c r="O131" s="26"/>
      <c r="P131" s="26"/>
    </row>
    <row r="132" spans="11:16">
      <c r="K132" s="26"/>
      <c r="L132" s="26"/>
      <c r="N132" s="26"/>
      <c r="O132" s="26"/>
      <c r="P132" s="26"/>
    </row>
    <row r="133" spans="11:16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D90"/>
  <sheetViews>
    <sheetView zoomScaleNormal="100" workbookViewId="0">
      <selection activeCell="Q10" sqref="Q10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>
      <c r="H1" s="381" t="s">
        <v>174</v>
      </c>
      <c r="J1" s="101"/>
      <c r="Q1" s="26"/>
      <c r="R1" s="108"/>
    </row>
    <row r="2" spans="5:30">
      <c r="H2" s="411" t="s">
        <v>203</v>
      </c>
      <c r="I2" s="3"/>
      <c r="J2" s="185" t="s">
        <v>102</v>
      </c>
      <c r="K2" s="3"/>
      <c r="L2" s="179" t="s">
        <v>204</v>
      </c>
      <c r="R2" s="109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ht="13.5" customHeight="1">
      <c r="H3" s="23" t="s">
        <v>98</v>
      </c>
      <c r="I3" s="3"/>
      <c r="J3" s="144" t="s">
        <v>47</v>
      </c>
      <c r="K3" s="3"/>
      <c r="L3" s="42" t="s">
        <v>98</v>
      </c>
      <c r="M3" s="82"/>
      <c r="N3" s="420"/>
      <c r="R3" s="48"/>
      <c r="S3" s="26"/>
      <c r="T3" s="26"/>
      <c r="U3" s="26"/>
      <c r="V3" s="26"/>
    </row>
    <row r="4" spans="5:30" ht="13.5" customHeight="1">
      <c r="H4" s="89">
        <v>67156</v>
      </c>
      <c r="I4" s="3">
        <v>31</v>
      </c>
      <c r="J4" s="33" t="s">
        <v>63</v>
      </c>
      <c r="K4" s="200">
        <f>SUM(I4)</f>
        <v>31</v>
      </c>
      <c r="L4" s="272">
        <v>80685</v>
      </c>
      <c r="M4" s="392"/>
      <c r="N4" s="420"/>
      <c r="R4" s="48"/>
      <c r="S4" s="26"/>
      <c r="T4" s="26"/>
      <c r="U4" s="26"/>
      <c r="V4" s="26"/>
    </row>
    <row r="5" spans="5:30" ht="13.5" customHeight="1">
      <c r="H5" s="88">
        <v>40483</v>
      </c>
      <c r="I5" s="3">
        <v>2</v>
      </c>
      <c r="J5" s="33" t="s">
        <v>6</v>
      </c>
      <c r="K5" s="200">
        <f t="shared" ref="K5:K13" si="0">SUM(I5)</f>
        <v>2</v>
      </c>
      <c r="L5" s="272">
        <v>42756</v>
      </c>
      <c r="M5" s="45"/>
      <c r="N5" s="420"/>
      <c r="R5" s="48"/>
      <c r="S5" s="26"/>
      <c r="T5" s="26"/>
      <c r="U5" s="26"/>
      <c r="V5" s="26"/>
    </row>
    <row r="6" spans="5:30" ht="13.5" customHeight="1">
      <c r="H6" s="88">
        <v>31051</v>
      </c>
      <c r="I6" s="3">
        <v>17</v>
      </c>
      <c r="J6" s="33" t="s">
        <v>21</v>
      </c>
      <c r="K6" s="200">
        <f t="shared" si="0"/>
        <v>17</v>
      </c>
      <c r="L6" s="272">
        <v>33047</v>
      </c>
      <c r="M6" s="45"/>
      <c r="N6" s="420"/>
      <c r="R6" s="48"/>
      <c r="S6" s="26"/>
      <c r="T6" s="26"/>
      <c r="U6" s="26"/>
      <c r="V6" s="26"/>
    </row>
    <row r="7" spans="5:30" ht="13.5" customHeight="1">
      <c r="H7" s="88">
        <v>29436</v>
      </c>
      <c r="I7" s="3">
        <v>34</v>
      </c>
      <c r="J7" s="33" t="s">
        <v>1</v>
      </c>
      <c r="K7" s="200">
        <f t="shared" si="0"/>
        <v>34</v>
      </c>
      <c r="L7" s="272">
        <v>27757</v>
      </c>
      <c r="M7" s="45"/>
      <c r="N7" s="420"/>
      <c r="R7" s="48"/>
      <c r="S7" s="26"/>
      <c r="T7" s="26"/>
      <c r="U7" s="26"/>
      <c r="V7" s="26"/>
    </row>
    <row r="8" spans="5:30">
      <c r="H8" s="88">
        <v>26830</v>
      </c>
      <c r="I8" s="3">
        <v>3</v>
      </c>
      <c r="J8" s="33" t="s">
        <v>10</v>
      </c>
      <c r="K8" s="200">
        <f t="shared" si="0"/>
        <v>3</v>
      </c>
      <c r="L8" s="272">
        <v>19749</v>
      </c>
      <c r="M8" s="45"/>
      <c r="R8" s="48"/>
      <c r="S8" s="26"/>
      <c r="T8" s="26"/>
      <c r="U8" s="26"/>
      <c r="V8" s="26"/>
    </row>
    <row r="9" spans="5:30">
      <c r="H9" s="88">
        <v>16461</v>
      </c>
      <c r="I9" s="3">
        <v>13</v>
      </c>
      <c r="J9" s="33" t="s">
        <v>7</v>
      </c>
      <c r="K9" s="200">
        <f t="shared" si="0"/>
        <v>13</v>
      </c>
      <c r="L9" s="272">
        <v>15373</v>
      </c>
      <c r="M9" s="45"/>
      <c r="R9" s="48"/>
      <c r="S9" s="26"/>
      <c r="T9" s="26"/>
      <c r="U9" s="26"/>
      <c r="V9" s="26"/>
    </row>
    <row r="10" spans="5:30">
      <c r="H10" s="88">
        <v>15656</v>
      </c>
      <c r="I10" s="3">
        <v>26</v>
      </c>
      <c r="J10" s="33" t="s">
        <v>30</v>
      </c>
      <c r="K10" s="200">
        <f t="shared" si="0"/>
        <v>26</v>
      </c>
      <c r="L10" s="272">
        <v>10079</v>
      </c>
      <c r="M10" s="45"/>
      <c r="R10" s="48"/>
      <c r="S10" s="26"/>
      <c r="T10" s="26"/>
      <c r="U10" s="26"/>
      <c r="V10" s="26"/>
    </row>
    <row r="11" spans="5:30">
      <c r="H11" s="88">
        <v>14127</v>
      </c>
      <c r="I11" s="3">
        <v>40</v>
      </c>
      <c r="J11" s="33" t="s">
        <v>2</v>
      </c>
      <c r="K11" s="200">
        <f t="shared" si="0"/>
        <v>40</v>
      </c>
      <c r="L11" s="272">
        <v>16146</v>
      </c>
      <c r="M11" s="45"/>
      <c r="N11" s="29"/>
      <c r="R11" s="48"/>
      <c r="S11" s="26"/>
      <c r="T11" s="26"/>
      <c r="U11" s="26"/>
      <c r="V11" s="26"/>
    </row>
    <row r="12" spans="5:30">
      <c r="H12" s="417">
        <v>13582</v>
      </c>
      <c r="I12" s="3">
        <v>33</v>
      </c>
      <c r="J12" s="33" t="s">
        <v>0</v>
      </c>
      <c r="K12" s="200">
        <f t="shared" si="0"/>
        <v>33</v>
      </c>
      <c r="L12" s="273">
        <v>12416</v>
      </c>
      <c r="M12" s="45"/>
      <c r="R12" s="48"/>
      <c r="S12" s="26"/>
      <c r="T12" s="26"/>
      <c r="U12" s="26"/>
      <c r="V12" s="26"/>
    </row>
    <row r="13" spans="5:30" ht="14.25" thickBot="1">
      <c r="E13" s="17"/>
      <c r="H13" s="445">
        <v>12243</v>
      </c>
      <c r="I13" s="14">
        <v>11</v>
      </c>
      <c r="J13" s="77" t="s">
        <v>17</v>
      </c>
      <c r="K13" s="200">
        <f t="shared" si="0"/>
        <v>11</v>
      </c>
      <c r="L13" s="273">
        <v>9507</v>
      </c>
      <c r="M13" s="45"/>
      <c r="R13" s="48"/>
      <c r="S13" s="26"/>
      <c r="T13" s="26"/>
      <c r="U13" s="26"/>
      <c r="V13" s="26"/>
    </row>
    <row r="14" spans="5:30" ht="14.25" thickTop="1">
      <c r="E14" s="17"/>
      <c r="H14" s="374">
        <v>11424</v>
      </c>
      <c r="I14" s="219">
        <v>38</v>
      </c>
      <c r="J14" s="378" t="s">
        <v>38</v>
      </c>
      <c r="K14" s="107" t="s">
        <v>8</v>
      </c>
      <c r="L14" s="274">
        <v>344567</v>
      </c>
      <c r="N14" s="32"/>
      <c r="R14" s="48"/>
      <c r="S14" s="26"/>
      <c r="T14" s="26"/>
      <c r="U14" s="26"/>
      <c r="V14" s="26"/>
    </row>
    <row r="15" spans="5:30">
      <c r="H15" s="88">
        <v>9599</v>
      </c>
      <c r="I15" s="3">
        <v>16</v>
      </c>
      <c r="J15" s="33" t="s">
        <v>3</v>
      </c>
      <c r="K15" s="50"/>
      <c r="L15" s="27"/>
      <c r="N15" s="32"/>
      <c r="R15" s="48"/>
      <c r="S15" s="26"/>
      <c r="T15" s="26"/>
      <c r="U15" s="26"/>
      <c r="V15" s="26"/>
    </row>
    <row r="16" spans="5:30">
      <c r="H16" s="88">
        <v>7063</v>
      </c>
      <c r="I16" s="3">
        <v>36</v>
      </c>
      <c r="J16" s="33" t="s">
        <v>5</v>
      </c>
      <c r="K16" s="50"/>
      <c r="L16" s="32"/>
      <c r="R16" s="48"/>
      <c r="S16" s="26"/>
      <c r="T16" s="26"/>
      <c r="U16" s="26"/>
      <c r="V16" s="26"/>
    </row>
    <row r="17" spans="1:22">
      <c r="H17" s="88">
        <v>6789</v>
      </c>
      <c r="I17" s="3">
        <v>25</v>
      </c>
      <c r="J17" s="33" t="s">
        <v>29</v>
      </c>
      <c r="L17" s="32"/>
      <c r="M17" s="396"/>
      <c r="R17" s="48"/>
      <c r="S17" s="26"/>
      <c r="T17" s="26"/>
      <c r="U17" s="26"/>
      <c r="V17" s="26"/>
    </row>
    <row r="18" spans="1:22">
      <c r="H18" s="418">
        <v>6186</v>
      </c>
      <c r="I18" s="3">
        <v>21</v>
      </c>
      <c r="J18" s="3" t="s">
        <v>155</v>
      </c>
      <c r="L18" s="186" t="s">
        <v>102</v>
      </c>
      <c r="M18" t="s">
        <v>62</v>
      </c>
      <c r="N18" s="42" t="s">
        <v>74</v>
      </c>
      <c r="R18" s="48"/>
      <c r="S18" s="26"/>
      <c r="T18" s="26"/>
      <c r="U18" s="26"/>
      <c r="V18" s="26"/>
    </row>
    <row r="19" spans="1:22" ht="14.25" thickBot="1">
      <c r="H19" s="89">
        <v>5160</v>
      </c>
      <c r="I19" s="3">
        <v>24</v>
      </c>
      <c r="J19" s="33" t="s">
        <v>28</v>
      </c>
      <c r="K19" s="116">
        <f>SUM(I4)</f>
        <v>31</v>
      </c>
      <c r="L19" s="33" t="s">
        <v>63</v>
      </c>
      <c r="M19" s="366">
        <v>74682</v>
      </c>
      <c r="N19" s="89">
        <f>SUM(H4)</f>
        <v>67156</v>
      </c>
      <c r="R19" s="48"/>
      <c r="S19" s="26"/>
      <c r="T19" s="26"/>
      <c r="U19" s="26"/>
      <c r="V19" s="26"/>
    </row>
    <row r="20" spans="1:22">
      <c r="A20" s="58" t="s">
        <v>46</v>
      </c>
      <c r="B20" s="59" t="s">
        <v>47</v>
      </c>
      <c r="C20" s="59" t="s">
        <v>197</v>
      </c>
      <c r="D20" s="59" t="s">
        <v>188</v>
      </c>
      <c r="E20" s="59" t="s">
        <v>41</v>
      </c>
      <c r="F20" s="59" t="s">
        <v>50</v>
      </c>
      <c r="G20" s="8" t="s">
        <v>172</v>
      </c>
      <c r="H20" s="88">
        <v>4198</v>
      </c>
      <c r="I20" s="3">
        <v>1</v>
      </c>
      <c r="J20" s="33" t="s">
        <v>4</v>
      </c>
      <c r="K20" s="116">
        <f t="shared" ref="K20:K28" si="1">SUM(I5)</f>
        <v>2</v>
      </c>
      <c r="L20" s="33" t="s">
        <v>6</v>
      </c>
      <c r="M20" s="367">
        <v>46570</v>
      </c>
      <c r="N20" s="89">
        <f t="shared" ref="N20:N28" si="2">SUM(H5)</f>
        <v>40483</v>
      </c>
      <c r="R20" s="48"/>
      <c r="S20" s="26"/>
      <c r="T20" s="26"/>
      <c r="U20" s="26"/>
      <c r="V20" s="26"/>
    </row>
    <row r="21" spans="1:22">
      <c r="A21" s="61">
        <v>1</v>
      </c>
      <c r="B21" s="33" t="s">
        <v>63</v>
      </c>
      <c r="C21" s="199">
        <f>SUM(H4)</f>
        <v>67156</v>
      </c>
      <c r="D21" s="5">
        <f>SUM(L4)</f>
        <v>80685</v>
      </c>
      <c r="E21" s="52">
        <f t="shared" ref="E21:E30" si="3">SUM(N19/M19*100)</f>
        <v>89.922605179293541</v>
      </c>
      <c r="F21" s="52">
        <f t="shared" ref="F21:F31" si="4">SUM(C21/D21*100)</f>
        <v>83.232323232323239</v>
      </c>
      <c r="G21" s="62"/>
      <c r="H21" s="88">
        <v>3043</v>
      </c>
      <c r="I21" s="3">
        <v>9</v>
      </c>
      <c r="J21" s="3" t="s">
        <v>161</v>
      </c>
      <c r="K21" s="116">
        <f t="shared" si="1"/>
        <v>17</v>
      </c>
      <c r="L21" s="33" t="s">
        <v>21</v>
      </c>
      <c r="M21" s="367">
        <v>31990</v>
      </c>
      <c r="N21" s="89">
        <f t="shared" si="2"/>
        <v>31051</v>
      </c>
      <c r="R21" s="48"/>
      <c r="S21" s="26"/>
      <c r="T21" s="26"/>
      <c r="U21" s="26"/>
      <c r="V21" s="26"/>
    </row>
    <row r="22" spans="1:22">
      <c r="A22" s="61">
        <v>2</v>
      </c>
      <c r="B22" s="33" t="s">
        <v>6</v>
      </c>
      <c r="C22" s="199">
        <f t="shared" ref="C22:C30" si="5">SUM(H5)</f>
        <v>40483</v>
      </c>
      <c r="D22" s="5">
        <f t="shared" ref="D22:D30" si="6">SUM(L5)</f>
        <v>42756</v>
      </c>
      <c r="E22" s="52">
        <f t="shared" si="3"/>
        <v>86.929353661155247</v>
      </c>
      <c r="F22" s="52">
        <f t="shared" si="4"/>
        <v>94.683787070820472</v>
      </c>
      <c r="G22" s="62"/>
      <c r="H22" s="88">
        <v>2500</v>
      </c>
      <c r="I22" s="3">
        <v>10</v>
      </c>
      <c r="J22" s="33" t="s">
        <v>16</v>
      </c>
      <c r="K22" s="116">
        <f t="shared" si="1"/>
        <v>34</v>
      </c>
      <c r="L22" s="33" t="s">
        <v>1</v>
      </c>
      <c r="M22" s="367">
        <v>30857</v>
      </c>
      <c r="N22" s="89">
        <f t="shared" si="2"/>
        <v>29436</v>
      </c>
      <c r="R22" s="48"/>
      <c r="S22" s="26"/>
      <c r="T22" s="26"/>
      <c r="U22" s="26"/>
      <c r="V22" s="26"/>
    </row>
    <row r="23" spans="1:22">
      <c r="A23" s="61">
        <v>3</v>
      </c>
      <c r="B23" s="33" t="s">
        <v>21</v>
      </c>
      <c r="C23" s="199">
        <f t="shared" si="5"/>
        <v>31051</v>
      </c>
      <c r="D23" s="97">
        <f t="shared" si="6"/>
        <v>33047</v>
      </c>
      <c r="E23" s="52">
        <f t="shared" si="3"/>
        <v>97.064707721162875</v>
      </c>
      <c r="F23" s="52">
        <f t="shared" si="4"/>
        <v>93.960117408539361</v>
      </c>
      <c r="G23" s="62"/>
      <c r="H23" s="333">
        <v>2125</v>
      </c>
      <c r="I23" s="3">
        <v>14</v>
      </c>
      <c r="J23" s="33" t="s">
        <v>19</v>
      </c>
      <c r="K23" s="116">
        <f t="shared" si="1"/>
        <v>3</v>
      </c>
      <c r="L23" s="33" t="s">
        <v>10</v>
      </c>
      <c r="M23" s="367">
        <v>51938</v>
      </c>
      <c r="N23" s="89">
        <f t="shared" si="2"/>
        <v>26830</v>
      </c>
      <c r="R23" s="48"/>
      <c r="S23" s="26"/>
      <c r="T23" s="26"/>
      <c r="U23" s="26"/>
      <c r="V23" s="26"/>
    </row>
    <row r="24" spans="1:22">
      <c r="A24" s="61">
        <v>4</v>
      </c>
      <c r="B24" s="33" t="s">
        <v>1</v>
      </c>
      <c r="C24" s="199">
        <f t="shared" si="5"/>
        <v>29436</v>
      </c>
      <c r="D24" s="5">
        <f t="shared" si="6"/>
        <v>27757</v>
      </c>
      <c r="E24" s="52">
        <f t="shared" si="3"/>
        <v>95.394886087435594</v>
      </c>
      <c r="F24" s="52">
        <f t="shared" si="4"/>
        <v>106.04892459559751</v>
      </c>
      <c r="G24" s="62"/>
      <c r="H24" s="88">
        <v>1356</v>
      </c>
      <c r="I24" s="3">
        <v>37</v>
      </c>
      <c r="J24" s="33" t="s">
        <v>37</v>
      </c>
      <c r="K24" s="116">
        <f t="shared" si="1"/>
        <v>13</v>
      </c>
      <c r="L24" s="33" t="s">
        <v>7</v>
      </c>
      <c r="M24" s="367">
        <v>14832</v>
      </c>
      <c r="N24" s="89">
        <f t="shared" si="2"/>
        <v>16461</v>
      </c>
      <c r="R24" s="48"/>
      <c r="S24" s="26"/>
      <c r="T24" s="26"/>
      <c r="U24" s="26"/>
      <c r="V24" s="26"/>
    </row>
    <row r="25" spans="1:22">
      <c r="A25" s="61">
        <v>5</v>
      </c>
      <c r="B25" s="33" t="s">
        <v>10</v>
      </c>
      <c r="C25" s="199">
        <f t="shared" si="5"/>
        <v>26830</v>
      </c>
      <c r="D25" s="5">
        <f t="shared" si="6"/>
        <v>19749</v>
      </c>
      <c r="E25" s="52">
        <f t="shared" si="3"/>
        <v>51.657745773807228</v>
      </c>
      <c r="F25" s="52">
        <f t="shared" si="4"/>
        <v>135.85497999898729</v>
      </c>
      <c r="G25" s="72"/>
      <c r="H25" s="88">
        <v>1206</v>
      </c>
      <c r="I25" s="3">
        <v>12</v>
      </c>
      <c r="J25" s="33" t="s">
        <v>18</v>
      </c>
      <c r="K25" s="116">
        <f t="shared" si="1"/>
        <v>26</v>
      </c>
      <c r="L25" s="33" t="s">
        <v>30</v>
      </c>
      <c r="M25" s="367">
        <v>14851</v>
      </c>
      <c r="N25" s="89">
        <f t="shared" si="2"/>
        <v>15656</v>
      </c>
      <c r="R25" s="48"/>
      <c r="S25" s="26"/>
      <c r="T25" s="26"/>
      <c r="U25" s="26"/>
      <c r="V25" s="26"/>
    </row>
    <row r="26" spans="1:22">
      <c r="A26" s="61">
        <v>6</v>
      </c>
      <c r="B26" s="33" t="s">
        <v>7</v>
      </c>
      <c r="C26" s="199">
        <f t="shared" si="5"/>
        <v>16461</v>
      </c>
      <c r="D26" s="5">
        <f t="shared" si="6"/>
        <v>15373</v>
      </c>
      <c r="E26" s="52">
        <f t="shared" si="3"/>
        <v>110.98300970873787</v>
      </c>
      <c r="F26" s="52">
        <f t="shared" si="4"/>
        <v>107.07734339426267</v>
      </c>
      <c r="G26" s="62"/>
      <c r="H26" s="88">
        <v>1086</v>
      </c>
      <c r="I26" s="3">
        <v>32</v>
      </c>
      <c r="J26" s="33" t="s">
        <v>35</v>
      </c>
      <c r="K26" s="116">
        <f t="shared" si="1"/>
        <v>40</v>
      </c>
      <c r="L26" s="33" t="s">
        <v>2</v>
      </c>
      <c r="M26" s="367">
        <v>14721</v>
      </c>
      <c r="N26" s="89">
        <f t="shared" si="2"/>
        <v>14127</v>
      </c>
      <c r="R26" s="48"/>
      <c r="S26" s="26"/>
      <c r="T26" s="26"/>
      <c r="U26" s="26"/>
      <c r="V26" s="26"/>
    </row>
    <row r="27" spans="1:22">
      <c r="A27" s="61">
        <v>7</v>
      </c>
      <c r="B27" s="33" t="s">
        <v>30</v>
      </c>
      <c r="C27" s="199">
        <f t="shared" si="5"/>
        <v>15656</v>
      </c>
      <c r="D27" s="5">
        <f t="shared" si="6"/>
        <v>10079</v>
      </c>
      <c r="E27" s="52">
        <f t="shared" si="3"/>
        <v>105.42051040333985</v>
      </c>
      <c r="F27" s="52">
        <f t="shared" si="4"/>
        <v>155.33287032443695</v>
      </c>
      <c r="G27" s="62"/>
      <c r="H27" s="88">
        <v>753</v>
      </c>
      <c r="I27" s="3">
        <v>39</v>
      </c>
      <c r="J27" s="33" t="s">
        <v>39</v>
      </c>
      <c r="K27" s="116">
        <f t="shared" si="1"/>
        <v>33</v>
      </c>
      <c r="L27" s="33" t="s">
        <v>0</v>
      </c>
      <c r="M27" s="368">
        <v>14955</v>
      </c>
      <c r="N27" s="89">
        <f t="shared" si="2"/>
        <v>13582</v>
      </c>
      <c r="R27" s="48"/>
      <c r="S27" s="26"/>
      <c r="T27" s="26"/>
      <c r="U27" s="26"/>
      <c r="V27" s="26"/>
    </row>
    <row r="28" spans="1:22" ht="14.25" thickBot="1">
      <c r="A28" s="61">
        <v>8</v>
      </c>
      <c r="B28" s="33" t="s">
        <v>2</v>
      </c>
      <c r="C28" s="199">
        <f t="shared" si="5"/>
        <v>14127</v>
      </c>
      <c r="D28" s="5">
        <f t="shared" si="6"/>
        <v>16146</v>
      </c>
      <c r="E28" s="52">
        <f t="shared" si="3"/>
        <v>95.964948033421635</v>
      </c>
      <c r="F28" s="52">
        <f t="shared" si="4"/>
        <v>87.495354886659243</v>
      </c>
      <c r="G28" s="73"/>
      <c r="H28" s="88">
        <v>664</v>
      </c>
      <c r="I28" s="3">
        <v>4</v>
      </c>
      <c r="J28" s="33" t="s">
        <v>11</v>
      </c>
      <c r="K28" s="180">
        <f t="shared" si="1"/>
        <v>11</v>
      </c>
      <c r="L28" s="77" t="s">
        <v>17</v>
      </c>
      <c r="M28" s="369">
        <v>12844</v>
      </c>
      <c r="N28" s="166">
        <f t="shared" si="2"/>
        <v>12243</v>
      </c>
      <c r="R28" s="48"/>
      <c r="S28" s="26"/>
      <c r="T28" s="26"/>
      <c r="U28" s="26"/>
      <c r="V28" s="26"/>
    </row>
    <row r="29" spans="1:22" ht="14.25" thickTop="1">
      <c r="A29" s="61">
        <v>9</v>
      </c>
      <c r="B29" s="33" t="s">
        <v>0</v>
      </c>
      <c r="C29" s="199">
        <f t="shared" si="5"/>
        <v>13582</v>
      </c>
      <c r="D29" s="5">
        <f t="shared" si="6"/>
        <v>12416</v>
      </c>
      <c r="E29" s="52">
        <f t="shared" si="3"/>
        <v>90.819124038783016</v>
      </c>
      <c r="F29" s="52">
        <f t="shared" si="4"/>
        <v>109.39110824742269</v>
      </c>
      <c r="G29" s="72"/>
      <c r="H29" s="88">
        <v>576</v>
      </c>
      <c r="I29" s="3">
        <v>27</v>
      </c>
      <c r="J29" s="33" t="s">
        <v>31</v>
      </c>
      <c r="K29" s="114"/>
      <c r="L29" s="114" t="s">
        <v>55</v>
      </c>
      <c r="M29" s="370">
        <v>372164</v>
      </c>
      <c r="N29" s="171">
        <f>SUM(H44)</f>
        <v>332273</v>
      </c>
      <c r="R29" s="48"/>
      <c r="S29" s="26"/>
      <c r="T29" s="26"/>
      <c r="U29" s="26"/>
      <c r="V29" s="26"/>
    </row>
    <row r="30" spans="1:22" ht="14.25" thickBot="1">
      <c r="A30" s="74">
        <v>10</v>
      </c>
      <c r="B30" s="77" t="s">
        <v>17</v>
      </c>
      <c r="C30" s="199">
        <f t="shared" si="5"/>
        <v>12243</v>
      </c>
      <c r="D30" s="5">
        <f t="shared" si="6"/>
        <v>9507</v>
      </c>
      <c r="E30" s="57">
        <f t="shared" si="3"/>
        <v>95.320772345063844</v>
      </c>
      <c r="F30" s="63">
        <f t="shared" si="4"/>
        <v>128.77879457242031</v>
      </c>
      <c r="G30" s="75"/>
      <c r="H30" s="289">
        <v>492</v>
      </c>
      <c r="I30" s="3">
        <v>20</v>
      </c>
      <c r="J30" s="33" t="s">
        <v>24</v>
      </c>
      <c r="R30" s="48"/>
      <c r="S30" s="26"/>
      <c r="T30" s="26"/>
      <c r="U30" s="26"/>
      <c r="V30" s="26"/>
    </row>
    <row r="31" spans="1:22" ht="14.25" thickBot="1">
      <c r="A31" s="65"/>
      <c r="B31" s="66" t="s">
        <v>57</v>
      </c>
      <c r="C31" s="67">
        <f>SUM(H44)</f>
        <v>332273</v>
      </c>
      <c r="D31" s="67">
        <f>SUM(L14)</f>
        <v>344567</v>
      </c>
      <c r="E31" s="70">
        <f>SUM(N29/M29*100)</f>
        <v>89.281338334712657</v>
      </c>
      <c r="F31" s="63">
        <f t="shared" si="4"/>
        <v>96.432043695420631</v>
      </c>
      <c r="G31" s="83">
        <v>46.2</v>
      </c>
      <c r="H31" s="44">
        <v>407</v>
      </c>
      <c r="I31" s="3">
        <v>15</v>
      </c>
      <c r="J31" s="33" t="s">
        <v>20</v>
      </c>
      <c r="L31" s="32"/>
      <c r="M31" s="26"/>
      <c r="N31" s="26"/>
      <c r="R31" s="48"/>
      <c r="S31" s="26"/>
      <c r="T31" s="26"/>
      <c r="U31" s="26"/>
      <c r="V31" s="26"/>
    </row>
    <row r="32" spans="1:22">
      <c r="H32" s="89">
        <v>304</v>
      </c>
      <c r="I32" s="3">
        <v>7</v>
      </c>
      <c r="J32" s="33" t="s">
        <v>14</v>
      </c>
      <c r="L32" s="42"/>
      <c r="M32" s="90"/>
      <c r="N32" s="26"/>
      <c r="R32" s="48"/>
      <c r="S32" s="26"/>
      <c r="T32" s="26"/>
      <c r="U32" s="26"/>
      <c r="V32" s="26"/>
    </row>
    <row r="33" spans="3:30">
      <c r="C33" s="26"/>
      <c r="E33" s="17"/>
      <c r="H33" s="88">
        <v>290</v>
      </c>
      <c r="I33" s="3">
        <v>5</v>
      </c>
      <c r="J33" s="33" t="s">
        <v>12</v>
      </c>
      <c r="L33" s="42"/>
      <c r="M33" s="90"/>
      <c r="N33" s="26"/>
      <c r="R33" s="48"/>
      <c r="S33" s="26"/>
      <c r="T33" s="26"/>
      <c r="U33" s="26"/>
      <c r="V33" s="26"/>
    </row>
    <row r="34" spans="3:30">
      <c r="H34" s="88">
        <v>11</v>
      </c>
      <c r="I34" s="3">
        <v>18</v>
      </c>
      <c r="J34" s="33" t="s">
        <v>22</v>
      </c>
      <c r="L34" s="42"/>
      <c r="M34" s="90"/>
      <c r="N34" s="26"/>
      <c r="R34" s="48"/>
      <c r="S34" s="26"/>
      <c r="T34" s="26"/>
      <c r="U34" s="26"/>
      <c r="V34" s="26"/>
    </row>
    <row r="35" spans="3:30">
      <c r="C35" s="26"/>
      <c r="E35" s="17"/>
      <c r="H35" s="122">
        <v>11</v>
      </c>
      <c r="I35" s="3">
        <v>23</v>
      </c>
      <c r="J35" s="33" t="s">
        <v>27</v>
      </c>
      <c r="L35" s="42"/>
      <c r="M35" s="90"/>
      <c r="N35" s="26"/>
      <c r="R35" s="48"/>
      <c r="S35" s="26"/>
      <c r="T35" s="26"/>
      <c r="U35" s="26"/>
      <c r="V35" s="26"/>
    </row>
    <row r="36" spans="3:30">
      <c r="H36" s="43">
        <v>3</v>
      </c>
      <c r="I36" s="3">
        <v>19</v>
      </c>
      <c r="J36" s="33" t="s">
        <v>23</v>
      </c>
      <c r="N36" s="26"/>
      <c r="R36" s="48"/>
      <c r="S36" s="26"/>
      <c r="T36" s="26"/>
      <c r="U36" s="26"/>
      <c r="V36" s="26"/>
    </row>
    <row r="37" spans="3:30">
      <c r="H37" s="88">
        <v>1</v>
      </c>
      <c r="I37" s="3">
        <v>29</v>
      </c>
      <c r="J37" s="33" t="s">
        <v>54</v>
      </c>
      <c r="L37" s="47"/>
      <c r="M37" s="425"/>
      <c r="N37" s="26"/>
      <c r="R37" s="48"/>
      <c r="S37" s="26"/>
      <c r="T37" s="26"/>
      <c r="U37" s="26"/>
      <c r="V37" s="26"/>
    </row>
    <row r="38" spans="3:30">
      <c r="H38" s="88">
        <v>1</v>
      </c>
      <c r="I38" s="3">
        <v>35</v>
      </c>
      <c r="J38" s="33" t="s">
        <v>36</v>
      </c>
      <c r="N38" s="26"/>
      <c r="R38" s="48"/>
      <c r="S38" s="26"/>
      <c r="T38" s="26"/>
      <c r="U38" s="26"/>
      <c r="V38" s="26"/>
    </row>
    <row r="39" spans="3:30">
      <c r="H39" s="44">
        <v>0</v>
      </c>
      <c r="I39" s="3">
        <v>6</v>
      </c>
      <c r="J39" s="33" t="s">
        <v>13</v>
      </c>
      <c r="L39" s="32"/>
      <c r="M39" s="26"/>
      <c r="N39" s="26"/>
      <c r="R39" s="48"/>
      <c r="S39" s="26"/>
      <c r="T39" s="26"/>
      <c r="U39" s="26"/>
      <c r="V39" s="26"/>
    </row>
    <row r="40" spans="3:30">
      <c r="H40" s="88">
        <v>0</v>
      </c>
      <c r="I40" s="3">
        <v>8</v>
      </c>
      <c r="J40" s="33" t="s">
        <v>15</v>
      </c>
      <c r="L40" s="32"/>
      <c r="M40" s="26"/>
      <c r="N40" s="26"/>
      <c r="R40" s="48"/>
      <c r="S40" s="26"/>
      <c r="T40" s="26"/>
      <c r="U40" s="26"/>
      <c r="V40" s="26"/>
    </row>
    <row r="41" spans="3:30">
      <c r="H41" s="88">
        <v>0</v>
      </c>
      <c r="I41" s="3">
        <v>22</v>
      </c>
      <c r="J41" s="33" t="s">
        <v>26</v>
      </c>
      <c r="N41" s="26"/>
      <c r="R41" s="48"/>
      <c r="S41" s="26"/>
      <c r="T41" s="26"/>
      <c r="U41" s="26"/>
      <c r="V41" s="26"/>
    </row>
    <row r="42" spans="3:30">
      <c r="H42" s="289">
        <v>0</v>
      </c>
      <c r="I42" s="3">
        <v>28</v>
      </c>
      <c r="J42" s="33" t="s">
        <v>32</v>
      </c>
      <c r="M42" s="48"/>
      <c r="N42" s="26"/>
      <c r="R42" s="48"/>
      <c r="S42" s="26"/>
      <c r="T42" s="26"/>
      <c r="U42" s="26"/>
      <c r="V42" s="26"/>
    </row>
    <row r="43" spans="3:30">
      <c r="H43" s="88">
        <v>0</v>
      </c>
      <c r="I43" s="3">
        <v>30</v>
      </c>
      <c r="J43" s="33" t="s">
        <v>33</v>
      </c>
      <c r="M43" s="48"/>
      <c r="N43" s="26"/>
      <c r="R43" s="48"/>
      <c r="S43" s="30"/>
      <c r="T43" s="30"/>
      <c r="U43" s="30"/>
    </row>
    <row r="44" spans="3:30">
      <c r="H44" s="119">
        <f>SUM(H4:H43)</f>
        <v>332273</v>
      </c>
      <c r="I44" s="3"/>
      <c r="J44" s="3" t="s">
        <v>48</v>
      </c>
      <c r="M44" s="48"/>
      <c r="N44" s="26"/>
      <c r="R44" s="48"/>
    </row>
    <row r="45" spans="3:30">
      <c r="M45" s="48"/>
      <c r="N45" s="26"/>
    </row>
    <row r="46" spans="3:30">
      <c r="M46" s="48"/>
      <c r="N46" s="26"/>
      <c r="R46" s="108"/>
    </row>
    <row r="47" spans="3:30">
      <c r="H47" s="382" t="s">
        <v>177</v>
      </c>
      <c r="L47" s="396" t="s">
        <v>174</v>
      </c>
      <c r="M47" s="48"/>
      <c r="N47" s="26"/>
      <c r="R47" s="10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>
      <c r="H48" s="187" t="s">
        <v>203</v>
      </c>
      <c r="I48" s="3"/>
      <c r="J48" s="188" t="s">
        <v>90</v>
      </c>
      <c r="K48" s="3"/>
      <c r="L48" s="326" t="s">
        <v>204</v>
      </c>
      <c r="M48" s="48"/>
      <c r="N48" s="26"/>
      <c r="R48" s="48"/>
      <c r="S48" s="26"/>
      <c r="T48" s="26"/>
      <c r="U48" s="26"/>
      <c r="V48" s="26"/>
    </row>
    <row r="49" spans="1:22" ht="13.5" customHeight="1">
      <c r="H49" s="94" t="s">
        <v>98</v>
      </c>
      <c r="I49" s="3"/>
      <c r="J49" s="144" t="s">
        <v>9</v>
      </c>
      <c r="K49" s="3"/>
      <c r="L49" s="326" t="s">
        <v>98</v>
      </c>
      <c r="M49" s="397"/>
      <c r="R49" s="48"/>
      <c r="S49" s="26"/>
      <c r="T49" s="26"/>
      <c r="U49" s="26"/>
      <c r="V49" s="26"/>
    </row>
    <row r="50" spans="1:22" ht="13.5" customHeight="1">
      <c r="H50" s="43">
        <v>14778</v>
      </c>
      <c r="I50" s="3">
        <v>16</v>
      </c>
      <c r="J50" s="33" t="s">
        <v>3</v>
      </c>
      <c r="K50" s="324">
        <f>SUM(I50)</f>
        <v>16</v>
      </c>
      <c r="L50" s="327">
        <v>13866</v>
      </c>
      <c r="M50" s="397"/>
      <c r="R50" s="48"/>
      <c r="S50" s="26"/>
      <c r="T50" s="26"/>
      <c r="U50" s="26"/>
      <c r="V50" s="26"/>
    </row>
    <row r="51" spans="1:22" ht="13.5" customHeight="1">
      <c r="H51" s="44">
        <v>13369</v>
      </c>
      <c r="I51" s="3">
        <v>26</v>
      </c>
      <c r="J51" s="33" t="s">
        <v>30</v>
      </c>
      <c r="K51" s="324">
        <f t="shared" ref="K51:K59" si="7">SUM(I51)</f>
        <v>26</v>
      </c>
      <c r="L51" s="328">
        <v>7530</v>
      </c>
      <c r="M51" s="397"/>
      <c r="R51" s="48"/>
      <c r="S51" s="26"/>
      <c r="T51" s="26"/>
      <c r="U51" s="26"/>
      <c r="V51" s="26"/>
    </row>
    <row r="52" spans="1:22" ht="14.25" thickBot="1">
      <c r="H52" s="289">
        <v>12329</v>
      </c>
      <c r="I52" s="3">
        <v>34</v>
      </c>
      <c r="J52" s="33" t="s">
        <v>1</v>
      </c>
      <c r="K52" s="324">
        <f t="shared" si="7"/>
        <v>34</v>
      </c>
      <c r="L52" s="328">
        <v>2005</v>
      </c>
      <c r="M52" s="45"/>
      <c r="R52" s="48"/>
      <c r="S52" s="26"/>
      <c r="T52" s="26"/>
      <c r="U52" s="26"/>
      <c r="V52" s="26"/>
    </row>
    <row r="53" spans="1:22">
      <c r="A53" s="58" t="s">
        <v>46</v>
      </c>
      <c r="B53" s="59" t="s">
        <v>47</v>
      </c>
      <c r="C53" s="59" t="s">
        <v>197</v>
      </c>
      <c r="D53" s="59" t="s">
        <v>188</v>
      </c>
      <c r="E53" s="59" t="s">
        <v>41</v>
      </c>
      <c r="F53" s="59" t="s">
        <v>50</v>
      </c>
      <c r="G53" s="8" t="s">
        <v>172</v>
      </c>
      <c r="H53" s="44">
        <v>5429</v>
      </c>
      <c r="I53" s="3">
        <v>33</v>
      </c>
      <c r="J53" s="33" t="s">
        <v>0</v>
      </c>
      <c r="K53" s="324">
        <f t="shared" si="7"/>
        <v>33</v>
      </c>
      <c r="L53" s="328">
        <v>6765</v>
      </c>
      <c r="M53" s="45"/>
      <c r="R53" s="48"/>
      <c r="S53" s="26"/>
      <c r="T53" s="26"/>
      <c r="U53" s="26"/>
      <c r="V53" s="26"/>
    </row>
    <row r="54" spans="1:22">
      <c r="A54" s="61">
        <v>1</v>
      </c>
      <c r="B54" s="33" t="s">
        <v>3</v>
      </c>
      <c r="C54" s="43">
        <f>SUM(H50)</f>
        <v>14778</v>
      </c>
      <c r="D54" s="97">
        <f>SUM(L50)</f>
        <v>13866</v>
      </c>
      <c r="E54" s="52">
        <f t="shared" ref="E54:E63" si="8">SUM(N67/M67*100)</f>
        <v>97.673496364838073</v>
      </c>
      <c r="F54" s="52">
        <f t="shared" ref="F54:F62" si="9">SUM(C54/D54*100)</f>
        <v>106.57723929035051</v>
      </c>
      <c r="G54" s="62"/>
      <c r="H54" s="44">
        <v>1991</v>
      </c>
      <c r="I54" s="3">
        <v>25</v>
      </c>
      <c r="J54" s="33" t="s">
        <v>29</v>
      </c>
      <c r="K54" s="324">
        <f t="shared" si="7"/>
        <v>25</v>
      </c>
      <c r="L54" s="328">
        <v>1130</v>
      </c>
      <c r="M54" s="45"/>
      <c r="R54" s="48"/>
      <c r="S54" s="26"/>
      <c r="T54" s="26"/>
      <c r="U54" s="26"/>
      <c r="V54" s="26"/>
    </row>
    <row r="55" spans="1:22">
      <c r="A55" s="61">
        <v>2</v>
      </c>
      <c r="B55" s="33" t="s">
        <v>30</v>
      </c>
      <c r="C55" s="43">
        <f t="shared" ref="C55:C63" si="10">SUM(H51)</f>
        <v>13369</v>
      </c>
      <c r="D55" s="97">
        <f t="shared" ref="D55:D63" si="11">SUM(L51)</f>
        <v>7530</v>
      </c>
      <c r="E55" s="52">
        <f t="shared" si="8"/>
        <v>113.43118954692007</v>
      </c>
      <c r="F55" s="52">
        <f t="shared" si="9"/>
        <v>177.54316069057106</v>
      </c>
      <c r="G55" s="62"/>
      <c r="H55" s="88">
        <v>1778</v>
      </c>
      <c r="I55" s="3">
        <v>40</v>
      </c>
      <c r="J55" s="33" t="s">
        <v>2</v>
      </c>
      <c r="K55" s="324">
        <f t="shared" si="7"/>
        <v>40</v>
      </c>
      <c r="L55" s="328">
        <v>1734</v>
      </c>
      <c r="M55" s="45"/>
      <c r="R55" s="48"/>
      <c r="S55" s="26"/>
      <c r="T55" s="26"/>
      <c r="U55" s="26"/>
      <c r="V55" s="26"/>
    </row>
    <row r="56" spans="1:22">
      <c r="A56" s="61">
        <v>3</v>
      </c>
      <c r="B56" s="33" t="s">
        <v>1</v>
      </c>
      <c r="C56" s="43">
        <f t="shared" si="10"/>
        <v>12329</v>
      </c>
      <c r="D56" s="97">
        <f t="shared" si="11"/>
        <v>2005</v>
      </c>
      <c r="E56" s="52">
        <f t="shared" si="8"/>
        <v>105.61980639081641</v>
      </c>
      <c r="F56" s="52">
        <f t="shared" si="9"/>
        <v>614.91271820448878</v>
      </c>
      <c r="G56" s="62"/>
      <c r="H56" s="44">
        <v>1611</v>
      </c>
      <c r="I56" s="3">
        <v>31</v>
      </c>
      <c r="J56" s="33" t="s">
        <v>63</v>
      </c>
      <c r="K56" s="324">
        <f t="shared" si="7"/>
        <v>31</v>
      </c>
      <c r="L56" s="328">
        <v>1976</v>
      </c>
      <c r="M56" s="45"/>
      <c r="R56" s="48"/>
      <c r="S56" s="26"/>
      <c r="T56" s="26"/>
      <c r="U56" s="26"/>
      <c r="V56" s="26"/>
    </row>
    <row r="57" spans="1:22">
      <c r="A57" s="61">
        <v>4</v>
      </c>
      <c r="B57" s="33" t="s">
        <v>0</v>
      </c>
      <c r="C57" s="43">
        <f t="shared" si="10"/>
        <v>5429</v>
      </c>
      <c r="D57" s="97">
        <f t="shared" si="11"/>
        <v>6765</v>
      </c>
      <c r="E57" s="52">
        <f t="shared" si="8"/>
        <v>79.720998531571212</v>
      </c>
      <c r="F57" s="52">
        <f t="shared" si="9"/>
        <v>80.251293422025128</v>
      </c>
      <c r="G57" s="62"/>
      <c r="H57" s="44">
        <v>1370</v>
      </c>
      <c r="I57" s="3">
        <v>39</v>
      </c>
      <c r="J57" s="33" t="s">
        <v>39</v>
      </c>
      <c r="K57" s="324">
        <f t="shared" si="7"/>
        <v>39</v>
      </c>
      <c r="L57" s="328">
        <v>0</v>
      </c>
      <c r="M57" s="45"/>
      <c r="R57" s="48"/>
      <c r="S57" s="26"/>
      <c r="T57" s="26"/>
      <c r="U57" s="26"/>
      <c r="V57" s="26"/>
    </row>
    <row r="58" spans="1:22">
      <c r="A58" s="61">
        <v>5</v>
      </c>
      <c r="B58" s="33" t="s">
        <v>29</v>
      </c>
      <c r="C58" s="43">
        <f t="shared" si="10"/>
        <v>1991</v>
      </c>
      <c r="D58" s="97">
        <f t="shared" si="11"/>
        <v>1130</v>
      </c>
      <c r="E58" s="52">
        <f t="shared" si="8"/>
        <v>100.0502512562814</v>
      </c>
      <c r="F58" s="52">
        <f t="shared" si="9"/>
        <v>176.19469026548674</v>
      </c>
      <c r="G58" s="72"/>
      <c r="H58" s="289">
        <v>1143</v>
      </c>
      <c r="I58" s="3">
        <v>38</v>
      </c>
      <c r="J58" s="33" t="s">
        <v>38</v>
      </c>
      <c r="K58" s="324">
        <f t="shared" si="7"/>
        <v>38</v>
      </c>
      <c r="L58" s="328">
        <v>899</v>
      </c>
      <c r="M58" s="45"/>
      <c r="R58" s="48"/>
      <c r="S58" s="26"/>
      <c r="T58" s="26"/>
      <c r="U58" s="26"/>
      <c r="V58" s="26"/>
    </row>
    <row r="59" spans="1:22" ht="14.25" thickBot="1">
      <c r="A59" s="61">
        <v>6</v>
      </c>
      <c r="B59" s="33" t="s">
        <v>2</v>
      </c>
      <c r="C59" s="43">
        <f t="shared" si="10"/>
        <v>1778</v>
      </c>
      <c r="D59" s="97">
        <f t="shared" si="11"/>
        <v>1734</v>
      </c>
      <c r="E59" s="52">
        <f t="shared" si="8"/>
        <v>67.707539984767706</v>
      </c>
      <c r="F59" s="52">
        <f t="shared" si="9"/>
        <v>102.53748558246829</v>
      </c>
      <c r="G59" s="62"/>
      <c r="H59" s="437">
        <v>1014</v>
      </c>
      <c r="I59" s="14">
        <v>14</v>
      </c>
      <c r="J59" s="77" t="s">
        <v>19</v>
      </c>
      <c r="K59" s="325">
        <f t="shared" si="7"/>
        <v>14</v>
      </c>
      <c r="L59" s="329">
        <v>923</v>
      </c>
      <c r="M59" s="45"/>
      <c r="R59" s="48"/>
      <c r="S59" s="26"/>
      <c r="T59" s="26"/>
      <c r="U59" s="26"/>
      <c r="V59" s="26"/>
    </row>
    <row r="60" spans="1:22" ht="14.25" thickTop="1">
      <c r="A60" s="61">
        <v>7</v>
      </c>
      <c r="B60" s="33" t="s">
        <v>63</v>
      </c>
      <c r="C60" s="89">
        <f t="shared" si="10"/>
        <v>1611</v>
      </c>
      <c r="D60" s="97">
        <f t="shared" si="11"/>
        <v>1976</v>
      </c>
      <c r="E60" s="52">
        <f t="shared" si="8"/>
        <v>92.109777015437388</v>
      </c>
      <c r="F60" s="52">
        <f t="shared" si="9"/>
        <v>81.52834008097166</v>
      </c>
      <c r="G60" s="62"/>
      <c r="H60" s="423">
        <v>924</v>
      </c>
      <c r="I60" s="219">
        <v>17</v>
      </c>
      <c r="J60" s="378" t="s">
        <v>21</v>
      </c>
      <c r="K60" s="363" t="s">
        <v>8</v>
      </c>
      <c r="L60" s="372">
        <v>41323</v>
      </c>
      <c r="M60" s="48"/>
      <c r="N60" s="90"/>
      <c r="R60" s="48"/>
      <c r="S60" s="90"/>
      <c r="T60" s="90"/>
      <c r="U60" s="90"/>
      <c r="V60" s="90"/>
    </row>
    <row r="61" spans="1:22">
      <c r="A61" s="61">
        <v>8</v>
      </c>
      <c r="B61" s="33" t="s">
        <v>39</v>
      </c>
      <c r="C61" s="43">
        <f t="shared" si="10"/>
        <v>1370</v>
      </c>
      <c r="D61" s="97">
        <f t="shared" si="11"/>
        <v>0</v>
      </c>
      <c r="E61" s="52">
        <f t="shared" si="8"/>
        <v>87.428206764518194</v>
      </c>
      <c r="F61" s="422" t="s">
        <v>209</v>
      </c>
      <c r="G61" s="73"/>
      <c r="H61" s="44">
        <v>913</v>
      </c>
      <c r="I61" s="3">
        <v>36</v>
      </c>
      <c r="J61" s="33" t="s">
        <v>5</v>
      </c>
      <c r="K61" s="50"/>
      <c r="M61" s="48"/>
      <c r="N61" s="26"/>
      <c r="R61" s="48"/>
      <c r="S61" s="26"/>
      <c r="T61" s="26"/>
      <c r="U61" s="26"/>
      <c r="V61" s="26"/>
    </row>
    <row r="62" spans="1:22">
      <c r="A62" s="61">
        <v>9</v>
      </c>
      <c r="B62" s="33" t="s">
        <v>38</v>
      </c>
      <c r="C62" s="43">
        <f t="shared" si="10"/>
        <v>1143</v>
      </c>
      <c r="D62" s="97">
        <f t="shared" si="11"/>
        <v>899</v>
      </c>
      <c r="E62" s="57">
        <f t="shared" si="8"/>
        <v>103.53260869565217</v>
      </c>
      <c r="F62" s="52">
        <f t="shared" si="9"/>
        <v>127.14126807563959</v>
      </c>
      <c r="G62" s="72"/>
      <c r="H62" s="88">
        <v>734</v>
      </c>
      <c r="I62" s="3">
        <v>1</v>
      </c>
      <c r="J62" s="33" t="s">
        <v>4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>
      <c r="A63" s="74">
        <v>10</v>
      </c>
      <c r="B63" s="77" t="s">
        <v>19</v>
      </c>
      <c r="C63" s="43">
        <f t="shared" si="10"/>
        <v>1014</v>
      </c>
      <c r="D63" s="97">
        <f t="shared" si="11"/>
        <v>923</v>
      </c>
      <c r="E63" s="57">
        <f t="shared" si="8"/>
        <v>107.87234042553192</v>
      </c>
      <c r="F63" s="52">
        <f>SUM(C63/D63*100)</f>
        <v>109.85915492957747</v>
      </c>
      <c r="G63" s="75"/>
      <c r="H63" s="44">
        <v>530</v>
      </c>
      <c r="I63" s="3">
        <v>24</v>
      </c>
      <c r="J63" s="33" t="s">
        <v>28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>
      <c r="A64" s="65"/>
      <c r="B64" s="66" t="s">
        <v>57</v>
      </c>
      <c r="C64" s="67">
        <f>SUM(H90)</f>
        <v>58999</v>
      </c>
      <c r="D64" s="67">
        <f>SUM(L60)</f>
        <v>41323</v>
      </c>
      <c r="E64" s="70">
        <f>SUM(N77/M77*100)</f>
        <v>98.611064683269262</v>
      </c>
      <c r="F64" s="70">
        <f>SUM(C64/D64*100)</f>
        <v>142.77520993151512</v>
      </c>
      <c r="G64" s="387">
        <v>113</v>
      </c>
      <c r="H64" s="122">
        <v>343</v>
      </c>
      <c r="I64" s="3">
        <v>15</v>
      </c>
      <c r="J64" s="33" t="s">
        <v>20</v>
      </c>
      <c r="K64" s="50"/>
      <c r="M64" s="48"/>
      <c r="N64" s="26"/>
      <c r="R64" s="48"/>
      <c r="S64" s="26"/>
      <c r="T64" s="26"/>
      <c r="U64" s="26"/>
      <c r="V64" s="26"/>
    </row>
    <row r="65" spans="3:22">
      <c r="H65" s="43">
        <v>295</v>
      </c>
      <c r="I65" s="3">
        <v>11</v>
      </c>
      <c r="J65" s="33" t="s">
        <v>17</v>
      </c>
      <c r="M65" s="396" t="s">
        <v>174</v>
      </c>
      <c r="N65" s="26"/>
      <c r="R65" s="48"/>
      <c r="S65" s="26"/>
      <c r="T65" s="26"/>
      <c r="U65" s="26"/>
      <c r="V65" s="26"/>
    </row>
    <row r="66" spans="3:22">
      <c r="H66" s="44">
        <v>160</v>
      </c>
      <c r="I66" s="3">
        <v>9</v>
      </c>
      <c r="J66" s="3" t="s">
        <v>161</v>
      </c>
      <c r="L66" s="189" t="s">
        <v>90</v>
      </c>
      <c r="M66" s="340" t="s">
        <v>62</v>
      </c>
      <c r="N66" s="42" t="s">
        <v>74</v>
      </c>
      <c r="R66" s="48"/>
      <c r="S66" s="26"/>
      <c r="T66" s="26"/>
      <c r="U66" s="26"/>
      <c r="V66" s="26"/>
    </row>
    <row r="67" spans="3:22">
      <c r="C67" s="26"/>
      <c r="H67" s="44">
        <v>124</v>
      </c>
      <c r="I67" s="3">
        <v>37</v>
      </c>
      <c r="J67" s="33" t="s">
        <v>37</v>
      </c>
      <c r="K67" s="3">
        <f>SUM(I50)</f>
        <v>16</v>
      </c>
      <c r="L67" s="33" t="s">
        <v>3</v>
      </c>
      <c r="M67" s="389">
        <v>15130</v>
      </c>
      <c r="N67" s="89">
        <f>SUM(H50)</f>
        <v>14778</v>
      </c>
      <c r="R67" s="48"/>
      <c r="S67" s="26"/>
      <c r="T67" s="26"/>
      <c r="U67" s="26"/>
      <c r="V67" s="26"/>
    </row>
    <row r="68" spans="3:22">
      <c r="C68" s="26"/>
      <c r="H68" s="333">
        <v>117</v>
      </c>
      <c r="I68" s="3">
        <v>19</v>
      </c>
      <c r="J68" s="33" t="s">
        <v>23</v>
      </c>
      <c r="K68" s="3">
        <f t="shared" ref="K68:K76" si="12">SUM(I51)</f>
        <v>26</v>
      </c>
      <c r="L68" s="33" t="s">
        <v>30</v>
      </c>
      <c r="M68" s="390">
        <v>11786</v>
      </c>
      <c r="N68" s="89">
        <f t="shared" ref="N68:N76" si="13">SUM(H51)</f>
        <v>13369</v>
      </c>
      <c r="R68" s="48"/>
      <c r="S68" s="26"/>
      <c r="T68" s="26"/>
      <c r="U68" s="26"/>
      <c r="V68" s="26"/>
    </row>
    <row r="69" spans="3:22">
      <c r="H69" s="88">
        <v>43</v>
      </c>
      <c r="I69" s="3">
        <v>13</v>
      </c>
      <c r="J69" s="33" t="s">
        <v>7</v>
      </c>
      <c r="K69" s="3">
        <f t="shared" si="12"/>
        <v>34</v>
      </c>
      <c r="L69" s="33" t="s">
        <v>1</v>
      </c>
      <c r="M69" s="390">
        <v>11673</v>
      </c>
      <c r="N69" s="89">
        <f t="shared" si="13"/>
        <v>12329</v>
      </c>
      <c r="R69" s="48"/>
      <c r="S69" s="26"/>
      <c r="T69" s="26"/>
      <c r="U69" s="26"/>
      <c r="V69" s="26"/>
    </row>
    <row r="70" spans="3:22">
      <c r="H70" s="44">
        <v>3</v>
      </c>
      <c r="I70" s="3">
        <v>23</v>
      </c>
      <c r="J70" s="33" t="s">
        <v>27</v>
      </c>
      <c r="K70" s="3">
        <f t="shared" si="12"/>
        <v>33</v>
      </c>
      <c r="L70" s="33" t="s">
        <v>0</v>
      </c>
      <c r="M70" s="390">
        <v>6810</v>
      </c>
      <c r="N70" s="89">
        <f t="shared" si="13"/>
        <v>5429</v>
      </c>
      <c r="R70" s="48"/>
      <c r="S70" s="26"/>
      <c r="T70" s="26"/>
      <c r="U70" s="26"/>
      <c r="V70" s="26"/>
    </row>
    <row r="71" spans="3:22">
      <c r="H71" s="88">
        <v>1</v>
      </c>
      <c r="I71" s="3">
        <v>28</v>
      </c>
      <c r="J71" s="33" t="s">
        <v>32</v>
      </c>
      <c r="K71" s="3">
        <f t="shared" si="12"/>
        <v>25</v>
      </c>
      <c r="L71" s="33" t="s">
        <v>29</v>
      </c>
      <c r="M71" s="390">
        <v>1990</v>
      </c>
      <c r="N71" s="89">
        <f t="shared" si="13"/>
        <v>1991</v>
      </c>
      <c r="R71" s="48"/>
      <c r="S71" s="26"/>
      <c r="T71" s="26"/>
      <c r="U71" s="26"/>
      <c r="V71" s="26"/>
    </row>
    <row r="72" spans="3:22">
      <c r="H72" s="44">
        <v>0</v>
      </c>
      <c r="I72" s="3">
        <v>2</v>
      </c>
      <c r="J72" s="33" t="s">
        <v>6</v>
      </c>
      <c r="K72" s="3">
        <f t="shared" si="12"/>
        <v>40</v>
      </c>
      <c r="L72" s="33" t="s">
        <v>2</v>
      </c>
      <c r="M72" s="390">
        <v>2626</v>
      </c>
      <c r="N72" s="89">
        <f t="shared" si="13"/>
        <v>1778</v>
      </c>
      <c r="R72" s="48"/>
      <c r="S72" s="26"/>
      <c r="T72" s="26"/>
      <c r="U72" s="26"/>
      <c r="V72" s="26"/>
    </row>
    <row r="73" spans="3:22">
      <c r="H73" s="44">
        <v>0</v>
      </c>
      <c r="I73" s="3">
        <v>3</v>
      </c>
      <c r="J73" s="33" t="s">
        <v>10</v>
      </c>
      <c r="K73" s="3">
        <f t="shared" si="12"/>
        <v>31</v>
      </c>
      <c r="L73" s="33" t="s">
        <v>63</v>
      </c>
      <c r="M73" s="390">
        <v>1749</v>
      </c>
      <c r="N73" s="89">
        <f t="shared" si="13"/>
        <v>1611</v>
      </c>
      <c r="R73" s="48"/>
      <c r="S73" s="26"/>
      <c r="T73" s="26"/>
      <c r="U73" s="26"/>
      <c r="V73" s="26"/>
    </row>
    <row r="74" spans="3:22">
      <c r="H74" s="44">
        <v>0</v>
      </c>
      <c r="I74" s="3">
        <v>4</v>
      </c>
      <c r="J74" s="33" t="s">
        <v>11</v>
      </c>
      <c r="K74" s="3">
        <f t="shared" si="12"/>
        <v>39</v>
      </c>
      <c r="L74" s="33" t="s">
        <v>39</v>
      </c>
      <c r="M74" s="390">
        <v>1567</v>
      </c>
      <c r="N74" s="89">
        <f t="shared" si="13"/>
        <v>1370</v>
      </c>
      <c r="R74" s="48"/>
      <c r="S74" s="26"/>
      <c r="T74" s="26"/>
      <c r="U74" s="26"/>
      <c r="V74" s="26"/>
    </row>
    <row r="75" spans="3:22">
      <c r="H75" s="44">
        <v>0</v>
      </c>
      <c r="I75" s="3">
        <v>5</v>
      </c>
      <c r="J75" s="33" t="s">
        <v>12</v>
      </c>
      <c r="K75" s="3">
        <f t="shared" si="12"/>
        <v>38</v>
      </c>
      <c r="L75" s="33" t="s">
        <v>38</v>
      </c>
      <c r="M75" s="390">
        <v>1104</v>
      </c>
      <c r="N75" s="89">
        <f t="shared" si="13"/>
        <v>1143</v>
      </c>
      <c r="R75" s="48"/>
      <c r="S75" s="26"/>
      <c r="T75" s="26"/>
      <c r="U75" s="26"/>
      <c r="V75" s="26"/>
    </row>
    <row r="76" spans="3:22" ht="14.25" thickBot="1">
      <c r="H76" s="44">
        <v>0</v>
      </c>
      <c r="I76" s="3">
        <v>6</v>
      </c>
      <c r="J76" s="33" t="s">
        <v>13</v>
      </c>
      <c r="K76" s="14">
        <f t="shared" si="12"/>
        <v>14</v>
      </c>
      <c r="L76" s="77" t="s">
        <v>19</v>
      </c>
      <c r="M76" s="391">
        <v>940</v>
      </c>
      <c r="N76" s="166">
        <f t="shared" si="13"/>
        <v>1014</v>
      </c>
      <c r="R76" s="48"/>
      <c r="S76" s="26"/>
      <c r="T76" s="26"/>
      <c r="U76" s="26"/>
      <c r="V76" s="26"/>
    </row>
    <row r="77" spans="3:22" ht="14.25" thickTop="1">
      <c r="H77" s="289">
        <v>0</v>
      </c>
      <c r="I77" s="3">
        <v>7</v>
      </c>
      <c r="J77" s="33" t="s">
        <v>14</v>
      </c>
      <c r="K77" s="3"/>
      <c r="L77" s="114" t="s">
        <v>56</v>
      </c>
      <c r="M77" s="294">
        <v>59830</v>
      </c>
      <c r="N77" s="171">
        <f>SUM(H90)</f>
        <v>58999</v>
      </c>
      <c r="R77" s="48"/>
      <c r="S77" s="26"/>
      <c r="T77" s="26"/>
      <c r="U77" s="26"/>
      <c r="V77" s="26"/>
    </row>
    <row r="78" spans="3:22">
      <c r="H78" s="43">
        <v>0</v>
      </c>
      <c r="I78" s="3">
        <v>8</v>
      </c>
      <c r="J78" s="33" t="s">
        <v>15</v>
      </c>
      <c r="R78" s="48"/>
      <c r="S78" s="26"/>
      <c r="T78" s="26"/>
      <c r="U78" s="26"/>
      <c r="V78" s="26"/>
    </row>
    <row r="79" spans="3:22">
      <c r="H79" s="44">
        <v>0</v>
      </c>
      <c r="I79" s="3">
        <v>10</v>
      </c>
      <c r="J79" s="33" t="s">
        <v>16</v>
      </c>
      <c r="R79" s="48"/>
      <c r="S79" s="26"/>
      <c r="T79" s="26"/>
      <c r="U79" s="26"/>
      <c r="V79" s="26"/>
    </row>
    <row r="80" spans="3:22">
      <c r="H80" s="346">
        <v>0</v>
      </c>
      <c r="I80" s="3">
        <v>12</v>
      </c>
      <c r="J80" s="33" t="s">
        <v>18</v>
      </c>
      <c r="R80" s="48"/>
      <c r="S80" s="26"/>
      <c r="T80" s="26"/>
      <c r="U80" s="26"/>
      <c r="V80" s="26"/>
    </row>
    <row r="81" spans="8:22">
      <c r="H81" s="43">
        <v>0</v>
      </c>
      <c r="I81" s="3">
        <v>18</v>
      </c>
      <c r="J81" s="33" t="s">
        <v>22</v>
      </c>
      <c r="R81" s="48"/>
      <c r="S81" s="26"/>
      <c r="T81" s="26"/>
      <c r="U81" s="26"/>
      <c r="V81" s="26"/>
    </row>
    <row r="82" spans="8:22">
      <c r="H82" s="44">
        <v>0</v>
      </c>
      <c r="I82" s="3">
        <v>20</v>
      </c>
      <c r="J82" s="33" t="s">
        <v>24</v>
      </c>
      <c r="L82" s="42"/>
      <c r="M82" s="26"/>
      <c r="R82" s="48"/>
      <c r="S82" s="26"/>
      <c r="T82" s="26"/>
      <c r="U82" s="26"/>
      <c r="V82" s="26"/>
    </row>
    <row r="83" spans="8:22">
      <c r="H83" s="44">
        <v>0</v>
      </c>
      <c r="I83" s="3">
        <v>21</v>
      </c>
      <c r="J83" s="33" t="s">
        <v>71</v>
      </c>
      <c r="L83" s="42"/>
      <c r="M83" s="26"/>
      <c r="R83" s="48"/>
      <c r="S83" s="26"/>
      <c r="T83" s="26"/>
      <c r="U83" s="26"/>
      <c r="V83" s="26"/>
    </row>
    <row r="84" spans="8:22">
      <c r="H84" s="44">
        <v>0</v>
      </c>
      <c r="I84" s="3">
        <v>22</v>
      </c>
      <c r="J84" s="33" t="s">
        <v>26</v>
      </c>
      <c r="L84" s="42"/>
      <c r="M84" s="26"/>
      <c r="R84" s="48"/>
      <c r="S84" s="26"/>
      <c r="T84" s="26"/>
      <c r="U84" s="26"/>
      <c r="V84" s="26"/>
    </row>
    <row r="85" spans="8:22">
      <c r="H85" s="88">
        <v>0</v>
      </c>
      <c r="I85" s="3">
        <v>27</v>
      </c>
      <c r="J85" s="33" t="s">
        <v>31</v>
      </c>
      <c r="L85" s="42"/>
      <c r="M85" s="26"/>
      <c r="R85" s="48"/>
      <c r="S85" s="26"/>
      <c r="T85" s="26"/>
      <c r="U85" s="26"/>
      <c r="V85" s="26"/>
    </row>
    <row r="86" spans="8:22">
      <c r="H86" s="44">
        <v>0</v>
      </c>
      <c r="I86" s="3">
        <v>29</v>
      </c>
      <c r="J86" s="33" t="s">
        <v>54</v>
      </c>
      <c r="R86" s="48"/>
      <c r="S86" s="26"/>
      <c r="T86" s="26"/>
      <c r="U86" s="26"/>
      <c r="V86" s="26"/>
    </row>
    <row r="87" spans="8:22">
      <c r="H87" s="88">
        <v>0</v>
      </c>
      <c r="I87" s="3">
        <v>30</v>
      </c>
      <c r="J87" s="33" t="s">
        <v>33</v>
      </c>
      <c r="L87" s="47"/>
      <c r="M87" s="385"/>
      <c r="R87" s="48"/>
      <c r="S87" s="26"/>
      <c r="T87" s="26"/>
      <c r="U87" s="26"/>
      <c r="V87" s="26"/>
    </row>
    <row r="88" spans="8:22">
      <c r="H88" s="88">
        <v>0</v>
      </c>
      <c r="I88" s="3">
        <v>32</v>
      </c>
      <c r="J88" s="33" t="s">
        <v>35</v>
      </c>
      <c r="R88" s="48"/>
      <c r="S88" s="30"/>
      <c r="T88" s="30"/>
    </row>
    <row r="89" spans="8:22">
      <c r="H89" s="44">
        <v>0</v>
      </c>
      <c r="I89" s="3">
        <v>35</v>
      </c>
      <c r="J89" s="33" t="s">
        <v>36</v>
      </c>
      <c r="R89" s="48"/>
    </row>
    <row r="90" spans="8:22">
      <c r="H90" s="117">
        <f>SUM(H50:H89)</f>
        <v>58999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0"/>
  <sheetViews>
    <sheetView zoomScaleNormal="100" workbookViewId="0">
      <selection activeCell="L81" sqref="L81:M87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160" t="s">
        <v>69</v>
      </c>
      <c r="I1" s="382"/>
      <c r="J1" s="46"/>
      <c r="L1" s="47"/>
      <c r="M1" s="394"/>
      <c r="N1" s="47"/>
      <c r="O1" s="48"/>
      <c r="R1" s="108"/>
    </row>
    <row r="2" spans="8:30" ht="13.5" customHeight="1">
      <c r="H2" s="290" t="s">
        <v>205</v>
      </c>
      <c r="I2" s="3"/>
      <c r="J2" s="182" t="s">
        <v>69</v>
      </c>
      <c r="K2" s="81"/>
      <c r="L2" s="316" t="s">
        <v>206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23" t="s">
        <v>98</v>
      </c>
      <c r="I3" s="3"/>
      <c r="J3" s="144" t="s">
        <v>9</v>
      </c>
      <c r="K3" s="81"/>
      <c r="L3" s="317" t="s">
        <v>98</v>
      </c>
      <c r="M3" s="398"/>
      <c r="N3" s="399"/>
      <c r="O3" s="1"/>
      <c r="R3" s="48"/>
      <c r="S3" s="26"/>
      <c r="T3" s="26"/>
      <c r="U3" s="26"/>
      <c r="V3" s="26"/>
    </row>
    <row r="4" spans="8:30" ht="13.5" customHeight="1">
      <c r="H4" s="89">
        <v>21792</v>
      </c>
      <c r="I4" s="3">
        <v>33</v>
      </c>
      <c r="J4" s="160" t="s">
        <v>0</v>
      </c>
      <c r="K4" s="120">
        <f>SUM(I4)</f>
        <v>33</v>
      </c>
      <c r="L4" s="309">
        <v>20537</v>
      </c>
      <c r="M4" s="404"/>
      <c r="N4" s="421"/>
      <c r="O4" s="1"/>
      <c r="R4" s="48"/>
      <c r="S4" s="26"/>
      <c r="T4" s="26"/>
      <c r="U4" s="26"/>
      <c r="V4" s="26"/>
    </row>
    <row r="5" spans="8:30" ht="13.5" customHeight="1">
      <c r="H5" s="88">
        <v>16326</v>
      </c>
      <c r="I5" s="3">
        <v>13</v>
      </c>
      <c r="J5" s="160" t="s">
        <v>7</v>
      </c>
      <c r="K5" s="120">
        <f t="shared" ref="K5:K13" si="0">SUM(I5)</f>
        <v>13</v>
      </c>
      <c r="L5" s="310">
        <v>14987</v>
      </c>
      <c r="M5" s="398"/>
      <c r="N5" s="421"/>
      <c r="O5" s="1"/>
      <c r="R5" s="48"/>
      <c r="S5" s="26"/>
      <c r="T5" s="26"/>
      <c r="U5" s="26"/>
      <c r="V5" s="26"/>
    </row>
    <row r="6" spans="8:30" ht="13.5" customHeight="1">
      <c r="H6" s="289">
        <v>11639</v>
      </c>
      <c r="I6" s="3">
        <v>9</v>
      </c>
      <c r="J6" s="3" t="s">
        <v>161</v>
      </c>
      <c r="K6" s="120">
        <f t="shared" si="0"/>
        <v>9</v>
      </c>
      <c r="L6" s="310">
        <v>13188</v>
      </c>
      <c r="M6" s="95"/>
      <c r="N6" s="421"/>
      <c r="O6" s="1"/>
      <c r="R6" s="48"/>
      <c r="S6" s="26"/>
      <c r="T6" s="26"/>
      <c r="U6" s="26"/>
      <c r="V6" s="26"/>
    </row>
    <row r="7" spans="8:30" ht="13.5" customHeight="1">
      <c r="H7" s="88">
        <v>9086</v>
      </c>
      <c r="I7" s="3">
        <v>34</v>
      </c>
      <c r="J7" s="160" t="s">
        <v>1</v>
      </c>
      <c r="K7" s="120">
        <f t="shared" si="0"/>
        <v>34</v>
      </c>
      <c r="L7" s="310">
        <v>8938</v>
      </c>
      <c r="M7" s="95"/>
      <c r="N7" s="421"/>
      <c r="O7" s="1"/>
      <c r="R7" s="48"/>
      <c r="S7" s="26"/>
      <c r="T7" s="26"/>
      <c r="U7" s="26"/>
      <c r="V7" s="26"/>
    </row>
    <row r="8" spans="8:30" ht="13.5" customHeight="1">
      <c r="H8" s="88">
        <v>7775</v>
      </c>
      <c r="I8" s="3">
        <v>24</v>
      </c>
      <c r="J8" s="160" t="s">
        <v>28</v>
      </c>
      <c r="K8" s="120">
        <f t="shared" si="0"/>
        <v>24</v>
      </c>
      <c r="L8" s="310">
        <v>7171</v>
      </c>
      <c r="M8" s="95"/>
      <c r="N8" s="421"/>
      <c r="O8" s="1"/>
      <c r="R8" s="48"/>
      <c r="S8" s="26"/>
      <c r="T8" s="26"/>
      <c r="U8" s="26"/>
      <c r="V8" s="26"/>
    </row>
    <row r="9" spans="8:30" ht="13.5" customHeight="1">
      <c r="H9" s="88">
        <v>4192</v>
      </c>
      <c r="I9" s="3">
        <v>25</v>
      </c>
      <c r="J9" s="160" t="s">
        <v>29</v>
      </c>
      <c r="K9" s="120">
        <f t="shared" si="0"/>
        <v>25</v>
      </c>
      <c r="L9" s="310">
        <v>4310</v>
      </c>
      <c r="M9" s="95"/>
      <c r="O9" s="1"/>
      <c r="R9" s="48"/>
      <c r="S9" s="26"/>
      <c r="T9" s="26"/>
      <c r="U9" s="26"/>
      <c r="V9" s="26"/>
    </row>
    <row r="10" spans="8:30" ht="13.5" customHeight="1">
      <c r="H10" s="88">
        <v>3158</v>
      </c>
      <c r="I10" s="3">
        <v>17</v>
      </c>
      <c r="J10" s="160" t="s">
        <v>21</v>
      </c>
      <c r="K10" s="120">
        <f t="shared" si="0"/>
        <v>17</v>
      </c>
      <c r="L10" s="310">
        <v>3205</v>
      </c>
      <c r="M10" s="95"/>
      <c r="O10" s="1"/>
      <c r="R10" s="48"/>
      <c r="S10" s="26"/>
      <c r="T10" s="26"/>
      <c r="U10" s="26"/>
      <c r="V10" s="26"/>
    </row>
    <row r="11" spans="8:30" ht="13.5" customHeight="1">
      <c r="H11" s="88">
        <v>2969</v>
      </c>
      <c r="I11" s="3">
        <v>22</v>
      </c>
      <c r="J11" s="160" t="s">
        <v>26</v>
      </c>
      <c r="K11" s="120">
        <f t="shared" si="0"/>
        <v>22</v>
      </c>
      <c r="L11" s="310">
        <v>3563</v>
      </c>
      <c r="M11" s="95"/>
      <c r="O11" s="1"/>
      <c r="R11" s="48"/>
      <c r="S11" s="26"/>
      <c r="T11" s="26"/>
      <c r="U11" s="26"/>
      <c r="V11" s="26"/>
    </row>
    <row r="12" spans="8:30" ht="13.5" customHeight="1">
      <c r="H12" s="88">
        <v>2856</v>
      </c>
      <c r="I12" s="3">
        <v>20</v>
      </c>
      <c r="J12" s="160" t="s">
        <v>24</v>
      </c>
      <c r="K12" s="120">
        <f t="shared" si="0"/>
        <v>20</v>
      </c>
      <c r="L12" s="310">
        <v>1649</v>
      </c>
      <c r="M12" s="95"/>
      <c r="R12" s="48"/>
      <c r="S12" s="26"/>
      <c r="T12" s="26"/>
      <c r="U12" s="90"/>
      <c r="V12" s="26"/>
    </row>
    <row r="13" spans="8:30" ht="13.5" customHeight="1" thickBot="1">
      <c r="H13" s="166">
        <v>2828</v>
      </c>
      <c r="I13" s="14">
        <v>26</v>
      </c>
      <c r="J13" s="162" t="s">
        <v>30</v>
      </c>
      <c r="K13" s="181">
        <f t="shared" si="0"/>
        <v>26</v>
      </c>
      <c r="L13" s="318">
        <v>2475</v>
      </c>
      <c r="M13" s="95"/>
      <c r="N13" s="96"/>
      <c r="R13" s="48"/>
      <c r="S13" s="26"/>
      <c r="T13" s="26"/>
      <c r="U13" s="26"/>
      <c r="V13" s="26"/>
    </row>
    <row r="14" spans="8:30" ht="13.5" customHeight="1" thickTop="1">
      <c r="H14" s="374">
        <v>2665</v>
      </c>
      <c r="I14" s="219">
        <v>1</v>
      </c>
      <c r="J14" s="220" t="s">
        <v>4</v>
      </c>
      <c r="K14" s="81" t="s">
        <v>8</v>
      </c>
      <c r="L14" s="319">
        <v>94975</v>
      </c>
      <c r="N14" s="48"/>
      <c r="R14" s="48"/>
      <c r="S14" s="26"/>
      <c r="T14" s="26"/>
      <c r="U14" s="26"/>
      <c r="V14" s="26"/>
    </row>
    <row r="15" spans="8:30" ht="13.5" customHeight="1">
      <c r="H15" s="88">
        <v>1446</v>
      </c>
      <c r="I15" s="3">
        <v>12</v>
      </c>
      <c r="J15" s="160" t="s">
        <v>18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>
      <c r="H16" s="289">
        <v>1243</v>
      </c>
      <c r="I16" s="3">
        <v>36</v>
      </c>
      <c r="J16" s="160" t="s">
        <v>5</v>
      </c>
      <c r="K16" s="50"/>
      <c r="R16" s="48"/>
      <c r="S16" s="26"/>
      <c r="T16" s="26"/>
      <c r="U16" s="26"/>
      <c r="V16" s="26"/>
    </row>
    <row r="17" spans="1:22" ht="13.5" customHeight="1">
      <c r="H17" s="88">
        <v>1205</v>
      </c>
      <c r="I17" s="3">
        <v>6</v>
      </c>
      <c r="J17" s="160" t="s">
        <v>13</v>
      </c>
      <c r="K17" s="45"/>
      <c r="L17" s="26"/>
      <c r="R17" s="48"/>
      <c r="S17" s="26"/>
      <c r="T17" s="26"/>
      <c r="U17" s="26"/>
      <c r="V17" s="26"/>
    </row>
    <row r="18" spans="1:22" ht="13.5" customHeight="1">
      <c r="H18" s="418">
        <v>1195</v>
      </c>
      <c r="I18" s="3">
        <v>21</v>
      </c>
      <c r="J18" s="160" t="s">
        <v>25</v>
      </c>
      <c r="K18" s="45"/>
      <c r="L18" s="26"/>
      <c r="R18" s="48"/>
      <c r="S18" s="26"/>
      <c r="T18" s="26"/>
      <c r="U18" s="26"/>
      <c r="V18" s="26"/>
    </row>
    <row r="19" spans="1:22" ht="13.5" customHeight="1">
      <c r="H19" s="89">
        <v>1047</v>
      </c>
      <c r="I19" s="3">
        <v>18</v>
      </c>
      <c r="J19" s="160" t="s">
        <v>22</v>
      </c>
      <c r="L19" s="412" t="s">
        <v>187</v>
      </c>
      <c r="M19" s="93" t="s">
        <v>186</v>
      </c>
      <c r="N19" s="42" t="s">
        <v>74</v>
      </c>
      <c r="R19" s="48"/>
      <c r="S19" s="26"/>
      <c r="T19" s="26"/>
      <c r="U19" s="26"/>
      <c r="V19" s="26"/>
    </row>
    <row r="20" spans="1:22" ht="13.5" customHeight="1" thickBot="1">
      <c r="H20" s="88">
        <v>971</v>
      </c>
      <c r="I20" s="3">
        <v>16</v>
      </c>
      <c r="J20" s="160" t="s">
        <v>3</v>
      </c>
      <c r="K20" s="120">
        <f>SUM(I4)</f>
        <v>33</v>
      </c>
      <c r="L20" s="160" t="s">
        <v>0</v>
      </c>
      <c r="M20" s="320">
        <v>26503</v>
      </c>
      <c r="N20" s="89">
        <f>SUM(H4)</f>
        <v>21792</v>
      </c>
      <c r="R20" s="48"/>
      <c r="S20" s="26"/>
      <c r="T20" s="26"/>
      <c r="U20" s="26"/>
      <c r="V20" s="26"/>
    </row>
    <row r="21" spans="1:22" ht="13.5" customHeight="1">
      <c r="A21" s="58" t="s">
        <v>46</v>
      </c>
      <c r="B21" s="59" t="s">
        <v>47</v>
      </c>
      <c r="C21" s="59" t="s">
        <v>197</v>
      </c>
      <c r="D21" s="59" t="s">
        <v>188</v>
      </c>
      <c r="E21" s="59" t="s">
        <v>41</v>
      </c>
      <c r="F21" s="59" t="s">
        <v>50</v>
      </c>
      <c r="G21" s="8" t="s">
        <v>172</v>
      </c>
      <c r="H21" s="88">
        <v>929</v>
      </c>
      <c r="I21" s="3">
        <v>40</v>
      </c>
      <c r="J21" s="160" t="s">
        <v>2</v>
      </c>
      <c r="K21" s="120">
        <f t="shared" ref="K21:K29" si="1">SUM(I5)</f>
        <v>13</v>
      </c>
      <c r="L21" s="160" t="s">
        <v>7</v>
      </c>
      <c r="M21" s="321">
        <v>16642</v>
      </c>
      <c r="N21" s="89">
        <f t="shared" ref="N21:N29" si="2">SUM(H5)</f>
        <v>16326</v>
      </c>
      <c r="R21" s="48"/>
      <c r="S21" s="26"/>
      <c r="T21" s="26"/>
      <c r="U21" s="26"/>
      <c r="V21" s="26"/>
    </row>
    <row r="22" spans="1:22" ht="13.5" customHeight="1">
      <c r="A22" s="61">
        <v>1</v>
      </c>
      <c r="B22" s="160" t="s">
        <v>0</v>
      </c>
      <c r="C22" s="43">
        <f>SUM(H4)</f>
        <v>21792</v>
      </c>
      <c r="D22" s="97">
        <f>SUM(L4)</f>
        <v>20537</v>
      </c>
      <c r="E22" s="55">
        <f t="shared" ref="E22:E31" si="3">SUM(N20/M20*100)</f>
        <v>82.224653812775912</v>
      </c>
      <c r="F22" s="52">
        <f t="shared" ref="F22:F32" si="4">SUM(C22/D22*100)</f>
        <v>106.11092175098602</v>
      </c>
      <c r="G22" s="62"/>
      <c r="H22" s="88">
        <v>899</v>
      </c>
      <c r="I22" s="3">
        <v>15</v>
      </c>
      <c r="J22" s="160" t="s">
        <v>20</v>
      </c>
      <c r="K22" s="120">
        <f t="shared" si="1"/>
        <v>9</v>
      </c>
      <c r="L22" s="3" t="s">
        <v>161</v>
      </c>
      <c r="M22" s="321">
        <v>13096</v>
      </c>
      <c r="N22" s="89">
        <f t="shared" si="2"/>
        <v>11639</v>
      </c>
      <c r="R22" s="48"/>
      <c r="S22" s="26"/>
      <c r="T22" s="26"/>
      <c r="U22" s="26"/>
      <c r="V22" s="26"/>
    </row>
    <row r="23" spans="1:22" ht="13.5" customHeight="1">
      <c r="A23" s="61">
        <v>2</v>
      </c>
      <c r="B23" s="160" t="s">
        <v>7</v>
      </c>
      <c r="C23" s="43">
        <f t="shared" ref="C23:C31" si="5">SUM(H5)</f>
        <v>16326</v>
      </c>
      <c r="D23" s="97">
        <f t="shared" ref="D23:D31" si="6">SUM(L5)</f>
        <v>14987</v>
      </c>
      <c r="E23" s="55">
        <f t="shared" si="3"/>
        <v>98.101189760846054</v>
      </c>
      <c r="F23" s="52">
        <f t="shared" si="4"/>
        <v>108.93440982184559</v>
      </c>
      <c r="G23" s="62"/>
      <c r="H23" s="88">
        <v>774</v>
      </c>
      <c r="I23" s="3">
        <v>2</v>
      </c>
      <c r="J23" s="160" t="s">
        <v>6</v>
      </c>
      <c r="K23" s="120">
        <f t="shared" si="1"/>
        <v>34</v>
      </c>
      <c r="L23" s="160" t="s">
        <v>1</v>
      </c>
      <c r="M23" s="321">
        <v>9739</v>
      </c>
      <c r="N23" s="89">
        <f t="shared" si="2"/>
        <v>9086</v>
      </c>
      <c r="R23" s="48"/>
      <c r="S23" s="26"/>
      <c r="T23" s="26"/>
      <c r="U23" s="26"/>
      <c r="V23" s="26"/>
    </row>
    <row r="24" spans="1:22" ht="13.5" customHeight="1">
      <c r="A24" s="61">
        <v>3</v>
      </c>
      <c r="B24" s="3" t="s">
        <v>161</v>
      </c>
      <c r="C24" s="43">
        <f t="shared" si="5"/>
        <v>11639</v>
      </c>
      <c r="D24" s="97">
        <f t="shared" si="6"/>
        <v>13188</v>
      </c>
      <c r="E24" s="55">
        <f t="shared" si="3"/>
        <v>88.874465485644478</v>
      </c>
      <c r="F24" s="52">
        <f t="shared" si="4"/>
        <v>88.254473764027907</v>
      </c>
      <c r="G24" s="62"/>
      <c r="H24" s="88">
        <v>429</v>
      </c>
      <c r="I24" s="3">
        <v>38</v>
      </c>
      <c r="J24" s="160" t="s">
        <v>38</v>
      </c>
      <c r="K24" s="120">
        <f t="shared" si="1"/>
        <v>24</v>
      </c>
      <c r="L24" s="160" t="s">
        <v>28</v>
      </c>
      <c r="M24" s="321">
        <v>7747</v>
      </c>
      <c r="N24" s="89">
        <f t="shared" si="2"/>
        <v>7775</v>
      </c>
      <c r="R24" s="48"/>
      <c r="S24" s="26"/>
      <c r="T24" s="26"/>
      <c r="U24" s="26"/>
      <c r="V24" s="26"/>
    </row>
    <row r="25" spans="1:22" ht="13.5" customHeight="1">
      <c r="A25" s="61">
        <v>4</v>
      </c>
      <c r="B25" s="160" t="s">
        <v>1</v>
      </c>
      <c r="C25" s="43">
        <f t="shared" si="5"/>
        <v>9086</v>
      </c>
      <c r="D25" s="97">
        <f t="shared" si="6"/>
        <v>8938</v>
      </c>
      <c r="E25" s="55">
        <f t="shared" si="3"/>
        <v>93.294999486600275</v>
      </c>
      <c r="F25" s="52">
        <f t="shared" si="4"/>
        <v>101.65585142089952</v>
      </c>
      <c r="G25" s="62"/>
      <c r="H25" s="88">
        <v>384</v>
      </c>
      <c r="I25" s="3">
        <v>31</v>
      </c>
      <c r="J25" s="3" t="s">
        <v>63</v>
      </c>
      <c r="K25" s="120">
        <f t="shared" si="1"/>
        <v>25</v>
      </c>
      <c r="L25" s="160" t="s">
        <v>29</v>
      </c>
      <c r="M25" s="321">
        <v>5678</v>
      </c>
      <c r="N25" s="89">
        <f t="shared" si="2"/>
        <v>4192</v>
      </c>
      <c r="R25" s="48"/>
      <c r="S25" s="26"/>
      <c r="T25" s="26"/>
      <c r="U25" s="26"/>
      <c r="V25" s="26"/>
    </row>
    <row r="26" spans="1:22" ht="13.5" customHeight="1">
      <c r="A26" s="61">
        <v>5</v>
      </c>
      <c r="B26" s="160" t="s">
        <v>28</v>
      </c>
      <c r="C26" s="43">
        <f t="shared" si="5"/>
        <v>7775</v>
      </c>
      <c r="D26" s="97">
        <f t="shared" si="6"/>
        <v>7171</v>
      </c>
      <c r="E26" s="55">
        <f t="shared" si="3"/>
        <v>100.3614302310572</v>
      </c>
      <c r="F26" s="52">
        <f t="shared" si="4"/>
        <v>108.42281411239716</v>
      </c>
      <c r="G26" s="72"/>
      <c r="H26" s="88">
        <v>369</v>
      </c>
      <c r="I26" s="3">
        <v>39</v>
      </c>
      <c r="J26" s="160" t="s">
        <v>39</v>
      </c>
      <c r="K26" s="120">
        <f t="shared" si="1"/>
        <v>17</v>
      </c>
      <c r="L26" s="160" t="s">
        <v>21</v>
      </c>
      <c r="M26" s="321">
        <v>3188</v>
      </c>
      <c r="N26" s="89">
        <f t="shared" si="2"/>
        <v>3158</v>
      </c>
      <c r="R26" s="48"/>
      <c r="S26" s="26"/>
      <c r="T26" s="26"/>
      <c r="U26" s="26"/>
      <c r="V26" s="26"/>
    </row>
    <row r="27" spans="1:22" ht="13.5" customHeight="1">
      <c r="A27" s="61">
        <v>6</v>
      </c>
      <c r="B27" s="160" t="s">
        <v>29</v>
      </c>
      <c r="C27" s="43">
        <f t="shared" si="5"/>
        <v>4192</v>
      </c>
      <c r="D27" s="97">
        <f t="shared" si="6"/>
        <v>4310</v>
      </c>
      <c r="E27" s="55">
        <f t="shared" si="3"/>
        <v>73.828812962310678</v>
      </c>
      <c r="F27" s="52">
        <f t="shared" si="4"/>
        <v>97.262180974477957</v>
      </c>
      <c r="G27" s="76"/>
      <c r="H27" s="88">
        <v>304</v>
      </c>
      <c r="I27" s="3">
        <v>14</v>
      </c>
      <c r="J27" s="160" t="s">
        <v>19</v>
      </c>
      <c r="K27" s="120">
        <f t="shared" si="1"/>
        <v>22</v>
      </c>
      <c r="L27" s="160" t="s">
        <v>26</v>
      </c>
      <c r="M27" s="321">
        <v>2804</v>
      </c>
      <c r="N27" s="89">
        <f t="shared" si="2"/>
        <v>2969</v>
      </c>
      <c r="R27" s="48"/>
      <c r="S27" s="26"/>
      <c r="T27" s="26"/>
      <c r="U27" s="26"/>
      <c r="V27" s="26"/>
    </row>
    <row r="28" spans="1:22" ht="13.5" customHeight="1">
      <c r="A28" s="61">
        <v>7</v>
      </c>
      <c r="B28" s="160" t="s">
        <v>21</v>
      </c>
      <c r="C28" s="43">
        <f t="shared" si="5"/>
        <v>3158</v>
      </c>
      <c r="D28" s="97">
        <f t="shared" si="6"/>
        <v>3205</v>
      </c>
      <c r="E28" s="55">
        <f t="shared" si="3"/>
        <v>99.058971141781683</v>
      </c>
      <c r="F28" s="52">
        <f t="shared" si="4"/>
        <v>98.53354134165366</v>
      </c>
      <c r="G28" s="62"/>
      <c r="H28" s="88">
        <v>256</v>
      </c>
      <c r="I28" s="3">
        <v>5</v>
      </c>
      <c r="J28" s="160" t="s">
        <v>12</v>
      </c>
      <c r="K28" s="120">
        <f t="shared" si="1"/>
        <v>20</v>
      </c>
      <c r="L28" s="160" t="s">
        <v>24</v>
      </c>
      <c r="M28" s="321">
        <v>2255</v>
      </c>
      <c r="N28" s="89">
        <f t="shared" si="2"/>
        <v>2856</v>
      </c>
      <c r="R28" s="48"/>
      <c r="S28" s="26"/>
      <c r="T28" s="26"/>
      <c r="U28" s="26"/>
      <c r="V28" s="26"/>
    </row>
    <row r="29" spans="1:22" ht="13.5" customHeight="1" thickBot="1">
      <c r="A29" s="61">
        <v>8</v>
      </c>
      <c r="B29" s="160" t="s">
        <v>26</v>
      </c>
      <c r="C29" s="43">
        <f t="shared" si="5"/>
        <v>2969</v>
      </c>
      <c r="D29" s="97">
        <f t="shared" si="6"/>
        <v>3563</v>
      </c>
      <c r="E29" s="55">
        <f t="shared" si="3"/>
        <v>105.88445078459343</v>
      </c>
      <c r="F29" s="52">
        <f t="shared" si="4"/>
        <v>83.328655627280384</v>
      </c>
      <c r="G29" s="73"/>
      <c r="H29" s="88">
        <v>113</v>
      </c>
      <c r="I29" s="3">
        <v>11</v>
      </c>
      <c r="J29" s="160" t="s">
        <v>17</v>
      </c>
      <c r="K29" s="181">
        <f t="shared" si="1"/>
        <v>26</v>
      </c>
      <c r="L29" s="162" t="s">
        <v>30</v>
      </c>
      <c r="M29" s="322">
        <v>1391</v>
      </c>
      <c r="N29" s="89">
        <f t="shared" si="2"/>
        <v>2828</v>
      </c>
      <c r="R29" s="48"/>
      <c r="S29" s="26"/>
      <c r="T29" s="26"/>
      <c r="U29" s="26"/>
      <c r="V29" s="26"/>
    </row>
    <row r="30" spans="1:22" ht="13.5" customHeight="1" thickTop="1">
      <c r="A30" s="61">
        <v>9</v>
      </c>
      <c r="B30" s="160" t="s">
        <v>24</v>
      </c>
      <c r="C30" s="43">
        <f t="shared" si="5"/>
        <v>2856</v>
      </c>
      <c r="D30" s="97">
        <f t="shared" si="6"/>
        <v>1649</v>
      </c>
      <c r="E30" s="55">
        <f t="shared" si="3"/>
        <v>126.65188470066519</v>
      </c>
      <c r="F30" s="52">
        <f t="shared" si="4"/>
        <v>173.1958762886598</v>
      </c>
      <c r="G30" s="72"/>
      <c r="H30" s="88">
        <v>47</v>
      </c>
      <c r="I30" s="3">
        <v>28</v>
      </c>
      <c r="J30" s="160" t="s">
        <v>32</v>
      </c>
      <c r="K30" s="114"/>
      <c r="L30" s="332" t="s">
        <v>106</v>
      </c>
      <c r="M30" s="323">
        <v>103955</v>
      </c>
      <c r="N30" s="89">
        <f>SUM(H44)</f>
        <v>96984</v>
      </c>
      <c r="R30" s="48"/>
      <c r="S30" s="26"/>
      <c r="T30" s="26"/>
      <c r="U30" s="26"/>
      <c r="V30" s="26"/>
    </row>
    <row r="31" spans="1:22" ht="13.5" customHeight="1" thickBot="1">
      <c r="A31" s="74">
        <v>10</v>
      </c>
      <c r="B31" s="162" t="s">
        <v>30</v>
      </c>
      <c r="C31" s="43">
        <f t="shared" si="5"/>
        <v>2828</v>
      </c>
      <c r="D31" s="97">
        <f t="shared" si="6"/>
        <v>2475</v>
      </c>
      <c r="E31" s="56">
        <f t="shared" si="3"/>
        <v>203.30697340043136</v>
      </c>
      <c r="F31" s="63">
        <f t="shared" si="4"/>
        <v>114.26262626262627</v>
      </c>
      <c r="G31" s="75"/>
      <c r="H31" s="88">
        <v>39</v>
      </c>
      <c r="I31" s="3">
        <v>27</v>
      </c>
      <c r="J31" s="160" t="s">
        <v>31</v>
      </c>
      <c r="K31" s="45"/>
      <c r="L31" s="215"/>
      <c r="R31" s="48"/>
      <c r="S31" s="26"/>
      <c r="T31" s="26"/>
      <c r="U31" s="26"/>
      <c r="V31" s="26"/>
    </row>
    <row r="32" spans="1:22" ht="13.5" customHeight="1" thickBot="1">
      <c r="A32" s="65"/>
      <c r="B32" s="66" t="s">
        <v>57</v>
      </c>
      <c r="C32" s="67">
        <f>SUM(H44)</f>
        <v>96984</v>
      </c>
      <c r="D32" s="67">
        <f>SUM(L14)</f>
        <v>94975</v>
      </c>
      <c r="E32" s="68">
        <f>SUM(N30/M30*100)</f>
        <v>93.294213842528023</v>
      </c>
      <c r="F32" s="63">
        <f t="shared" si="4"/>
        <v>102.11529349828903</v>
      </c>
      <c r="G32" s="83">
        <v>92.7</v>
      </c>
      <c r="H32" s="89">
        <v>37</v>
      </c>
      <c r="I32" s="3">
        <v>4</v>
      </c>
      <c r="J32" s="160" t="s">
        <v>11</v>
      </c>
      <c r="K32" s="45"/>
      <c r="L32" s="29"/>
      <c r="R32" s="48"/>
      <c r="S32" s="26"/>
      <c r="T32" s="26"/>
      <c r="U32" s="26"/>
      <c r="V32" s="26"/>
    </row>
    <row r="33" spans="3:30" ht="13.5" customHeight="1">
      <c r="H33" s="289">
        <v>8</v>
      </c>
      <c r="I33" s="3">
        <v>29</v>
      </c>
      <c r="J33" s="160" t="s">
        <v>54</v>
      </c>
      <c r="K33" s="45"/>
      <c r="L33" s="29"/>
      <c r="R33" s="48"/>
      <c r="S33" s="26"/>
      <c r="T33" s="26"/>
      <c r="U33" s="26"/>
      <c r="V33" s="26"/>
    </row>
    <row r="34" spans="3:30" ht="13.5" customHeight="1">
      <c r="C34" s="10"/>
      <c r="D34" s="10"/>
      <c r="H34" s="418">
        <v>3</v>
      </c>
      <c r="I34" s="3">
        <v>32</v>
      </c>
      <c r="J34" s="160" t="s">
        <v>35</v>
      </c>
      <c r="K34" s="45"/>
      <c r="L34" s="29"/>
      <c r="R34" s="48"/>
      <c r="S34" s="26"/>
      <c r="T34" s="26"/>
      <c r="U34" s="26"/>
      <c r="V34" s="26"/>
    </row>
    <row r="35" spans="3:30" ht="13.5" customHeight="1">
      <c r="H35" s="89">
        <v>0</v>
      </c>
      <c r="I35" s="3">
        <v>3</v>
      </c>
      <c r="J35" s="160" t="s">
        <v>10</v>
      </c>
      <c r="K35" s="45"/>
      <c r="L35" s="42"/>
      <c r="M35" s="26"/>
      <c r="R35" s="48"/>
      <c r="S35" s="26"/>
      <c r="T35" s="26"/>
      <c r="U35" s="26"/>
      <c r="V35" s="26"/>
    </row>
    <row r="36" spans="3:30" ht="13.5" customHeight="1">
      <c r="H36" s="88">
        <v>0</v>
      </c>
      <c r="I36" s="3">
        <v>7</v>
      </c>
      <c r="J36" s="160" t="s">
        <v>14</v>
      </c>
      <c r="K36" s="45"/>
      <c r="L36" s="42"/>
      <c r="M36" s="26"/>
      <c r="R36" s="48"/>
      <c r="S36" s="26"/>
      <c r="T36" s="26"/>
      <c r="U36" s="26"/>
      <c r="V36" s="26"/>
    </row>
    <row r="37" spans="3:30" ht="13.5" customHeight="1">
      <c r="H37" s="88">
        <v>0</v>
      </c>
      <c r="I37" s="3">
        <v>8</v>
      </c>
      <c r="J37" s="160" t="s">
        <v>15</v>
      </c>
      <c r="K37" s="45"/>
      <c r="L37" s="42"/>
      <c r="M37" s="26"/>
      <c r="R37" s="48"/>
      <c r="S37" s="26"/>
      <c r="T37" s="26"/>
      <c r="U37" s="26"/>
      <c r="V37" s="90"/>
    </row>
    <row r="38" spans="3:30" ht="13.5" customHeight="1">
      <c r="H38" s="88">
        <v>0</v>
      </c>
      <c r="I38" s="3">
        <v>10</v>
      </c>
      <c r="J38" s="160" t="s">
        <v>16</v>
      </c>
      <c r="K38" s="45"/>
      <c r="L38" s="42"/>
      <c r="M38" s="26"/>
      <c r="R38" s="48"/>
      <c r="S38" s="26"/>
      <c r="T38" s="26"/>
      <c r="U38" s="26"/>
      <c r="V38" s="26"/>
    </row>
    <row r="39" spans="3:30" ht="13.5" customHeight="1">
      <c r="H39" s="289">
        <v>0</v>
      </c>
      <c r="I39" s="3">
        <v>19</v>
      </c>
      <c r="J39" s="160" t="s">
        <v>23</v>
      </c>
      <c r="K39" s="45"/>
      <c r="R39" s="48"/>
      <c r="S39" s="26"/>
      <c r="T39" s="26"/>
      <c r="U39" s="26"/>
      <c r="V39" s="26"/>
    </row>
    <row r="40" spans="3:30" ht="13.5" customHeight="1">
      <c r="H40" s="289">
        <v>0</v>
      </c>
      <c r="I40" s="3">
        <v>23</v>
      </c>
      <c r="J40" s="160" t="s">
        <v>27</v>
      </c>
      <c r="K40" s="45"/>
      <c r="L40" s="47"/>
      <c r="M40" s="385"/>
      <c r="R40" s="48"/>
      <c r="S40" s="26"/>
      <c r="T40" s="26"/>
      <c r="U40" s="26"/>
      <c r="V40" s="26"/>
    </row>
    <row r="41" spans="3:30" ht="13.5" customHeight="1">
      <c r="H41" s="88">
        <v>0</v>
      </c>
      <c r="I41" s="3">
        <v>30</v>
      </c>
      <c r="J41" s="160" t="s">
        <v>33</v>
      </c>
      <c r="K41" s="45"/>
      <c r="L41" s="26"/>
      <c r="R41" s="48"/>
      <c r="S41" s="26"/>
      <c r="T41" s="26"/>
      <c r="U41" s="26"/>
      <c r="V41" s="26"/>
    </row>
    <row r="42" spans="3:30" ht="13.5" customHeight="1">
      <c r="H42" s="88">
        <v>0</v>
      </c>
      <c r="I42" s="3">
        <v>35</v>
      </c>
      <c r="J42" s="160" t="s">
        <v>36</v>
      </c>
      <c r="K42" s="45"/>
      <c r="L42" s="26"/>
      <c r="R42" s="48"/>
      <c r="S42" s="26"/>
      <c r="T42" s="26"/>
      <c r="U42" s="26"/>
      <c r="V42" s="26"/>
    </row>
    <row r="43" spans="3:30" ht="13.5" customHeight="1">
      <c r="H43" s="88">
        <v>0</v>
      </c>
      <c r="I43" s="3">
        <v>37</v>
      </c>
      <c r="J43" s="160" t="s">
        <v>37</v>
      </c>
      <c r="K43" s="45"/>
      <c r="L43" s="26"/>
      <c r="R43" s="48"/>
      <c r="S43" s="30"/>
      <c r="T43" s="30"/>
      <c r="U43" s="30"/>
      <c r="V43" s="30"/>
    </row>
    <row r="44" spans="3:30" ht="13.5" customHeight="1">
      <c r="H44" s="117">
        <f>SUM(H4:H43)</f>
        <v>96984</v>
      </c>
      <c r="I44" s="3"/>
      <c r="J44" s="160" t="s">
        <v>48</v>
      </c>
      <c r="K44" s="54"/>
      <c r="R44" s="48"/>
    </row>
    <row r="45" spans="3:30" ht="13.5" customHeight="1">
      <c r="R45" s="108"/>
    </row>
    <row r="46" spans="3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>
      <c r="I47" t="s">
        <v>175</v>
      </c>
      <c r="J47" s="46"/>
      <c r="L47" s="402"/>
      <c r="N47" s="47"/>
      <c r="R47" s="48"/>
      <c r="S47" s="26"/>
      <c r="T47" s="26"/>
      <c r="U47" s="26"/>
      <c r="V47" s="26"/>
    </row>
    <row r="48" spans="3:30" ht="13.5" customHeight="1">
      <c r="H48" s="183" t="s">
        <v>203</v>
      </c>
      <c r="I48" s="3"/>
      <c r="J48" s="178" t="s">
        <v>103</v>
      </c>
      <c r="K48" s="81"/>
      <c r="L48" s="296" t="s">
        <v>206</v>
      </c>
      <c r="N48" s="48"/>
      <c r="R48" s="48"/>
      <c r="S48" s="26"/>
      <c r="T48" s="26"/>
      <c r="U48" s="26"/>
      <c r="V48" s="26"/>
    </row>
    <row r="49" spans="1:22" ht="13.5" customHeight="1">
      <c r="H49" s="7" t="s">
        <v>98</v>
      </c>
      <c r="I49" s="3"/>
      <c r="J49" s="144" t="s">
        <v>9</v>
      </c>
      <c r="K49" s="98"/>
      <c r="L49" s="94" t="s">
        <v>98</v>
      </c>
      <c r="M49" s="398"/>
      <c r="N49" s="399"/>
      <c r="R49" s="48"/>
      <c r="S49" s="26"/>
      <c r="T49" s="26"/>
      <c r="U49" s="26"/>
      <c r="V49" s="26"/>
    </row>
    <row r="50" spans="1:22" ht="13.5" customHeight="1">
      <c r="H50" s="89">
        <v>393469</v>
      </c>
      <c r="I50" s="160">
        <v>17</v>
      </c>
      <c r="J50" s="160" t="s">
        <v>21</v>
      </c>
      <c r="K50" s="123">
        <f>SUM(I50)</f>
        <v>17</v>
      </c>
      <c r="L50" s="297">
        <v>446496</v>
      </c>
      <c r="M50" s="398"/>
      <c r="N50" s="399"/>
      <c r="O50" s="26"/>
      <c r="R50" s="48"/>
      <c r="S50" s="26"/>
      <c r="T50" s="26"/>
      <c r="U50" s="26"/>
      <c r="V50" s="26"/>
    </row>
    <row r="51" spans="1:22" ht="13.5" customHeight="1">
      <c r="H51" s="88">
        <v>88792</v>
      </c>
      <c r="I51" s="160">
        <v>36</v>
      </c>
      <c r="J51" s="160" t="s">
        <v>5</v>
      </c>
      <c r="K51" s="123">
        <f t="shared" ref="K51:K59" si="7">SUM(I51)</f>
        <v>36</v>
      </c>
      <c r="L51" s="297">
        <v>117925</v>
      </c>
      <c r="M51" s="398"/>
      <c r="N51" s="399"/>
      <c r="O51" s="26"/>
      <c r="R51" s="48"/>
      <c r="S51" s="26"/>
      <c r="T51" s="26"/>
      <c r="U51" s="26"/>
      <c r="V51" s="26"/>
    </row>
    <row r="52" spans="1:22" ht="13.5" customHeight="1">
      <c r="H52" s="289">
        <v>41586</v>
      </c>
      <c r="I52" s="160">
        <v>40</v>
      </c>
      <c r="J52" s="160" t="s">
        <v>2</v>
      </c>
      <c r="K52" s="123">
        <f t="shared" si="7"/>
        <v>40</v>
      </c>
      <c r="L52" s="297">
        <v>39353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>
      <c r="H53" s="88">
        <v>23679</v>
      </c>
      <c r="I53" s="160">
        <v>16</v>
      </c>
      <c r="J53" s="160" t="s">
        <v>3</v>
      </c>
      <c r="K53" s="123">
        <f t="shared" si="7"/>
        <v>16</v>
      </c>
      <c r="L53" s="297">
        <v>22710</v>
      </c>
      <c r="M53" s="79"/>
      <c r="N53" s="48"/>
      <c r="R53" s="48"/>
      <c r="S53" s="26"/>
      <c r="T53" s="26"/>
      <c r="U53" s="26"/>
      <c r="V53" s="26"/>
    </row>
    <row r="54" spans="1:22" ht="13.5" customHeight="1">
      <c r="A54" s="58" t="s">
        <v>46</v>
      </c>
      <c r="B54" s="59" t="s">
        <v>47</v>
      </c>
      <c r="C54" s="59" t="s">
        <v>197</v>
      </c>
      <c r="D54" s="59" t="s">
        <v>188</v>
      </c>
      <c r="E54" s="59" t="s">
        <v>41</v>
      </c>
      <c r="F54" s="59" t="s">
        <v>50</v>
      </c>
      <c r="G54" s="8" t="s">
        <v>172</v>
      </c>
      <c r="H54" s="193">
        <v>19982</v>
      </c>
      <c r="I54" s="160">
        <v>38</v>
      </c>
      <c r="J54" s="160" t="s">
        <v>38</v>
      </c>
      <c r="K54" s="123">
        <f t="shared" si="7"/>
        <v>38</v>
      </c>
      <c r="L54" s="297">
        <v>21774</v>
      </c>
      <c r="M54" s="79"/>
      <c r="N54" s="48"/>
      <c r="R54" s="48"/>
      <c r="S54" s="26"/>
      <c r="T54" s="26"/>
      <c r="U54" s="26"/>
      <c r="V54" s="26"/>
    </row>
    <row r="55" spans="1:22" ht="13.5" customHeight="1">
      <c r="A55" s="61">
        <v>1</v>
      </c>
      <c r="B55" s="160" t="s">
        <v>21</v>
      </c>
      <c r="C55" s="43">
        <f>SUM(H50)</f>
        <v>393469</v>
      </c>
      <c r="D55" s="5">
        <f t="shared" ref="D55:D64" si="8">SUM(L50)</f>
        <v>446496</v>
      </c>
      <c r="E55" s="52">
        <f>SUM(N66/M66*100)</f>
        <v>102.10797568938045</v>
      </c>
      <c r="F55" s="52">
        <f t="shared" ref="F55:F65" si="9">SUM(C55/D55*100)</f>
        <v>88.123745789435958</v>
      </c>
      <c r="G55" s="62"/>
      <c r="H55" s="88">
        <v>19180</v>
      </c>
      <c r="I55" s="160">
        <v>25</v>
      </c>
      <c r="J55" s="160" t="s">
        <v>29</v>
      </c>
      <c r="K55" s="123">
        <f t="shared" si="7"/>
        <v>25</v>
      </c>
      <c r="L55" s="297">
        <v>18293</v>
      </c>
      <c r="M55" s="79"/>
      <c r="N55" s="48"/>
      <c r="R55" s="48"/>
      <c r="S55" s="26"/>
      <c r="T55" s="26"/>
      <c r="U55" s="26"/>
      <c r="V55" s="26"/>
    </row>
    <row r="56" spans="1:22" ht="13.5" customHeight="1">
      <c r="A56" s="61">
        <v>2</v>
      </c>
      <c r="B56" s="160" t="s">
        <v>5</v>
      </c>
      <c r="C56" s="43">
        <f t="shared" ref="C56:C64" si="10">SUM(H51)</f>
        <v>88792</v>
      </c>
      <c r="D56" s="5">
        <f t="shared" si="8"/>
        <v>117925</v>
      </c>
      <c r="E56" s="52">
        <f t="shared" ref="E56:E65" si="11">SUM(N67/M67*100)</f>
        <v>93.7534316002872</v>
      </c>
      <c r="F56" s="52">
        <f t="shared" si="9"/>
        <v>75.295314818740721</v>
      </c>
      <c r="G56" s="62"/>
      <c r="H56" s="289">
        <v>18999</v>
      </c>
      <c r="I56" s="160">
        <v>24</v>
      </c>
      <c r="J56" s="160" t="s">
        <v>28</v>
      </c>
      <c r="K56" s="123">
        <f t="shared" si="7"/>
        <v>24</v>
      </c>
      <c r="L56" s="297">
        <v>19420</v>
      </c>
      <c r="M56" s="79"/>
      <c r="N56" s="48"/>
      <c r="R56" s="48"/>
      <c r="S56" s="26"/>
      <c r="T56" s="26"/>
      <c r="U56" s="26"/>
      <c r="V56" s="26"/>
    </row>
    <row r="57" spans="1:22" ht="13.5" customHeight="1">
      <c r="A57" s="61">
        <v>3</v>
      </c>
      <c r="B57" s="160" t="s">
        <v>2</v>
      </c>
      <c r="C57" s="43">
        <f t="shared" si="10"/>
        <v>41586</v>
      </c>
      <c r="D57" s="5">
        <f t="shared" si="8"/>
        <v>39353</v>
      </c>
      <c r="E57" s="52">
        <f t="shared" si="11"/>
        <v>99.442836987971972</v>
      </c>
      <c r="F57" s="52">
        <f t="shared" si="9"/>
        <v>105.67428150331615</v>
      </c>
      <c r="G57" s="62"/>
      <c r="H57" s="88">
        <v>15419</v>
      </c>
      <c r="I57" s="160">
        <v>37</v>
      </c>
      <c r="J57" s="160" t="s">
        <v>37</v>
      </c>
      <c r="K57" s="123">
        <f t="shared" si="7"/>
        <v>37</v>
      </c>
      <c r="L57" s="297">
        <v>11999</v>
      </c>
      <c r="M57" s="79"/>
      <c r="N57" s="48"/>
      <c r="R57" s="48"/>
      <c r="S57" s="26"/>
      <c r="T57" s="26"/>
      <c r="U57" s="26"/>
      <c r="V57" s="26"/>
    </row>
    <row r="58" spans="1:22" ht="13.5" customHeight="1">
      <c r="A58" s="61">
        <v>4</v>
      </c>
      <c r="B58" s="160" t="s">
        <v>3</v>
      </c>
      <c r="C58" s="43">
        <f t="shared" si="10"/>
        <v>23679</v>
      </c>
      <c r="D58" s="5">
        <f t="shared" si="8"/>
        <v>22710</v>
      </c>
      <c r="E58" s="52">
        <f t="shared" si="11"/>
        <v>106.80167786748456</v>
      </c>
      <c r="F58" s="52">
        <f t="shared" si="9"/>
        <v>104.26684280052841</v>
      </c>
      <c r="G58" s="62"/>
      <c r="H58" s="375">
        <v>15125</v>
      </c>
      <c r="I58" s="162">
        <v>26</v>
      </c>
      <c r="J58" s="162" t="s">
        <v>30</v>
      </c>
      <c r="K58" s="123">
        <f t="shared" si="7"/>
        <v>26</v>
      </c>
      <c r="L58" s="295">
        <v>15852</v>
      </c>
      <c r="M58" s="79"/>
      <c r="N58" s="48"/>
      <c r="R58" s="48"/>
      <c r="S58" s="26"/>
      <c r="T58" s="26"/>
      <c r="U58" s="26"/>
      <c r="V58" s="26"/>
    </row>
    <row r="59" spans="1:22" ht="13.5" customHeight="1" thickBot="1">
      <c r="A59" s="61">
        <v>5</v>
      </c>
      <c r="B59" s="160" t="s">
        <v>38</v>
      </c>
      <c r="C59" s="43">
        <f t="shared" si="10"/>
        <v>19982</v>
      </c>
      <c r="D59" s="5">
        <f t="shared" si="8"/>
        <v>21774</v>
      </c>
      <c r="E59" s="52">
        <f t="shared" si="11"/>
        <v>107.40123622682074</v>
      </c>
      <c r="F59" s="52">
        <f t="shared" si="9"/>
        <v>91.770000918526691</v>
      </c>
      <c r="G59" s="72"/>
      <c r="H59" s="375">
        <v>8217</v>
      </c>
      <c r="I59" s="162">
        <v>33</v>
      </c>
      <c r="J59" s="162" t="s">
        <v>0</v>
      </c>
      <c r="K59" s="123">
        <f t="shared" si="7"/>
        <v>33</v>
      </c>
      <c r="L59" s="295">
        <v>8630</v>
      </c>
      <c r="M59" s="79"/>
      <c r="N59" s="48"/>
      <c r="R59" s="48"/>
      <c r="S59" s="26"/>
      <c r="T59" s="26"/>
      <c r="U59" s="26"/>
      <c r="V59" s="26"/>
    </row>
    <row r="60" spans="1:22" ht="13.5" customHeight="1">
      <c r="A60" s="61">
        <v>6</v>
      </c>
      <c r="B60" s="160" t="s">
        <v>29</v>
      </c>
      <c r="C60" s="43">
        <f t="shared" si="10"/>
        <v>19180</v>
      </c>
      <c r="D60" s="5">
        <f t="shared" si="8"/>
        <v>18293</v>
      </c>
      <c r="E60" s="52">
        <f t="shared" si="11"/>
        <v>108.55170071877301</v>
      </c>
      <c r="F60" s="52">
        <f t="shared" si="9"/>
        <v>104.84884928661235</v>
      </c>
      <c r="G60" s="62"/>
      <c r="H60" s="423">
        <v>7799</v>
      </c>
      <c r="I60" s="220">
        <v>30</v>
      </c>
      <c r="J60" s="220" t="s">
        <v>97</v>
      </c>
      <c r="K60" s="81" t="s">
        <v>8</v>
      </c>
      <c r="L60" s="299">
        <v>773258</v>
      </c>
      <c r="R60" s="48"/>
      <c r="S60" s="26"/>
      <c r="T60" s="26"/>
      <c r="U60" s="26"/>
      <c r="V60" s="26"/>
    </row>
    <row r="61" spans="1:22" ht="13.5" customHeight="1">
      <c r="A61" s="61">
        <v>7</v>
      </c>
      <c r="B61" s="160" t="s">
        <v>28</v>
      </c>
      <c r="C61" s="43">
        <f t="shared" si="10"/>
        <v>18999</v>
      </c>
      <c r="D61" s="5">
        <f t="shared" si="8"/>
        <v>19420</v>
      </c>
      <c r="E61" s="52">
        <f t="shared" si="11"/>
        <v>104.26979858405136</v>
      </c>
      <c r="F61" s="52">
        <f t="shared" si="9"/>
        <v>97.832131822863033</v>
      </c>
      <c r="G61" s="62"/>
      <c r="H61" s="88">
        <v>6388</v>
      </c>
      <c r="I61" s="160">
        <v>35</v>
      </c>
      <c r="J61" s="160" t="s">
        <v>36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>
      <c r="A62" s="61">
        <v>8</v>
      </c>
      <c r="B62" s="160" t="s">
        <v>37</v>
      </c>
      <c r="C62" s="43">
        <f t="shared" si="10"/>
        <v>15419</v>
      </c>
      <c r="D62" s="5">
        <f t="shared" si="8"/>
        <v>11999</v>
      </c>
      <c r="E62" s="52">
        <f t="shared" si="11"/>
        <v>92.252004307765944</v>
      </c>
      <c r="F62" s="52">
        <f t="shared" si="9"/>
        <v>128.50237519793316</v>
      </c>
      <c r="G62" s="73"/>
      <c r="H62" s="88">
        <v>6285</v>
      </c>
      <c r="I62" s="160">
        <v>34</v>
      </c>
      <c r="J62" s="160" t="s">
        <v>1</v>
      </c>
      <c r="K62" s="50"/>
      <c r="R62" s="48"/>
      <c r="S62" s="26"/>
      <c r="T62" s="26"/>
      <c r="U62" s="26"/>
      <c r="V62" s="26"/>
    </row>
    <row r="63" spans="1:22" ht="13.5" customHeight="1">
      <c r="A63" s="61">
        <v>9</v>
      </c>
      <c r="B63" s="162" t="s">
        <v>30</v>
      </c>
      <c r="C63" s="43">
        <f t="shared" si="10"/>
        <v>15125</v>
      </c>
      <c r="D63" s="5">
        <f t="shared" si="8"/>
        <v>15852</v>
      </c>
      <c r="E63" s="52">
        <f t="shared" si="11"/>
        <v>104.34632631942048</v>
      </c>
      <c r="F63" s="52">
        <f t="shared" si="9"/>
        <v>95.413827908150395</v>
      </c>
      <c r="G63" s="72"/>
      <c r="H63" s="88">
        <v>5348</v>
      </c>
      <c r="I63" s="160">
        <v>1</v>
      </c>
      <c r="J63" s="160" t="s">
        <v>4</v>
      </c>
      <c r="K63" s="45"/>
      <c r="L63" s="26"/>
      <c r="R63" s="48"/>
      <c r="S63" s="26"/>
      <c r="T63" s="26"/>
      <c r="U63" s="26"/>
      <c r="V63" s="26"/>
    </row>
    <row r="64" spans="1:22" ht="13.5" customHeight="1" thickBot="1">
      <c r="A64" s="74">
        <v>10</v>
      </c>
      <c r="B64" s="162" t="s">
        <v>0</v>
      </c>
      <c r="C64" s="43">
        <f t="shared" si="10"/>
        <v>8217</v>
      </c>
      <c r="D64" s="5">
        <f t="shared" si="8"/>
        <v>8630</v>
      </c>
      <c r="E64" s="57">
        <f t="shared" si="11"/>
        <v>87.967027084894553</v>
      </c>
      <c r="F64" s="52">
        <f t="shared" si="9"/>
        <v>95.214368482039404</v>
      </c>
      <c r="G64" s="75"/>
      <c r="H64" s="418">
        <v>4761</v>
      </c>
      <c r="I64" s="160">
        <v>15</v>
      </c>
      <c r="J64" s="160" t="s">
        <v>20</v>
      </c>
      <c r="K64" s="45"/>
      <c r="L64" s="26"/>
      <c r="R64" s="48"/>
      <c r="S64" s="26"/>
      <c r="T64" s="26"/>
      <c r="U64" s="26"/>
      <c r="V64" s="26"/>
    </row>
    <row r="65" spans="1:22" ht="13.5" customHeight="1" thickBot="1">
      <c r="A65" s="65"/>
      <c r="B65" s="66" t="s">
        <v>57</v>
      </c>
      <c r="C65" s="67">
        <f>SUM(H90)</f>
        <v>689946</v>
      </c>
      <c r="D65" s="67">
        <f>SUM(L60)</f>
        <v>773258</v>
      </c>
      <c r="E65" s="70">
        <f t="shared" si="11"/>
        <v>100.43466868522184</v>
      </c>
      <c r="F65" s="70">
        <f t="shared" si="9"/>
        <v>89.225847000612987</v>
      </c>
      <c r="G65" s="83">
        <v>78.8</v>
      </c>
      <c r="H65" s="89">
        <v>4670</v>
      </c>
      <c r="I65" s="160">
        <v>14</v>
      </c>
      <c r="J65" s="160" t="s">
        <v>19</v>
      </c>
      <c r="L65" s="190" t="s">
        <v>103</v>
      </c>
      <c r="M65" s="141" t="s">
        <v>180</v>
      </c>
      <c r="N65" t="s">
        <v>74</v>
      </c>
      <c r="R65" s="48"/>
      <c r="S65" s="26"/>
      <c r="T65" s="26"/>
      <c r="U65" s="26"/>
      <c r="V65" s="26"/>
    </row>
    <row r="66" spans="1:22" ht="13.5" customHeight="1">
      <c r="H66" s="88">
        <v>3423</v>
      </c>
      <c r="I66" s="160">
        <v>29</v>
      </c>
      <c r="J66" s="160" t="s">
        <v>54</v>
      </c>
      <c r="K66" s="116">
        <f>SUM(I50)</f>
        <v>17</v>
      </c>
      <c r="L66" s="160" t="s">
        <v>21</v>
      </c>
      <c r="M66" s="308">
        <v>385346</v>
      </c>
      <c r="N66" s="89">
        <f>SUM(H50)</f>
        <v>393469</v>
      </c>
      <c r="R66" s="48"/>
      <c r="S66" s="26"/>
      <c r="T66" s="26"/>
      <c r="U66" s="26"/>
      <c r="V66" s="26"/>
    </row>
    <row r="67" spans="1:22" ht="13.5" customHeight="1">
      <c r="H67" s="289">
        <v>2423</v>
      </c>
      <c r="I67" s="160">
        <v>21</v>
      </c>
      <c r="J67" s="160" t="s">
        <v>25</v>
      </c>
      <c r="K67" s="116">
        <f t="shared" ref="K67:K75" si="12">SUM(I51)</f>
        <v>36</v>
      </c>
      <c r="L67" s="160" t="s">
        <v>5</v>
      </c>
      <c r="M67" s="306">
        <v>94708</v>
      </c>
      <c r="N67" s="89">
        <f t="shared" ref="N67:N75" si="13">SUM(H51)</f>
        <v>88792</v>
      </c>
      <c r="R67" s="48"/>
      <c r="S67" s="26"/>
      <c r="T67" s="26"/>
      <c r="U67" s="26"/>
      <c r="V67" s="26"/>
    </row>
    <row r="68" spans="1:22" ht="13.5" customHeight="1">
      <c r="C68" s="26"/>
      <c r="H68" s="88">
        <v>1701</v>
      </c>
      <c r="I68" s="160">
        <v>11</v>
      </c>
      <c r="J68" s="160" t="s">
        <v>17</v>
      </c>
      <c r="K68" s="116">
        <f t="shared" si="12"/>
        <v>40</v>
      </c>
      <c r="L68" s="160" t="s">
        <v>2</v>
      </c>
      <c r="M68" s="306">
        <v>41819</v>
      </c>
      <c r="N68" s="89">
        <f t="shared" si="13"/>
        <v>41586</v>
      </c>
      <c r="R68" s="48"/>
      <c r="S68" s="26"/>
      <c r="T68" s="26"/>
      <c r="U68" s="26"/>
      <c r="V68" s="26"/>
    </row>
    <row r="69" spans="1:22" ht="13.5" customHeight="1">
      <c r="H69" s="88">
        <v>910</v>
      </c>
      <c r="I69" s="160">
        <v>13</v>
      </c>
      <c r="J69" s="160" t="s">
        <v>7</v>
      </c>
      <c r="K69" s="116">
        <f t="shared" si="12"/>
        <v>16</v>
      </c>
      <c r="L69" s="160" t="s">
        <v>3</v>
      </c>
      <c r="M69" s="306">
        <v>22171</v>
      </c>
      <c r="N69" s="89">
        <f t="shared" si="13"/>
        <v>23679</v>
      </c>
      <c r="R69" s="48"/>
      <c r="S69" s="26"/>
      <c r="T69" s="26"/>
      <c r="U69" s="26"/>
      <c r="V69" s="26"/>
    </row>
    <row r="70" spans="1:22" ht="13.5" customHeight="1">
      <c r="H70" s="88">
        <v>421</v>
      </c>
      <c r="I70" s="160">
        <v>27</v>
      </c>
      <c r="J70" s="160" t="s">
        <v>31</v>
      </c>
      <c r="K70" s="116">
        <f t="shared" si="12"/>
        <v>38</v>
      </c>
      <c r="L70" s="160" t="s">
        <v>38</v>
      </c>
      <c r="M70" s="306">
        <v>18605</v>
      </c>
      <c r="N70" s="89">
        <f t="shared" si="13"/>
        <v>19982</v>
      </c>
      <c r="R70" s="48"/>
      <c r="S70" s="26"/>
      <c r="T70" s="26"/>
      <c r="U70" s="26"/>
      <c r="V70" s="26"/>
    </row>
    <row r="71" spans="1:22" ht="13.5" customHeight="1">
      <c r="H71" s="88">
        <v>358</v>
      </c>
      <c r="I71" s="160">
        <v>2</v>
      </c>
      <c r="J71" s="160" t="s">
        <v>6</v>
      </c>
      <c r="K71" s="116">
        <f t="shared" si="12"/>
        <v>25</v>
      </c>
      <c r="L71" s="160" t="s">
        <v>29</v>
      </c>
      <c r="M71" s="306">
        <v>17669</v>
      </c>
      <c r="N71" s="89">
        <f t="shared" si="13"/>
        <v>19180</v>
      </c>
      <c r="R71" s="48"/>
      <c r="S71" s="26"/>
      <c r="T71" s="26"/>
      <c r="U71" s="26"/>
      <c r="V71" s="26"/>
    </row>
    <row r="72" spans="1:22" ht="13.5" customHeight="1">
      <c r="H72" s="88">
        <v>324</v>
      </c>
      <c r="I72" s="160">
        <v>9</v>
      </c>
      <c r="J72" s="3" t="s">
        <v>161</v>
      </c>
      <c r="K72" s="116">
        <f t="shared" si="12"/>
        <v>24</v>
      </c>
      <c r="L72" s="160" t="s">
        <v>28</v>
      </c>
      <c r="M72" s="306">
        <v>18221</v>
      </c>
      <c r="N72" s="89">
        <f t="shared" si="13"/>
        <v>18999</v>
      </c>
      <c r="R72" s="48"/>
      <c r="S72" s="26"/>
      <c r="T72" s="26"/>
      <c r="U72" s="26"/>
      <c r="V72" s="26"/>
    </row>
    <row r="73" spans="1:22" ht="13.5" customHeight="1">
      <c r="H73" s="289">
        <v>177</v>
      </c>
      <c r="I73" s="160">
        <v>22</v>
      </c>
      <c r="J73" s="160" t="s">
        <v>26</v>
      </c>
      <c r="K73" s="116">
        <f t="shared" si="12"/>
        <v>37</v>
      </c>
      <c r="L73" s="160" t="s">
        <v>37</v>
      </c>
      <c r="M73" s="306">
        <v>16714</v>
      </c>
      <c r="N73" s="89">
        <f t="shared" si="13"/>
        <v>15419</v>
      </c>
      <c r="R73" s="48"/>
      <c r="S73" s="26"/>
      <c r="T73" s="26"/>
      <c r="U73" s="26"/>
      <c r="V73" s="26"/>
    </row>
    <row r="74" spans="1:22" ht="13.5" customHeight="1">
      <c r="H74" s="88">
        <v>158</v>
      </c>
      <c r="I74" s="160">
        <v>28</v>
      </c>
      <c r="J74" s="160" t="s">
        <v>32</v>
      </c>
      <c r="K74" s="116">
        <f t="shared" si="12"/>
        <v>26</v>
      </c>
      <c r="L74" s="162" t="s">
        <v>30</v>
      </c>
      <c r="M74" s="307">
        <v>14495</v>
      </c>
      <c r="N74" s="89">
        <f t="shared" si="13"/>
        <v>15125</v>
      </c>
      <c r="R74" s="48"/>
      <c r="S74" s="26"/>
      <c r="T74" s="26"/>
      <c r="U74" s="26"/>
      <c r="V74" s="26"/>
    </row>
    <row r="75" spans="1:22" ht="13.5" customHeight="1" thickBot="1">
      <c r="H75" s="88">
        <v>105</v>
      </c>
      <c r="I75" s="160">
        <v>39</v>
      </c>
      <c r="J75" s="160" t="s">
        <v>39</v>
      </c>
      <c r="K75" s="116">
        <f t="shared" si="12"/>
        <v>33</v>
      </c>
      <c r="L75" s="162" t="s">
        <v>0</v>
      </c>
      <c r="M75" s="307">
        <v>9341</v>
      </c>
      <c r="N75" s="166">
        <f t="shared" si="13"/>
        <v>8217</v>
      </c>
      <c r="R75" s="48"/>
      <c r="S75" s="26"/>
      <c r="T75" s="26"/>
      <c r="U75" s="26"/>
      <c r="V75" s="26"/>
    </row>
    <row r="76" spans="1:22" ht="13.5" customHeight="1" thickTop="1">
      <c r="H76" s="88">
        <v>81</v>
      </c>
      <c r="I76" s="160">
        <v>23</v>
      </c>
      <c r="J76" s="160" t="s">
        <v>27</v>
      </c>
      <c r="K76" s="3"/>
      <c r="L76" s="332" t="s">
        <v>106</v>
      </c>
      <c r="M76" s="337">
        <v>686960</v>
      </c>
      <c r="N76" s="171">
        <f>SUM(H90)</f>
        <v>689946</v>
      </c>
      <c r="R76" s="48"/>
      <c r="S76" s="26"/>
      <c r="T76" s="26"/>
      <c r="U76" s="26"/>
      <c r="V76" s="26"/>
    </row>
    <row r="77" spans="1:22" ht="13.5" customHeight="1">
      <c r="H77" s="88">
        <v>78</v>
      </c>
      <c r="I77" s="160">
        <v>18</v>
      </c>
      <c r="J77" s="160" t="s">
        <v>22</v>
      </c>
      <c r="K77" s="45"/>
      <c r="L77" s="29"/>
      <c r="R77" s="48"/>
      <c r="S77" s="26"/>
      <c r="T77" s="26"/>
      <c r="U77" s="26"/>
      <c r="V77" s="26"/>
    </row>
    <row r="78" spans="1:22" ht="13.5" customHeight="1">
      <c r="H78" s="89">
        <v>60</v>
      </c>
      <c r="I78" s="160">
        <v>12</v>
      </c>
      <c r="J78" s="160" t="s">
        <v>18</v>
      </c>
      <c r="K78" s="45"/>
      <c r="L78" s="29"/>
      <c r="R78" s="48"/>
      <c r="S78" s="26"/>
      <c r="T78" s="26"/>
      <c r="U78" s="26"/>
      <c r="V78" s="26"/>
    </row>
    <row r="79" spans="1:22" ht="13.5" customHeight="1">
      <c r="H79" s="88">
        <v>28</v>
      </c>
      <c r="I79" s="160">
        <v>4</v>
      </c>
      <c r="J79" s="160" t="s">
        <v>11</v>
      </c>
      <c r="K79" s="45"/>
      <c r="L79" s="29"/>
      <c r="R79" s="48"/>
      <c r="S79" s="26"/>
      <c r="T79" s="26"/>
      <c r="U79" s="26"/>
      <c r="V79" s="26"/>
    </row>
    <row r="80" spans="1:22" ht="13.5" customHeight="1">
      <c r="H80" s="122">
        <v>0</v>
      </c>
      <c r="I80" s="160">
        <v>3</v>
      </c>
      <c r="J80" s="160" t="s">
        <v>10</v>
      </c>
      <c r="K80" s="45"/>
      <c r="L80" s="29"/>
      <c r="R80" s="48"/>
      <c r="S80" s="26"/>
      <c r="T80" s="26"/>
      <c r="U80" s="26"/>
      <c r="V80" s="26"/>
    </row>
    <row r="81" spans="8:22" ht="13.5" customHeight="1">
      <c r="H81" s="89">
        <v>0</v>
      </c>
      <c r="I81" s="160">
        <v>5</v>
      </c>
      <c r="J81" s="160" t="s">
        <v>12</v>
      </c>
      <c r="K81" s="45"/>
      <c r="L81" s="42"/>
      <c r="M81" s="90"/>
      <c r="R81" s="48"/>
      <c r="S81" s="26"/>
      <c r="T81" s="26"/>
      <c r="U81" s="26"/>
      <c r="V81" s="26"/>
    </row>
    <row r="82" spans="8:22" ht="13.5" customHeight="1">
      <c r="H82" s="88">
        <v>0</v>
      </c>
      <c r="I82" s="160">
        <v>6</v>
      </c>
      <c r="J82" s="160" t="s">
        <v>13</v>
      </c>
      <c r="K82" s="45"/>
      <c r="L82" s="42"/>
      <c r="M82" s="90"/>
      <c r="R82" s="48"/>
      <c r="S82" s="26"/>
      <c r="T82" s="26"/>
      <c r="U82" s="26"/>
      <c r="V82" s="26"/>
    </row>
    <row r="83" spans="8:22" ht="13.5" customHeight="1">
      <c r="H83" s="88">
        <v>0</v>
      </c>
      <c r="I83" s="160">
        <v>7</v>
      </c>
      <c r="J83" s="160" t="s">
        <v>14</v>
      </c>
      <c r="K83" s="45"/>
      <c r="L83" s="42"/>
      <c r="M83" s="90"/>
      <c r="R83" s="48"/>
      <c r="S83" s="26"/>
      <c r="T83" s="26"/>
      <c r="U83" s="26"/>
      <c r="V83" s="26"/>
    </row>
    <row r="84" spans="8:22" ht="13.5" customHeight="1">
      <c r="H84" s="88">
        <v>0</v>
      </c>
      <c r="I84" s="160">
        <v>8</v>
      </c>
      <c r="J84" s="160" t="s">
        <v>15</v>
      </c>
      <c r="K84" s="45"/>
      <c r="L84" s="42"/>
      <c r="M84" s="90"/>
      <c r="R84" s="48"/>
      <c r="S84" s="26"/>
      <c r="T84" s="26"/>
      <c r="U84" s="26"/>
      <c r="V84" s="26"/>
    </row>
    <row r="85" spans="8:22" ht="13.5" customHeight="1">
      <c r="H85" s="88">
        <v>0</v>
      </c>
      <c r="I85" s="160">
        <v>10</v>
      </c>
      <c r="J85" s="160" t="s">
        <v>16</v>
      </c>
      <c r="K85" s="45"/>
      <c r="R85" s="48"/>
      <c r="S85" s="26"/>
      <c r="T85" s="26"/>
      <c r="U85" s="26"/>
      <c r="V85" s="26"/>
    </row>
    <row r="86" spans="8:22" ht="13.5" customHeight="1">
      <c r="H86" s="88">
        <v>0</v>
      </c>
      <c r="I86" s="160">
        <v>19</v>
      </c>
      <c r="J86" s="160" t="s">
        <v>23</v>
      </c>
      <c r="K86" s="45"/>
      <c r="L86" s="47"/>
      <c r="M86" s="425"/>
      <c r="R86" s="48"/>
      <c r="S86" s="26"/>
      <c r="T86" s="26"/>
      <c r="U86" s="26"/>
      <c r="V86" s="26"/>
    </row>
    <row r="87" spans="8:22" ht="13.5" customHeight="1">
      <c r="H87" s="88">
        <v>0</v>
      </c>
      <c r="I87" s="160">
        <v>20</v>
      </c>
      <c r="J87" s="160" t="s">
        <v>24</v>
      </c>
      <c r="K87" s="45"/>
      <c r="L87" s="26"/>
      <c r="R87" s="48"/>
      <c r="S87" s="30"/>
      <c r="T87" s="30"/>
      <c r="U87" s="30"/>
    </row>
    <row r="88" spans="8:22" ht="13.5" customHeight="1">
      <c r="H88" s="289">
        <v>0</v>
      </c>
      <c r="I88" s="160">
        <v>31</v>
      </c>
      <c r="J88" s="160" t="s">
        <v>34</v>
      </c>
      <c r="K88" s="45"/>
      <c r="L88" s="26"/>
    </row>
    <row r="89" spans="8:22" ht="13.5" customHeight="1">
      <c r="H89" s="289">
        <v>0</v>
      </c>
      <c r="I89" s="160">
        <v>32</v>
      </c>
      <c r="J89" s="160" t="s">
        <v>35</v>
      </c>
      <c r="K89" s="45"/>
      <c r="L89" s="26"/>
    </row>
    <row r="90" spans="8:22" ht="13.5" customHeight="1">
      <c r="H90" s="117">
        <f>SUM(H50:H89)</f>
        <v>689946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0:Z73"/>
  <sheetViews>
    <sheetView workbookViewId="0">
      <selection activeCell="R68" sqref="Q67:R68"/>
    </sheetView>
  </sheetViews>
  <sheetFormatPr defaultRowHeight="13.5"/>
  <cols>
    <col min="1" max="1" width="9.375" customWidth="1"/>
    <col min="2" max="2" width="6.625" customWidth="1"/>
    <col min="3" max="3" width="6.875" customWidth="1"/>
    <col min="4" max="4" width="6.125" customWidth="1"/>
    <col min="5" max="5" width="6.625" customWidth="1"/>
    <col min="6" max="13" width="6.125" customWidth="1"/>
    <col min="14" max="14" width="8.625" customWidth="1"/>
    <col min="15" max="15" width="8.375" customWidth="1"/>
    <col min="16" max="16" width="5" customWidth="1"/>
    <col min="17" max="17" width="11.25" style="149" customWidth="1"/>
    <col min="18" max="18" width="12.5" customWidth="1"/>
    <col min="19" max="26" width="7.625" customWidth="1"/>
  </cols>
  <sheetData>
    <row r="10" spans="1:15">
      <c r="O10" s="18"/>
    </row>
    <row r="15" spans="1:15" ht="12.75" customHeight="1"/>
    <row r="16" spans="1:15" ht="11.1" customHeight="1">
      <c r="A16" s="12"/>
      <c r="B16" s="148" t="s">
        <v>87</v>
      </c>
      <c r="C16" s="148" t="s">
        <v>88</v>
      </c>
      <c r="D16" s="148" t="s">
        <v>89</v>
      </c>
      <c r="E16" s="148" t="s">
        <v>78</v>
      </c>
      <c r="F16" s="148" t="s">
        <v>79</v>
      </c>
      <c r="G16" s="148" t="s">
        <v>80</v>
      </c>
      <c r="H16" s="148" t="s">
        <v>81</v>
      </c>
      <c r="I16" s="148" t="s">
        <v>82</v>
      </c>
      <c r="J16" s="148" t="s">
        <v>83</v>
      </c>
      <c r="K16" s="148" t="s">
        <v>84</v>
      </c>
      <c r="L16" s="148" t="s">
        <v>85</v>
      </c>
      <c r="M16" s="201" t="s">
        <v>86</v>
      </c>
      <c r="N16" s="203" t="s">
        <v>120</v>
      </c>
      <c r="O16" s="148" t="s">
        <v>122</v>
      </c>
    </row>
    <row r="17" spans="1:25" ht="11.1" customHeight="1">
      <c r="A17" s="6" t="s">
        <v>169</v>
      </c>
      <c r="B17" s="145">
        <v>60.4</v>
      </c>
      <c r="C17" s="145">
        <v>67.900000000000006</v>
      </c>
      <c r="D17" s="145">
        <v>64.7</v>
      </c>
      <c r="E17" s="145">
        <v>74.900000000000006</v>
      </c>
      <c r="F17" s="145">
        <v>58.4</v>
      </c>
      <c r="G17" s="145">
        <v>62.5</v>
      </c>
      <c r="H17" s="147">
        <v>65.5</v>
      </c>
      <c r="I17" s="145">
        <v>60</v>
      </c>
      <c r="J17" s="145">
        <v>66</v>
      </c>
      <c r="K17" s="145">
        <v>71.8</v>
      </c>
      <c r="L17" s="145">
        <v>82.7</v>
      </c>
      <c r="M17" s="146">
        <v>78.5</v>
      </c>
      <c r="N17" s="205">
        <f>SUM(B17:M17)</f>
        <v>813.3</v>
      </c>
      <c r="O17" s="204">
        <v>89.4</v>
      </c>
      <c r="P17" s="142"/>
      <c r="Q17" s="206"/>
      <c r="R17" s="207"/>
      <c r="S17" s="207"/>
      <c r="T17" s="142"/>
      <c r="U17" s="142"/>
      <c r="V17" s="142"/>
      <c r="W17" s="142"/>
      <c r="X17" s="142"/>
      <c r="Y17" s="142"/>
    </row>
    <row r="18" spans="1:25" ht="11.1" customHeight="1">
      <c r="A18" s="6" t="s">
        <v>171</v>
      </c>
      <c r="B18" s="145">
        <v>73.8</v>
      </c>
      <c r="C18" s="145">
        <v>75.2</v>
      </c>
      <c r="D18" s="145">
        <v>80.7</v>
      </c>
      <c r="E18" s="145">
        <v>84</v>
      </c>
      <c r="F18" s="145">
        <v>76.400000000000006</v>
      </c>
      <c r="G18" s="145">
        <v>85.7</v>
      </c>
      <c r="H18" s="147">
        <v>93.5</v>
      </c>
      <c r="I18" s="145">
        <v>83.6</v>
      </c>
      <c r="J18" s="145">
        <v>90.4</v>
      </c>
      <c r="K18" s="145">
        <v>78.8</v>
      </c>
      <c r="L18" s="145">
        <v>76.900000000000006</v>
      </c>
      <c r="M18" s="146">
        <v>79.7</v>
      </c>
      <c r="N18" s="205">
        <f>SUM(B18:M18)</f>
        <v>978.69999999999993</v>
      </c>
      <c r="O18" s="204">
        <f t="shared" ref="O18:O21" si="0">ROUND(N18/N17*100,1)</f>
        <v>120.3</v>
      </c>
      <c r="P18" s="142"/>
      <c r="Q18" s="207"/>
      <c r="R18" s="207"/>
      <c r="S18" s="207"/>
      <c r="T18" s="142"/>
      <c r="U18" s="142"/>
      <c r="V18" s="142"/>
      <c r="W18" s="142"/>
      <c r="X18" s="142"/>
      <c r="Y18" s="142"/>
    </row>
    <row r="19" spans="1:25" ht="11.1" customHeight="1">
      <c r="A19" s="6" t="s">
        <v>183</v>
      </c>
      <c r="B19" s="145">
        <v>73</v>
      </c>
      <c r="C19" s="145">
        <v>75.900000000000006</v>
      </c>
      <c r="D19" s="145">
        <v>71.5</v>
      </c>
      <c r="E19" s="145">
        <v>77.5</v>
      </c>
      <c r="F19" s="145">
        <v>69.5</v>
      </c>
      <c r="G19" s="145">
        <v>72.900000000000006</v>
      </c>
      <c r="H19" s="147">
        <v>77.8</v>
      </c>
      <c r="I19" s="145">
        <v>69.599999999999994</v>
      </c>
      <c r="J19" s="145">
        <v>69.099999999999994</v>
      </c>
      <c r="K19" s="145">
        <v>65.3</v>
      </c>
      <c r="L19" s="145">
        <v>61.2</v>
      </c>
      <c r="M19" s="146">
        <v>67.400000000000006</v>
      </c>
      <c r="N19" s="205">
        <f>SUM(B19:M19)</f>
        <v>850.69999999999993</v>
      </c>
      <c r="O19" s="204">
        <f t="shared" si="0"/>
        <v>86.9</v>
      </c>
      <c r="P19" s="142"/>
      <c r="Q19" s="158"/>
      <c r="R19" s="207"/>
      <c r="S19" s="207"/>
      <c r="T19" s="142"/>
      <c r="U19" s="142"/>
      <c r="V19" s="142"/>
      <c r="W19" s="142"/>
      <c r="X19" s="142"/>
      <c r="Y19" s="142"/>
    </row>
    <row r="20" spans="1:25" ht="11.1" customHeight="1">
      <c r="A20" s="6" t="s">
        <v>188</v>
      </c>
      <c r="B20" s="145">
        <v>54.8</v>
      </c>
      <c r="C20" s="145">
        <v>61.9</v>
      </c>
      <c r="D20" s="145">
        <v>55.5</v>
      </c>
      <c r="E20" s="145">
        <v>67.3</v>
      </c>
      <c r="F20" s="145">
        <v>60.7</v>
      </c>
      <c r="G20" s="145">
        <v>76</v>
      </c>
      <c r="H20" s="147">
        <v>70.3</v>
      </c>
      <c r="I20" s="145">
        <v>68</v>
      </c>
      <c r="J20" s="145">
        <v>72</v>
      </c>
      <c r="K20" s="145">
        <v>68.7</v>
      </c>
      <c r="L20" s="145">
        <v>70</v>
      </c>
      <c r="M20" s="146">
        <v>74.3</v>
      </c>
      <c r="N20" s="205">
        <f>SUM(B20:M20)</f>
        <v>799.5</v>
      </c>
      <c r="O20" s="204">
        <f t="shared" si="0"/>
        <v>94</v>
      </c>
      <c r="P20" s="142"/>
      <c r="Q20" s="158"/>
      <c r="R20" s="207"/>
      <c r="S20" s="207"/>
      <c r="T20" s="142"/>
      <c r="U20" s="142"/>
      <c r="V20" s="142"/>
      <c r="W20" s="142"/>
      <c r="X20" s="142"/>
      <c r="Y20" s="142"/>
    </row>
    <row r="21" spans="1:25" ht="11.1" customHeight="1">
      <c r="A21" s="6" t="s">
        <v>197</v>
      </c>
      <c r="B21" s="145">
        <v>54.3</v>
      </c>
      <c r="C21" s="145">
        <v>60.6</v>
      </c>
      <c r="D21" s="145">
        <v>56.3</v>
      </c>
      <c r="E21" s="145">
        <v>59.1</v>
      </c>
      <c r="F21" s="145">
        <v>59.3</v>
      </c>
      <c r="G21" s="145">
        <v>55.6</v>
      </c>
      <c r="H21" s="147">
        <v>62.1</v>
      </c>
      <c r="I21" s="145">
        <v>60</v>
      </c>
      <c r="J21" s="145">
        <v>57.7</v>
      </c>
      <c r="K21" s="145">
        <v>60.2</v>
      </c>
      <c r="L21" s="145">
        <v>55.8</v>
      </c>
      <c r="M21" s="146">
        <v>56.9</v>
      </c>
      <c r="N21" s="205">
        <f>SUM(B21:M21)</f>
        <v>697.9</v>
      </c>
      <c r="O21" s="204">
        <f t="shared" si="0"/>
        <v>87.3</v>
      </c>
      <c r="P21" s="142"/>
      <c r="Q21" s="158"/>
      <c r="R21" s="142"/>
      <c r="S21" s="142"/>
      <c r="T21" s="142"/>
      <c r="U21" s="142"/>
      <c r="V21" s="142"/>
      <c r="W21" s="142"/>
      <c r="X21" s="142"/>
      <c r="Y21" s="142"/>
    </row>
    <row r="22" spans="1:25" ht="12.75" customHeight="1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42"/>
      <c r="O22" s="142"/>
      <c r="P22" s="142"/>
      <c r="Q22" s="158"/>
      <c r="R22" s="142"/>
      <c r="S22" s="142"/>
      <c r="T22" s="142"/>
      <c r="U22" s="142"/>
      <c r="V22" s="142"/>
      <c r="W22" s="142"/>
      <c r="X22" s="142"/>
      <c r="Y22" s="142"/>
    </row>
    <row r="23" spans="1:25" ht="9.9499999999999993" customHeight="1">
      <c r="N23" s="142"/>
      <c r="O23" s="142"/>
      <c r="P23" s="142"/>
      <c r="Q23" s="158"/>
      <c r="R23" s="142"/>
      <c r="S23" s="142"/>
      <c r="T23" s="142"/>
      <c r="U23" s="142"/>
      <c r="V23" s="142"/>
      <c r="W23" s="142"/>
      <c r="X23" s="142"/>
      <c r="Y23" s="142"/>
    </row>
    <row r="24" spans="1: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8" spans="1:25">
      <c r="O28" s="151"/>
    </row>
    <row r="33" spans="1:26">
      <c r="M33" s="42"/>
    </row>
    <row r="38" spans="1:26" ht="9.75" customHeight="1"/>
    <row r="39" spans="1:26" ht="9.75" customHeight="1"/>
    <row r="40" spans="1:26" ht="3" customHeight="1"/>
    <row r="41" spans="1:26" ht="12" customHeight="1">
      <c r="A41" s="6"/>
      <c r="B41" s="148" t="s">
        <v>87</v>
      </c>
      <c r="C41" s="148" t="s">
        <v>88</v>
      </c>
      <c r="D41" s="148" t="s">
        <v>89</v>
      </c>
      <c r="E41" s="148" t="s">
        <v>78</v>
      </c>
      <c r="F41" s="148" t="s">
        <v>79</v>
      </c>
      <c r="G41" s="148" t="s">
        <v>80</v>
      </c>
      <c r="H41" s="148" t="s">
        <v>81</v>
      </c>
      <c r="I41" s="148" t="s">
        <v>82</v>
      </c>
      <c r="J41" s="148" t="s">
        <v>83</v>
      </c>
      <c r="K41" s="148" t="s">
        <v>84</v>
      </c>
      <c r="L41" s="148" t="s">
        <v>85</v>
      </c>
      <c r="M41" s="201" t="s">
        <v>86</v>
      </c>
      <c r="N41" s="203" t="s">
        <v>121</v>
      </c>
      <c r="O41" s="148" t="s">
        <v>122</v>
      </c>
    </row>
    <row r="42" spans="1:26" ht="11.1" customHeight="1">
      <c r="A42" s="6" t="s">
        <v>169</v>
      </c>
      <c r="B42" s="152">
        <v>83.7</v>
      </c>
      <c r="C42" s="152">
        <v>85.3</v>
      </c>
      <c r="D42" s="152">
        <v>80</v>
      </c>
      <c r="E42" s="152">
        <v>85.9</v>
      </c>
      <c r="F42" s="152">
        <v>87.6</v>
      </c>
      <c r="G42" s="152">
        <v>86.2</v>
      </c>
      <c r="H42" s="152">
        <v>83.1</v>
      </c>
      <c r="I42" s="152">
        <v>74.900000000000006</v>
      </c>
      <c r="J42" s="152">
        <v>72.900000000000006</v>
      </c>
      <c r="K42" s="152">
        <v>81.5</v>
      </c>
      <c r="L42" s="152">
        <v>93.4</v>
      </c>
      <c r="M42" s="202">
        <v>92.9</v>
      </c>
      <c r="N42" s="209">
        <v>84</v>
      </c>
      <c r="O42" s="204">
        <v>95.9</v>
      </c>
      <c r="P42" s="142"/>
      <c r="Q42" s="281"/>
      <c r="R42" s="281"/>
      <c r="S42" s="142"/>
      <c r="T42" s="142"/>
      <c r="U42" s="142"/>
      <c r="V42" s="142"/>
      <c r="W42" s="142"/>
      <c r="X42" s="142"/>
      <c r="Y42" s="142"/>
      <c r="Z42" s="142"/>
    </row>
    <row r="43" spans="1:26" ht="11.1" customHeight="1">
      <c r="A43" s="6" t="s">
        <v>171</v>
      </c>
      <c r="B43" s="152">
        <v>96.4</v>
      </c>
      <c r="C43" s="152">
        <v>97.8</v>
      </c>
      <c r="D43" s="152">
        <v>95.2</v>
      </c>
      <c r="E43" s="152">
        <v>99.2</v>
      </c>
      <c r="F43" s="152">
        <v>97.6</v>
      </c>
      <c r="G43" s="152">
        <v>99</v>
      </c>
      <c r="H43" s="152">
        <v>101.3</v>
      </c>
      <c r="I43" s="152">
        <v>107</v>
      </c>
      <c r="J43" s="152">
        <v>105.1</v>
      </c>
      <c r="K43" s="152">
        <v>105.3</v>
      </c>
      <c r="L43" s="152">
        <v>100.4</v>
      </c>
      <c r="M43" s="202">
        <v>100.3</v>
      </c>
      <c r="N43" s="209">
        <f>SUM(B43:M43)/12</f>
        <v>100.38333333333333</v>
      </c>
      <c r="O43" s="204">
        <f t="shared" ref="O43:O46" si="1">ROUND(N43/N42*100,1)</f>
        <v>119.5</v>
      </c>
      <c r="P43" s="142"/>
      <c r="Q43" s="281"/>
      <c r="R43" s="281"/>
      <c r="S43" s="142"/>
      <c r="T43" s="142"/>
      <c r="U43" s="142"/>
      <c r="V43" s="142"/>
      <c r="W43" s="142"/>
      <c r="X43" s="142"/>
      <c r="Y43" s="142"/>
      <c r="Z43" s="142"/>
    </row>
    <row r="44" spans="1:26" ht="11.1" customHeight="1">
      <c r="A44" s="6" t="s">
        <v>183</v>
      </c>
      <c r="B44" s="152">
        <v>105.8</v>
      </c>
      <c r="C44" s="152">
        <v>103.9</v>
      </c>
      <c r="D44" s="152">
        <v>96.7</v>
      </c>
      <c r="E44" s="152">
        <v>93.3</v>
      </c>
      <c r="F44" s="152">
        <v>100.2</v>
      </c>
      <c r="G44" s="152">
        <v>97.8</v>
      </c>
      <c r="H44" s="152">
        <v>101.8</v>
      </c>
      <c r="I44" s="152">
        <v>102.7</v>
      </c>
      <c r="J44" s="152">
        <v>99.6</v>
      </c>
      <c r="K44" s="152">
        <v>98.3</v>
      </c>
      <c r="L44" s="152">
        <v>92.6</v>
      </c>
      <c r="M44" s="202">
        <v>89</v>
      </c>
      <c r="N44" s="209">
        <f>SUM(B44:M44)/12</f>
        <v>98.47499999999998</v>
      </c>
      <c r="O44" s="204">
        <f t="shared" si="1"/>
        <v>98.1</v>
      </c>
      <c r="P44" s="142"/>
      <c r="Q44" s="281"/>
      <c r="R44" s="281"/>
      <c r="S44" s="142"/>
      <c r="T44" s="142"/>
      <c r="U44" s="142"/>
      <c r="V44" s="142"/>
      <c r="W44" s="142"/>
      <c r="X44" s="142"/>
      <c r="Y44" s="142"/>
      <c r="Z44" s="142"/>
    </row>
    <row r="45" spans="1:26" ht="11.1" customHeight="1">
      <c r="A45" s="6" t="s">
        <v>188</v>
      </c>
      <c r="B45" s="152">
        <v>92.4</v>
      </c>
      <c r="C45" s="152">
        <v>95.3</v>
      </c>
      <c r="D45" s="152">
        <v>92.5</v>
      </c>
      <c r="E45" s="152">
        <v>93.4</v>
      </c>
      <c r="F45" s="152">
        <v>95.2</v>
      </c>
      <c r="G45" s="152">
        <v>99.5</v>
      </c>
      <c r="H45" s="152">
        <v>101.2</v>
      </c>
      <c r="I45" s="152">
        <v>108.1</v>
      </c>
      <c r="J45" s="152">
        <v>97.5</v>
      </c>
      <c r="K45" s="152">
        <v>99.6</v>
      </c>
      <c r="L45" s="152">
        <v>98.6</v>
      </c>
      <c r="M45" s="202">
        <v>102.6</v>
      </c>
      <c r="N45" s="209">
        <f>SUM(B45:M45)/12</f>
        <v>97.99166666666666</v>
      </c>
      <c r="O45" s="204">
        <f t="shared" si="1"/>
        <v>99.5</v>
      </c>
      <c r="P45" s="142"/>
      <c r="Q45" s="281"/>
      <c r="R45" s="281"/>
      <c r="S45" s="142"/>
      <c r="T45" s="142"/>
      <c r="U45" s="142"/>
      <c r="V45" s="142"/>
      <c r="W45" s="142"/>
      <c r="X45" s="142"/>
      <c r="Y45" s="142"/>
      <c r="Z45" s="142"/>
    </row>
    <row r="46" spans="1:26" ht="11.1" customHeight="1">
      <c r="A46" s="6" t="s">
        <v>197</v>
      </c>
      <c r="B46" s="152">
        <v>83.4</v>
      </c>
      <c r="C46" s="152">
        <v>86.1</v>
      </c>
      <c r="D46" s="152">
        <v>84.2</v>
      </c>
      <c r="E46" s="152">
        <v>84.1</v>
      </c>
      <c r="F46" s="152">
        <v>85.6</v>
      </c>
      <c r="G46" s="152">
        <v>85.8</v>
      </c>
      <c r="H46" s="152">
        <v>84.5</v>
      </c>
      <c r="I46" s="152">
        <v>86.5</v>
      </c>
      <c r="J46" s="152">
        <v>87.3</v>
      </c>
      <c r="K46" s="152">
        <v>89.5</v>
      </c>
      <c r="L46" s="152">
        <v>93.4</v>
      </c>
      <c r="M46" s="202">
        <v>94.4</v>
      </c>
      <c r="N46" s="209">
        <f>SUM(B46:M46)/12</f>
        <v>87.066666666666663</v>
      </c>
      <c r="O46" s="204">
        <f t="shared" si="1"/>
        <v>88.9</v>
      </c>
      <c r="P46" s="142"/>
      <c r="Q46" s="281"/>
      <c r="R46" s="281"/>
      <c r="S46" s="142"/>
      <c r="T46" s="142"/>
      <c r="U46" s="142"/>
      <c r="V46" s="142"/>
      <c r="W46" s="142"/>
      <c r="X46" s="142"/>
      <c r="Y46" s="142"/>
      <c r="Z46" s="142"/>
    </row>
    <row r="47" spans="1:26" ht="11.1" customHeight="1">
      <c r="N47" s="18"/>
      <c r="O47" s="142"/>
      <c r="P47" s="142"/>
      <c r="Q47" s="158"/>
      <c r="R47" s="142"/>
      <c r="S47" s="142"/>
      <c r="T47" s="142"/>
      <c r="U47" s="142"/>
      <c r="V47" s="142"/>
      <c r="W47" s="142"/>
      <c r="X47" s="142"/>
      <c r="Y47" s="142"/>
      <c r="Z47" s="142"/>
    </row>
    <row r="48" spans="1:26" ht="11.1" customHeight="1">
      <c r="N48" s="18"/>
      <c r="O48" s="142"/>
      <c r="P48" s="142"/>
      <c r="Q48" s="158"/>
      <c r="R48" s="142"/>
      <c r="S48" s="142"/>
      <c r="T48" s="142"/>
      <c r="U48" s="142"/>
      <c r="V48" s="142"/>
      <c r="W48" s="142"/>
      <c r="X48" s="142"/>
      <c r="Y48" s="142"/>
      <c r="Z48" s="142"/>
    </row>
    <row r="64" ht="9.75" customHeight="1"/>
    <row r="65" spans="1:26" ht="9.9499999999999993" customHeight="1">
      <c r="A65" s="6"/>
      <c r="B65" s="148" t="s">
        <v>87</v>
      </c>
      <c r="C65" s="148" t="s">
        <v>88</v>
      </c>
      <c r="D65" s="148" t="s">
        <v>89</v>
      </c>
      <c r="E65" s="148" t="s">
        <v>78</v>
      </c>
      <c r="F65" s="148" t="s">
        <v>79</v>
      </c>
      <c r="G65" s="148" t="s">
        <v>80</v>
      </c>
      <c r="H65" s="148" t="s">
        <v>81</v>
      </c>
      <c r="I65" s="148" t="s">
        <v>82</v>
      </c>
      <c r="J65" s="148" t="s">
        <v>83</v>
      </c>
      <c r="K65" s="148" t="s">
        <v>84</v>
      </c>
      <c r="L65" s="148" t="s">
        <v>85</v>
      </c>
      <c r="M65" s="201" t="s">
        <v>86</v>
      </c>
      <c r="N65" s="203" t="s">
        <v>121</v>
      </c>
      <c r="O65" s="283" t="s">
        <v>122</v>
      </c>
    </row>
    <row r="66" spans="1:26" ht="11.1" customHeight="1">
      <c r="A66" s="6" t="s">
        <v>169</v>
      </c>
      <c r="B66" s="145">
        <v>71.5</v>
      </c>
      <c r="C66" s="145">
        <v>79.400000000000006</v>
      </c>
      <c r="D66" s="145">
        <v>81.5</v>
      </c>
      <c r="E66" s="145">
        <v>86.7</v>
      </c>
      <c r="F66" s="145">
        <v>66.3</v>
      </c>
      <c r="G66" s="145">
        <v>72.8</v>
      </c>
      <c r="H66" s="145">
        <v>79.2</v>
      </c>
      <c r="I66" s="145">
        <v>81.2</v>
      </c>
      <c r="J66" s="145">
        <v>90.7</v>
      </c>
      <c r="K66" s="145">
        <v>87.4</v>
      </c>
      <c r="L66" s="145">
        <v>87.8</v>
      </c>
      <c r="M66" s="146">
        <v>84.6</v>
      </c>
      <c r="N66" s="208">
        <f>SUM(B66:M66)/12</f>
        <v>80.75833333333334</v>
      </c>
      <c r="O66" s="204">
        <v>93.3</v>
      </c>
      <c r="P66" s="18"/>
      <c r="Q66" s="211"/>
      <c r="R66" s="211"/>
      <c r="S66" s="18"/>
      <c r="T66" s="18"/>
      <c r="U66" s="18"/>
      <c r="V66" s="18"/>
      <c r="W66" s="18"/>
      <c r="X66" s="18"/>
      <c r="Y66" s="18"/>
      <c r="Z66" s="18"/>
    </row>
    <row r="67" spans="1:26" ht="11.1" customHeight="1">
      <c r="A67" s="6" t="s">
        <v>171</v>
      </c>
      <c r="B67" s="145">
        <v>76.2</v>
      </c>
      <c r="C67" s="145">
        <v>76.7</v>
      </c>
      <c r="D67" s="145">
        <v>85</v>
      </c>
      <c r="E67" s="145">
        <v>84.4</v>
      </c>
      <c r="F67" s="145">
        <v>78.400000000000006</v>
      </c>
      <c r="G67" s="145">
        <v>86.5</v>
      </c>
      <c r="H67" s="145">
        <v>92.3</v>
      </c>
      <c r="I67" s="145">
        <v>77.5</v>
      </c>
      <c r="J67" s="145">
        <v>86.1</v>
      </c>
      <c r="K67" s="145">
        <v>74.8</v>
      </c>
      <c r="L67" s="145">
        <v>77.099999999999994</v>
      </c>
      <c r="M67" s="146">
        <v>79.400000000000006</v>
      </c>
      <c r="N67" s="208">
        <f>SUM(B67:M67)/12</f>
        <v>81.2</v>
      </c>
      <c r="O67" s="204">
        <f t="shared" ref="O67:O70" si="2">ROUND(N67/N66*100,1)</f>
        <v>100.5</v>
      </c>
      <c r="P67" s="18"/>
      <c r="Q67" s="347"/>
      <c r="R67" s="347"/>
      <c r="S67" s="18"/>
      <c r="T67" s="18"/>
      <c r="U67" s="18"/>
      <c r="V67" s="18"/>
      <c r="W67" s="18"/>
      <c r="X67" s="18"/>
      <c r="Y67" s="18"/>
      <c r="Z67" s="18"/>
    </row>
    <row r="68" spans="1:26" ht="11.1" customHeight="1">
      <c r="A68" s="6" t="s">
        <v>183</v>
      </c>
      <c r="B68" s="145">
        <v>68.099999999999994</v>
      </c>
      <c r="C68" s="145">
        <v>73.3</v>
      </c>
      <c r="D68" s="145">
        <v>74.900000000000006</v>
      </c>
      <c r="E68" s="145">
        <v>83.4</v>
      </c>
      <c r="F68" s="145">
        <v>68.3</v>
      </c>
      <c r="G68" s="145">
        <v>74.900000000000006</v>
      </c>
      <c r="H68" s="145">
        <v>76</v>
      </c>
      <c r="I68" s="145">
        <v>67.599999999999994</v>
      </c>
      <c r="J68" s="145">
        <v>69.8</v>
      </c>
      <c r="K68" s="145">
        <v>66.599999999999994</v>
      </c>
      <c r="L68" s="145">
        <v>67.099999999999994</v>
      </c>
      <c r="M68" s="146">
        <v>76.3</v>
      </c>
      <c r="N68" s="208">
        <f>SUM(B68:M68)/12</f>
        <v>72.191666666666663</v>
      </c>
      <c r="O68" s="204">
        <f t="shared" si="2"/>
        <v>88.9</v>
      </c>
      <c r="P68" s="18"/>
      <c r="Q68" s="347"/>
      <c r="R68" s="347"/>
      <c r="S68" s="18"/>
      <c r="T68" s="18"/>
      <c r="U68" s="18"/>
      <c r="V68" s="18"/>
      <c r="W68" s="18"/>
      <c r="X68" s="18"/>
      <c r="Y68" s="18"/>
      <c r="Z68" s="18"/>
    </row>
    <row r="69" spans="1:26" ht="11.1" customHeight="1">
      <c r="A69" s="6" t="s">
        <v>188</v>
      </c>
      <c r="B69" s="145">
        <v>58.5</v>
      </c>
      <c r="C69" s="145">
        <v>64.400000000000006</v>
      </c>
      <c r="D69" s="145">
        <v>60.6</v>
      </c>
      <c r="E69" s="145">
        <v>71.900000000000006</v>
      </c>
      <c r="F69" s="145">
        <v>63.4</v>
      </c>
      <c r="G69" s="145">
        <v>75.900000000000006</v>
      </c>
      <c r="H69" s="145">
        <v>69.2</v>
      </c>
      <c r="I69" s="145">
        <v>61.7</v>
      </c>
      <c r="J69" s="145">
        <v>75.099999999999994</v>
      </c>
      <c r="K69" s="145">
        <v>68.7</v>
      </c>
      <c r="L69" s="145">
        <v>71.2</v>
      </c>
      <c r="M69" s="146">
        <v>71.8</v>
      </c>
      <c r="N69" s="208">
        <f>SUM(B69:M69)/12</f>
        <v>67.7</v>
      </c>
      <c r="O69" s="204">
        <f t="shared" si="2"/>
        <v>93.8</v>
      </c>
      <c r="P69" s="18"/>
      <c r="Q69" s="347"/>
      <c r="R69" s="347"/>
      <c r="S69" s="18"/>
      <c r="T69" s="18"/>
      <c r="U69" s="18"/>
      <c r="V69" s="18"/>
      <c r="W69" s="18"/>
      <c r="X69" s="18"/>
      <c r="Y69" s="18"/>
      <c r="Z69" s="18"/>
    </row>
    <row r="70" spans="1:26" ht="11.1" customHeight="1">
      <c r="A70" s="6" t="s">
        <v>197</v>
      </c>
      <c r="B70" s="145">
        <v>68.7</v>
      </c>
      <c r="C70" s="145">
        <v>69.900000000000006</v>
      </c>
      <c r="D70" s="145">
        <v>67.2</v>
      </c>
      <c r="E70" s="145">
        <v>70.3</v>
      </c>
      <c r="F70" s="145">
        <v>69</v>
      </c>
      <c r="G70" s="145">
        <v>64.8</v>
      </c>
      <c r="H70" s="145">
        <v>73.7</v>
      </c>
      <c r="I70" s="145">
        <v>68.900000000000006</v>
      </c>
      <c r="J70" s="145">
        <v>65.900000000000006</v>
      </c>
      <c r="K70" s="145">
        <v>66.8</v>
      </c>
      <c r="L70" s="145">
        <v>58.9</v>
      </c>
      <c r="M70" s="146">
        <v>60.1</v>
      </c>
      <c r="N70" s="208">
        <f>SUM(B70:M70)/12</f>
        <v>67.016666666666666</v>
      </c>
      <c r="O70" s="204">
        <f t="shared" si="2"/>
        <v>99</v>
      </c>
      <c r="P70" s="18"/>
      <c r="Q70" s="157"/>
      <c r="R70" s="42"/>
      <c r="S70" s="18"/>
      <c r="T70" s="18"/>
      <c r="U70" s="18"/>
      <c r="V70" s="18"/>
      <c r="W70" s="18"/>
      <c r="X70" s="18"/>
      <c r="Y70" s="18"/>
      <c r="Z70" s="18"/>
    </row>
    <row r="71" spans="1:26" ht="11.1" customHeight="1"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8"/>
      <c r="O71" s="18"/>
      <c r="P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9" customHeight="1">
      <c r="B72" s="149"/>
      <c r="C72" s="149"/>
      <c r="D72" s="149"/>
      <c r="E72" s="149"/>
      <c r="F72" s="149"/>
      <c r="G72" s="153"/>
      <c r="H72" s="149"/>
      <c r="I72" s="149"/>
      <c r="J72" s="149"/>
      <c r="K72" s="149"/>
      <c r="L72" s="149"/>
      <c r="M72" s="149"/>
      <c r="N72" s="18"/>
      <c r="O72" s="18"/>
      <c r="P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Z78"/>
  <sheetViews>
    <sheetView workbookViewId="0">
      <selection activeCell="S23" sqref="S23"/>
    </sheetView>
  </sheetViews>
  <sheetFormatPr defaultRowHeight="13.5"/>
  <cols>
    <col min="1" max="1" width="7.625" customWidth="1"/>
    <col min="2" max="7" width="6.125" customWidth="1"/>
    <col min="8" max="8" width="6.25" customWidth="1"/>
    <col min="9" max="13" width="6.125" customWidth="1"/>
    <col min="14" max="16" width="7.625" customWidth="1"/>
    <col min="17" max="17" width="8.375" customWidth="1"/>
    <col min="18" max="18" width="10.125" customWidth="1"/>
    <col min="19" max="23" width="7.625" customWidth="1"/>
    <col min="24" max="24" width="7.625" style="48" customWidth="1"/>
    <col min="25" max="26" width="7.625" customWidth="1"/>
  </cols>
  <sheetData>
    <row r="1" spans="1:26">
      <c r="A1" s="18"/>
      <c r="B1" s="142"/>
      <c r="C1" s="142"/>
      <c r="D1" s="142"/>
      <c r="E1" s="142"/>
      <c r="F1" s="142"/>
      <c r="G1" s="142"/>
      <c r="H1" s="142"/>
      <c r="I1" s="142"/>
      <c r="L1" s="48"/>
      <c r="M1" s="47"/>
      <c r="N1" s="48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>
      <c r="A2" s="18"/>
      <c r="B2" s="142"/>
      <c r="C2" s="142"/>
      <c r="D2" s="142"/>
      <c r="E2" s="142"/>
      <c r="F2" s="142"/>
      <c r="G2" s="142"/>
      <c r="H2" s="142"/>
      <c r="I2" s="142"/>
      <c r="L2" s="48"/>
      <c r="M2" s="154"/>
      <c r="N2" s="48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</row>
    <row r="3" spans="1:26">
      <c r="A3" s="18"/>
      <c r="B3" s="142"/>
      <c r="C3" s="142"/>
      <c r="D3" s="142"/>
      <c r="E3" s="142"/>
      <c r="F3" s="142"/>
      <c r="G3" s="142"/>
      <c r="H3" s="142"/>
      <c r="I3" s="142"/>
      <c r="L3" s="48"/>
      <c r="M3" s="154"/>
      <c r="N3" s="48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</row>
    <row r="4" spans="1:26">
      <c r="A4" s="18"/>
      <c r="B4" s="142"/>
      <c r="C4" s="142"/>
      <c r="D4" s="142"/>
      <c r="E4" s="142"/>
      <c r="F4" s="142"/>
      <c r="G4" s="142"/>
      <c r="H4" s="142"/>
      <c r="I4" s="142"/>
      <c r="L4" s="48"/>
      <c r="M4" s="154"/>
      <c r="N4" s="48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:26">
      <c r="A5" s="18"/>
      <c r="B5" s="142"/>
      <c r="C5" s="142"/>
      <c r="D5" s="142"/>
      <c r="E5" s="142"/>
      <c r="F5" s="142"/>
      <c r="G5" s="142"/>
      <c r="H5" s="142"/>
      <c r="I5" s="142"/>
      <c r="L5" s="48"/>
      <c r="M5" s="154"/>
      <c r="N5" s="48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:26">
      <c r="L6" s="48"/>
      <c r="M6" s="154"/>
      <c r="N6" s="48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:26"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18" spans="1:18" ht="11.1" customHeight="1">
      <c r="A18" s="6"/>
      <c r="B18" s="7" t="s">
        <v>75</v>
      </c>
      <c r="C18" s="7" t="s">
        <v>76</v>
      </c>
      <c r="D18" s="7" t="s">
        <v>77</v>
      </c>
      <c r="E18" s="7" t="s">
        <v>78</v>
      </c>
      <c r="F18" s="7" t="s">
        <v>79</v>
      </c>
      <c r="G18" s="7" t="s">
        <v>80</v>
      </c>
      <c r="H18" s="7" t="s">
        <v>81</v>
      </c>
      <c r="I18" s="7" t="s">
        <v>82</v>
      </c>
      <c r="J18" s="7" t="s">
        <v>83</v>
      </c>
      <c r="K18" s="7" t="s">
        <v>84</v>
      </c>
      <c r="L18" s="7" t="s">
        <v>85</v>
      </c>
      <c r="M18" s="7" t="s">
        <v>86</v>
      </c>
      <c r="N18" s="203" t="s">
        <v>120</v>
      </c>
      <c r="O18" s="203" t="s">
        <v>122</v>
      </c>
    </row>
    <row r="19" spans="1:18" ht="11.1" customHeight="1">
      <c r="A19" s="6" t="s">
        <v>169</v>
      </c>
      <c r="B19" s="152">
        <v>11.4</v>
      </c>
      <c r="C19" s="152">
        <v>13.5</v>
      </c>
      <c r="D19" s="152">
        <v>13.7</v>
      </c>
      <c r="E19" s="152">
        <v>13.4</v>
      </c>
      <c r="F19" s="152">
        <v>13.1</v>
      </c>
      <c r="G19" s="152">
        <v>12.4</v>
      </c>
      <c r="H19" s="152">
        <v>11.1</v>
      </c>
      <c r="I19" s="152">
        <v>12</v>
      </c>
      <c r="J19" s="152">
        <v>12.5</v>
      </c>
      <c r="K19" s="152">
        <v>11.2</v>
      </c>
      <c r="L19" s="152">
        <v>11.7</v>
      </c>
      <c r="M19" s="152">
        <v>13.4</v>
      </c>
      <c r="N19" s="209">
        <f>SUM(B19:M19)</f>
        <v>149.4</v>
      </c>
      <c r="O19" s="209">
        <v>89.4</v>
      </c>
      <c r="Q19" s="211"/>
      <c r="R19" s="211"/>
    </row>
    <row r="20" spans="1:18" ht="11.1" customHeight="1">
      <c r="A20" s="6" t="s">
        <v>171</v>
      </c>
      <c r="B20" s="152">
        <v>9.4</v>
      </c>
      <c r="C20" s="152">
        <v>10.3</v>
      </c>
      <c r="D20" s="152">
        <v>13.4</v>
      </c>
      <c r="E20" s="152">
        <v>13.5</v>
      </c>
      <c r="F20" s="152">
        <v>11.3</v>
      </c>
      <c r="G20" s="152">
        <v>12.2</v>
      </c>
      <c r="H20" s="152">
        <v>10.9</v>
      </c>
      <c r="I20" s="152">
        <v>11.2</v>
      </c>
      <c r="J20" s="152">
        <v>12.1</v>
      </c>
      <c r="K20" s="152">
        <v>10.7</v>
      </c>
      <c r="L20" s="152">
        <v>11.3</v>
      </c>
      <c r="M20" s="152">
        <v>11.8</v>
      </c>
      <c r="N20" s="209">
        <f>SUM(B20:M20)</f>
        <v>138.10000000000002</v>
      </c>
      <c r="O20" s="209">
        <f t="shared" ref="O20:O23" si="0">ROUND(N20/N19*100,1)</f>
        <v>92.4</v>
      </c>
      <c r="Q20" s="211"/>
      <c r="R20" s="211"/>
    </row>
    <row r="21" spans="1:18" ht="11.1" customHeight="1">
      <c r="A21" s="6" t="s">
        <v>183</v>
      </c>
      <c r="B21" s="152">
        <v>11.1</v>
      </c>
      <c r="C21" s="152">
        <v>11.5</v>
      </c>
      <c r="D21" s="152">
        <v>12.1</v>
      </c>
      <c r="E21" s="152">
        <v>12.3</v>
      </c>
      <c r="F21" s="152">
        <v>10.6</v>
      </c>
      <c r="G21" s="152">
        <v>11.7</v>
      </c>
      <c r="H21" s="152">
        <v>10.9</v>
      </c>
      <c r="I21" s="152">
        <v>12.4</v>
      </c>
      <c r="J21" s="152">
        <v>11.6</v>
      </c>
      <c r="K21" s="152">
        <v>11.3</v>
      </c>
      <c r="L21" s="152">
        <v>12.4</v>
      </c>
      <c r="M21" s="152">
        <v>11.7</v>
      </c>
      <c r="N21" s="209">
        <f>SUM(B21:M21)</f>
        <v>139.6</v>
      </c>
      <c r="O21" s="209">
        <f t="shared" si="0"/>
        <v>101.1</v>
      </c>
      <c r="Q21" s="211"/>
      <c r="R21" s="211"/>
    </row>
    <row r="22" spans="1:18" ht="11.1" customHeight="1">
      <c r="A22" s="6" t="s">
        <v>188</v>
      </c>
      <c r="B22" s="152">
        <v>11.5</v>
      </c>
      <c r="C22" s="152">
        <v>11.2</v>
      </c>
      <c r="D22" s="152">
        <v>11.8</v>
      </c>
      <c r="E22" s="152">
        <v>12.5</v>
      </c>
      <c r="F22" s="152">
        <v>9.6999999999999993</v>
      </c>
      <c r="G22" s="152">
        <v>12.4</v>
      </c>
      <c r="H22" s="152">
        <v>11.3</v>
      </c>
      <c r="I22" s="152">
        <v>9.8000000000000007</v>
      </c>
      <c r="J22" s="152">
        <v>10.5</v>
      </c>
      <c r="K22" s="152">
        <v>10.6</v>
      </c>
      <c r="L22" s="152">
        <v>11</v>
      </c>
      <c r="M22" s="152">
        <v>12</v>
      </c>
      <c r="N22" s="209">
        <f>SUM(B22:M22)</f>
        <v>134.30000000000001</v>
      </c>
      <c r="O22" s="209">
        <f t="shared" si="0"/>
        <v>96.2</v>
      </c>
      <c r="Q22" s="211"/>
      <c r="R22" s="211"/>
    </row>
    <row r="23" spans="1:18" ht="11.1" customHeight="1">
      <c r="A23" s="6" t="s">
        <v>197</v>
      </c>
      <c r="B23" s="152">
        <v>9.3000000000000007</v>
      </c>
      <c r="C23" s="152">
        <v>12</v>
      </c>
      <c r="D23" s="152">
        <v>11.7</v>
      </c>
      <c r="E23" s="152">
        <v>11.6</v>
      </c>
      <c r="F23" s="152">
        <v>11.5</v>
      </c>
      <c r="G23" s="152">
        <v>12.4</v>
      </c>
      <c r="H23" s="152">
        <v>13.3</v>
      </c>
      <c r="I23" s="152">
        <v>11.1</v>
      </c>
      <c r="J23" s="152">
        <v>11.4</v>
      </c>
      <c r="K23" s="152">
        <v>12.1</v>
      </c>
      <c r="L23" s="152">
        <v>11.3</v>
      </c>
      <c r="M23" s="152">
        <v>11.9</v>
      </c>
      <c r="N23" s="209">
        <f>SUM(B23:M23)</f>
        <v>139.6</v>
      </c>
      <c r="O23" s="209">
        <f t="shared" si="0"/>
        <v>103.9</v>
      </c>
    </row>
    <row r="24" spans="1:18" ht="9.75" customHeight="1">
      <c r="J24" s="334"/>
    </row>
    <row r="35" spans="1:26" ht="9" customHeight="1"/>
    <row r="36" spans="1:26" ht="9" customHeight="1"/>
    <row r="37" spans="1:26" ht="9" customHeight="1"/>
    <row r="38" spans="1:26" ht="9" customHeight="1"/>
    <row r="39" spans="1:26" ht="9" customHeight="1"/>
    <row r="40" spans="1:26" ht="9" customHeight="1"/>
    <row r="41" spans="1:26" ht="20.25" customHeight="1"/>
    <row r="42" spans="1:26" ht="11.1" customHeight="1">
      <c r="A42" s="6"/>
      <c r="B42" s="7" t="s">
        <v>75</v>
      </c>
      <c r="C42" s="7" t="s">
        <v>76</v>
      </c>
      <c r="D42" s="7" t="s">
        <v>77</v>
      </c>
      <c r="E42" s="7" t="s">
        <v>78</v>
      </c>
      <c r="F42" s="7" t="s">
        <v>79</v>
      </c>
      <c r="G42" s="7" t="s">
        <v>80</v>
      </c>
      <c r="H42" s="7" t="s">
        <v>81</v>
      </c>
      <c r="I42" s="7" t="s">
        <v>82</v>
      </c>
      <c r="J42" s="7" t="s">
        <v>83</v>
      </c>
      <c r="K42" s="7" t="s">
        <v>84</v>
      </c>
      <c r="L42" s="7" t="s">
        <v>85</v>
      </c>
      <c r="M42" s="7" t="s">
        <v>86</v>
      </c>
      <c r="N42" s="203" t="s">
        <v>121</v>
      </c>
      <c r="O42" s="203" t="s">
        <v>122</v>
      </c>
    </row>
    <row r="43" spans="1:26" ht="11.1" customHeight="1">
      <c r="A43" s="6" t="s">
        <v>169</v>
      </c>
      <c r="B43" s="152">
        <v>22.9</v>
      </c>
      <c r="C43" s="152">
        <v>22.7</v>
      </c>
      <c r="D43" s="152">
        <v>23</v>
      </c>
      <c r="E43" s="152">
        <v>23.1</v>
      </c>
      <c r="F43" s="152">
        <v>24.7</v>
      </c>
      <c r="G43" s="152">
        <v>24.6</v>
      </c>
      <c r="H43" s="152">
        <v>23.1</v>
      </c>
      <c r="I43" s="152">
        <v>23.2</v>
      </c>
      <c r="J43" s="152">
        <v>22.3</v>
      </c>
      <c r="K43" s="152">
        <v>20.8</v>
      </c>
      <c r="L43" s="152">
        <v>19.5</v>
      </c>
      <c r="M43" s="152">
        <v>20.100000000000001</v>
      </c>
      <c r="N43" s="209">
        <f>SUM(B43:M43)/12</f>
        <v>22.5</v>
      </c>
      <c r="O43" s="209">
        <v>91.9</v>
      </c>
      <c r="P43" s="154"/>
      <c r="Q43" s="212"/>
      <c r="R43" s="212"/>
      <c r="S43" s="154"/>
      <c r="T43" s="154"/>
      <c r="U43" s="154"/>
      <c r="V43" s="154"/>
      <c r="W43" s="154"/>
      <c r="X43" s="154"/>
      <c r="Y43" s="154"/>
      <c r="Z43" s="154"/>
    </row>
    <row r="44" spans="1:26" ht="11.1" customHeight="1">
      <c r="A44" s="6" t="s">
        <v>171</v>
      </c>
      <c r="B44" s="152">
        <v>18.8</v>
      </c>
      <c r="C44" s="152">
        <v>18.100000000000001</v>
      </c>
      <c r="D44" s="152">
        <v>19.5</v>
      </c>
      <c r="E44" s="152">
        <v>19.100000000000001</v>
      </c>
      <c r="F44" s="152">
        <v>19.2</v>
      </c>
      <c r="G44" s="152">
        <v>18.7</v>
      </c>
      <c r="H44" s="152">
        <v>18.2</v>
      </c>
      <c r="I44" s="152">
        <v>19</v>
      </c>
      <c r="J44" s="152">
        <v>18.7</v>
      </c>
      <c r="K44" s="152">
        <v>18.399999999999999</v>
      </c>
      <c r="L44" s="152">
        <v>18.7</v>
      </c>
      <c r="M44" s="152">
        <v>19.7</v>
      </c>
      <c r="N44" s="209">
        <f>SUM(B44:M44)/12</f>
        <v>18.841666666666665</v>
      </c>
      <c r="O44" s="209">
        <f t="shared" ref="O44:O47" si="1">ROUND(N44/N43*100,1)</f>
        <v>83.7</v>
      </c>
      <c r="P44" s="154"/>
      <c r="Q44" s="212"/>
      <c r="R44" s="212"/>
      <c r="S44" s="154"/>
      <c r="T44" s="154"/>
      <c r="U44" s="154"/>
      <c r="V44" s="154"/>
      <c r="W44" s="154"/>
      <c r="X44" s="154"/>
      <c r="Y44" s="154"/>
      <c r="Z44" s="154"/>
    </row>
    <row r="45" spans="1:26" ht="11.1" customHeight="1">
      <c r="A45" s="6" t="s">
        <v>183</v>
      </c>
      <c r="B45" s="152">
        <v>19.8</v>
      </c>
      <c r="C45" s="152">
        <v>20.3</v>
      </c>
      <c r="D45" s="152">
        <v>19.8</v>
      </c>
      <c r="E45" s="152">
        <v>19.100000000000001</v>
      </c>
      <c r="F45" s="152">
        <v>18.600000000000001</v>
      </c>
      <c r="G45" s="152">
        <v>18.600000000000001</v>
      </c>
      <c r="H45" s="152">
        <v>17.899999999999999</v>
      </c>
      <c r="I45" s="152">
        <v>18.2</v>
      </c>
      <c r="J45" s="152">
        <v>18.2</v>
      </c>
      <c r="K45" s="152">
        <v>18.100000000000001</v>
      </c>
      <c r="L45" s="152">
        <v>18.100000000000001</v>
      </c>
      <c r="M45" s="152">
        <v>18.2</v>
      </c>
      <c r="N45" s="209">
        <f>SUM(B45:M45)/12</f>
        <v>18.741666666666664</v>
      </c>
      <c r="O45" s="209">
        <f t="shared" si="1"/>
        <v>99.5</v>
      </c>
      <c r="P45" s="154"/>
      <c r="Q45" s="212"/>
      <c r="R45" s="212"/>
      <c r="S45" s="154"/>
      <c r="T45" s="154"/>
      <c r="U45" s="154"/>
      <c r="V45" s="154"/>
      <c r="W45" s="154"/>
      <c r="X45" s="154"/>
      <c r="Y45" s="154"/>
      <c r="Z45" s="154"/>
    </row>
    <row r="46" spans="1:26" ht="11.1" customHeight="1">
      <c r="A46" s="6" t="s">
        <v>188</v>
      </c>
      <c r="B46" s="152">
        <v>19.399999999999999</v>
      </c>
      <c r="C46" s="152">
        <v>19.3</v>
      </c>
      <c r="D46" s="152">
        <v>19</v>
      </c>
      <c r="E46" s="152">
        <v>19.100000000000001</v>
      </c>
      <c r="F46" s="152">
        <v>18.8</v>
      </c>
      <c r="G46" s="152">
        <v>19.100000000000001</v>
      </c>
      <c r="H46" s="152">
        <v>19.100000000000001</v>
      </c>
      <c r="I46" s="152">
        <v>18.3</v>
      </c>
      <c r="J46" s="152">
        <v>18.2</v>
      </c>
      <c r="K46" s="152">
        <v>17.5</v>
      </c>
      <c r="L46" s="152">
        <v>16.8</v>
      </c>
      <c r="M46" s="152">
        <v>17.100000000000001</v>
      </c>
      <c r="N46" s="209">
        <f>SUM(B46:M46)/12</f>
        <v>18.475000000000001</v>
      </c>
      <c r="O46" s="209">
        <v>98.9</v>
      </c>
      <c r="P46" s="154"/>
      <c r="Q46" s="212"/>
      <c r="R46" s="212"/>
      <c r="S46" s="154"/>
      <c r="T46" s="154"/>
      <c r="U46" s="154"/>
      <c r="V46" s="154"/>
      <c r="W46" s="154"/>
      <c r="X46" s="154"/>
      <c r="Y46" s="154"/>
      <c r="Z46" s="154"/>
    </row>
    <row r="47" spans="1:26" ht="11.1" customHeight="1">
      <c r="A47" s="6" t="s">
        <v>197</v>
      </c>
      <c r="B47" s="152">
        <v>17.2</v>
      </c>
      <c r="C47" s="152">
        <v>16.8</v>
      </c>
      <c r="D47" s="152">
        <v>17</v>
      </c>
      <c r="E47" s="152">
        <v>16.600000000000001</v>
      </c>
      <c r="F47" s="152">
        <v>16.3</v>
      </c>
      <c r="G47" s="152">
        <v>17.7</v>
      </c>
      <c r="H47" s="152">
        <v>16.8</v>
      </c>
      <c r="I47" s="152">
        <v>17.2</v>
      </c>
      <c r="J47" s="152">
        <v>16.899999999999999</v>
      </c>
      <c r="K47" s="152">
        <v>16.7</v>
      </c>
      <c r="L47" s="152">
        <v>16.8</v>
      </c>
      <c r="M47" s="152">
        <v>16.7</v>
      </c>
      <c r="N47" s="209">
        <f>SUM(B47:M47)/12</f>
        <v>16.891666666666666</v>
      </c>
      <c r="O47" s="209">
        <f t="shared" si="1"/>
        <v>91.4</v>
      </c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</row>
    <row r="48" spans="1:26" ht="6.75" customHeight="1">
      <c r="N48" s="48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</row>
    <row r="49" spans="14:26" ht="9" hidden="1" customHeight="1">
      <c r="N49" s="48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</row>
    <row r="61" spans="14:26" ht="9" customHeight="1"/>
    <row r="62" spans="14:26" ht="9" customHeight="1"/>
    <row r="63" spans="14:26" ht="9" customHeight="1"/>
    <row r="64" spans="14:26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48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1.1" customHeight="1">
      <c r="A70" s="6"/>
      <c r="B70" s="7" t="s">
        <v>75</v>
      </c>
      <c r="C70" s="7" t="s">
        <v>76</v>
      </c>
      <c r="D70" s="7" t="s">
        <v>77</v>
      </c>
      <c r="E70" s="7" t="s">
        <v>78</v>
      </c>
      <c r="F70" s="7" t="s">
        <v>79</v>
      </c>
      <c r="G70" s="7" t="s">
        <v>80</v>
      </c>
      <c r="H70" s="7" t="s">
        <v>81</v>
      </c>
      <c r="I70" s="7" t="s">
        <v>82</v>
      </c>
      <c r="J70" s="7" t="s">
        <v>83</v>
      </c>
      <c r="K70" s="7" t="s">
        <v>84</v>
      </c>
      <c r="L70" s="7" t="s">
        <v>85</v>
      </c>
      <c r="M70" s="7" t="s">
        <v>86</v>
      </c>
      <c r="N70" s="203" t="s">
        <v>121</v>
      </c>
      <c r="O70" s="203" t="s">
        <v>122</v>
      </c>
      <c r="P70" s="48"/>
      <c r="Q70" s="48"/>
      <c r="R70" s="48"/>
      <c r="S70" s="48"/>
      <c r="T70" s="48"/>
      <c r="U70" s="48"/>
      <c r="V70" s="48"/>
      <c r="W70" s="48"/>
      <c r="Y70" s="48"/>
      <c r="Z70" s="48"/>
    </row>
    <row r="71" spans="1:26" ht="11.1" customHeight="1">
      <c r="A71" s="6" t="s">
        <v>169</v>
      </c>
      <c r="B71" s="145">
        <v>50.6</v>
      </c>
      <c r="C71" s="145">
        <v>59.7</v>
      </c>
      <c r="D71" s="145">
        <v>59.2</v>
      </c>
      <c r="E71" s="145">
        <v>58</v>
      </c>
      <c r="F71" s="145">
        <v>51.7</v>
      </c>
      <c r="G71" s="145">
        <v>50.6</v>
      </c>
      <c r="H71" s="145">
        <v>49.6</v>
      </c>
      <c r="I71" s="145">
        <v>51.4</v>
      </c>
      <c r="J71" s="145">
        <v>56.8</v>
      </c>
      <c r="K71" s="145">
        <v>55.7</v>
      </c>
      <c r="L71" s="145">
        <v>61.1</v>
      </c>
      <c r="M71" s="145">
        <v>66.099999999999994</v>
      </c>
      <c r="N71" s="208">
        <f>SUM(B71:M71)/12</f>
        <v>55.875000000000007</v>
      </c>
      <c r="O71" s="209">
        <v>98</v>
      </c>
      <c r="P71" s="48"/>
      <c r="Q71" s="17"/>
      <c r="R71" s="17"/>
      <c r="S71" s="48"/>
      <c r="T71" s="48"/>
      <c r="U71" s="48"/>
      <c r="V71" s="48"/>
      <c r="W71" s="48"/>
      <c r="Y71" s="48"/>
      <c r="Z71" s="48"/>
    </row>
    <row r="72" spans="1:26" ht="11.1" customHeight="1">
      <c r="A72" s="6" t="s">
        <v>171</v>
      </c>
      <c r="B72" s="145">
        <v>51.9</v>
      </c>
      <c r="C72" s="145">
        <v>57.5</v>
      </c>
      <c r="D72" s="145">
        <v>67.900000000000006</v>
      </c>
      <c r="E72" s="145">
        <v>70.8</v>
      </c>
      <c r="F72" s="145">
        <v>59.1</v>
      </c>
      <c r="G72" s="145">
        <v>65.8</v>
      </c>
      <c r="H72" s="145">
        <v>60.1</v>
      </c>
      <c r="I72" s="145">
        <v>57.8</v>
      </c>
      <c r="J72" s="145">
        <v>64.7</v>
      </c>
      <c r="K72" s="145">
        <v>58.7</v>
      </c>
      <c r="L72" s="145">
        <v>59.8</v>
      </c>
      <c r="M72" s="145">
        <v>58.8</v>
      </c>
      <c r="N72" s="208">
        <f>SUM(B72:M72)/12</f>
        <v>61.07500000000001</v>
      </c>
      <c r="O72" s="209">
        <f t="shared" ref="O72:O75" si="2">ROUND(N72/N71*100,1)</f>
        <v>109.3</v>
      </c>
      <c r="P72" s="48"/>
      <c r="Q72" s="17"/>
      <c r="R72" s="17"/>
      <c r="S72" s="48"/>
      <c r="T72" s="48"/>
      <c r="U72" s="48"/>
      <c r="V72" s="48"/>
      <c r="W72" s="48"/>
      <c r="Y72" s="48"/>
      <c r="Z72" s="48"/>
    </row>
    <row r="73" spans="1:26" ht="11.1" customHeight="1">
      <c r="A73" s="6" t="s">
        <v>183</v>
      </c>
      <c r="B73" s="145">
        <v>56</v>
      </c>
      <c r="C73" s="145">
        <v>56.2</v>
      </c>
      <c r="D73" s="145">
        <v>61.6</v>
      </c>
      <c r="E73" s="145">
        <v>64.7</v>
      </c>
      <c r="F73" s="145">
        <v>57.9</v>
      </c>
      <c r="G73" s="145">
        <v>62.6</v>
      </c>
      <c r="H73" s="145">
        <v>61.9</v>
      </c>
      <c r="I73" s="145">
        <v>67.599999999999994</v>
      </c>
      <c r="J73" s="145">
        <v>63.8</v>
      </c>
      <c r="K73" s="145">
        <v>62.6</v>
      </c>
      <c r="L73" s="145">
        <v>68.7</v>
      </c>
      <c r="M73" s="145">
        <v>64.3</v>
      </c>
      <c r="N73" s="208">
        <f>SUM(B73:M73)/12</f>
        <v>62.324999999999996</v>
      </c>
      <c r="O73" s="209">
        <f t="shared" si="2"/>
        <v>102</v>
      </c>
      <c r="Q73" s="17"/>
      <c r="R73" s="17"/>
    </row>
    <row r="74" spans="1:26" ht="11.1" customHeight="1">
      <c r="A74" s="6" t="s">
        <v>188</v>
      </c>
      <c r="B74" s="145">
        <v>58</v>
      </c>
      <c r="C74" s="145">
        <v>58.6</v>
      </c>
      <c r="D74" s="145">
        <v>62.1</v>
      </c>
      <c r="E74" s="145">
        <v>65.5</v>
      </c>
      <c r="F74" s="145">
        <v>52.1</v>
      </c>
      <c r="G74" s="145">
        <v>64.7</v>
      </c>
      <c r="H74" s="145">
        <v>59.1</v>
      </c>
      <c r="I74" s="145">
        <v>54.4</v>
      </c>
      <c r="J74" s="145">
        <v>57.8</v>
      </c>
      <c r="K74" s="145">
        <v>61.1</v>
      </c>
      <c r="L74" s="145">
        <v>66.400000000000006</v>
      </c>
      <c r="M74" s="145">
        <v>69.7</v>
      </c>
      <c r="N74" s="208">
        <f>SUM(B74:M74)/12</f>
        <v>60.791666666666664</v>
      </c>
      <c r="O74" s="209">
        <f t="shared" si="2"/>
        <v>97.5</v>
      </c>
      <c r="Q74" s="17"/>
      <c r="R74" s="17"/>
    </row>
    <row r="75" spans="1:26" ht="11.1" customHeight="1">
      <c r="A75" s="6" t="s">
        <v>188</v>
      </c>
      <c r="B75" s="145">
        <v>54</v>
      </c>
      <c r="C75" s="145">
        <v>71.400000000000006</v>
      </c>
      <c r="D75" s="145">
        <v>68.8</v>
      </c>
      <c r="E75" s="145">
        <v>70</v>
      </c>
      <c r="F75" s="145">
        <v>71.099999999999994</v>
      </c>
      <c r="G75" s="145">
        <v>68.599999999999994</v>
      </c>
      <c r="H75" s="145">
        <v>80</v>
      </c>
      <c r="I75" s="145">
        <v>64.3</v>
      </c>
      <c r="J75" s="145">
        <v>67.8</v>
      </c>
      <c r="K75" s="145">
        <v>72.900000000000006</v>
      </c>
      <c r="L75" s="145">
        <v>66.900000000000006</v>
      </c>
      <c r="M75" s="145">
        <v>71.3</v>
      </c>
      <c r="N75" s="208">
        <f>SUM(B75:M75)/12</f>
        <v>68.924999999999983</v>
      </c>
      <c r="O75" s="446">
        <f t="shared" si="2"/>
        <v>113.4</v>
      </c>
    </row>
    <row r="76" spans="1:26" ht="9.9499999999999993" customHeight="1"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Z93"/>
  <sheetViews>
    <sheetView workbookViewId="0">
      <selection activeCell="R58" sqref="R58"/>
    </sheetView>
  </sheetViews>
  <sheetFormatPr defaultColWidth="7.625" defaultRowHeight="9.9499999999999993" customHeight="1"/>
  <cols>
    <col min="1" max="1" width="7.625" customWidth="1"/>
    <col min="2" max="13" width="6.125" customWidth="1"/>
  </cols>
  <sheetData>
    <row r="3" spans="12:26" ht="9.9499999999999993" customHeight="1">
      <c r="L3" s="48"/>
      <c r="M3" s="47"/>
      <c r="N3" s="4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2:26" ht="9.9499999999999993" customHeight="1">
      <c r="L4" s="48"/>
      <c r="M4" s="154"/>
      <c r="N4" s="48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2:26" ht="9.9499999999999993" customHeight="1">
      <c r="L5" s="48"/>
      <c r="M5" s="154"/>
      <c r="N5" s="48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2:26" ht="9.9499999999999993" customHeight="1">
      <c r="L6" s="48"/>
      <c r="M6" s="154"/>
      <c r="N6" s="48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2:26" ht="9.9499999999999993" customHeight="1">
      <c r="L7" s="48"/>
      <c r="M7" s="154"/>
      <c r="N7" s="48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</row>
    <row r="8" spans="12:26" ht="9.9499999999999993" customHeight="1">
      <c r="L8" s="48"/>
      <c r="M8" s="154"/>
      <c r="N8" s="48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</row>
    <row r="9" spans="12:26" ht="9.9499999999999993" customHeight="1"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2:26" ht="9.9499999999999993" customHeight="1"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2:26" ht="9.9499999999999993" customHeight="1"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2:26" ht="9.9499999999999993" customHeight="1"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2:26" ht="9.9499999999999993" customHeight="1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2:26" ht="9.9499999999999993" customHeight="1">
      <c r="L14" s="48"/>
      <c r="M14" s="47"/>
    </row>
    <row r="15" spans="12:26" ht="9.9499999999999993" customHeight="1">
      <c r="L15" s="48"/>
      <c r="M15" s="154"/>
    </row>
    <row r="16" spans="12:26" ht="9.9499999999999993" customHeight="1">
      <c r="L16" s="48"/>
      <c r="M16" s="154"/>
    </row>
    <row r="17" spans="1:24" ht="9.9499999999999993" customHeight="1">
      <c r="L17" s="48"/>
      <c r="M17" s="154"/>
    </row>
    <row r="18" spans="1:24" ht="9.9499999999999993" customHeight="1">
      <c r="L18" s="48"/>
      <c r="M18" s="154"/>
    </row>
    <row r="19" spans="1:24" ht="9.9499999999999993" customHeight="1">
      <c r="L19" s="48"/>
      <c r="M19" s="154"/>
    </row>
    <row r="20" spans="1:24" ht="9.9499999999999993" customHeight="1">
      <c r="L20" s="48"/>
      <c r="M20" s="48"/>
    </row>
    <row r="21" spans="1:24" ht="9.9499999999999993" customHeight="1">
      <c r="L21" s="48"/>
      <c r="M21" s="48"/>
    </row>
    <row r="22" spans="1:24" ht="9.9499999999999993" customHeight="1">
      <c r="L22" s="48"/>
      <c r="M22" s="48"/>
    </row>
    <row r="23" spans="1:24" ht="3" customHeight="1"/>
    <row r="24" spans="1:24" ht="11.1" customHeight="1">
      <c r="A24" s="6"/>
      <c r="B24" s="7" t="s">
        <v>75</v>
      </c>
      <c r="C24" s="7" t="s">
        <v>76</v>
      </c>
      <c r="D24" s="7" t="s">
        <v>77</v>
      </c>
      <c r="E24" s="7" t="s">
        <v>78</v>
      </c>
      <c r="F24" s="7" t="s">
        <v>79</v>
      </c>
      <c r="G24" s="7" t="s">
        <v>80</v>
      </c>
      <c r="H24" s="7" t="s">
        <v>81</v>
      </c>
      <c r="I24" s="7" t="s">
        <v>82</v>
      </c>
      <c r="J24" s="7" t="s">
        <v>83</v>
      </c>
      <c r="K24" s="7" t="s">
        <v>84</v>
      </c>
      <c r="L24" s="7" t="s">
        <v>85</v>
      </c>
      <c r="M24" s="7" t="s">
        <v>86</v>
      </c>
      <c r="N24" s="203" t="s">
        <v>120</v>
      </c>
      <c r="O24" s="12" t="s">
        <v>122</v>
      </c>
    </row>
    <row r="25" spans="1:24" ht="11.1" customHeight="1">
      <c r="A25" s="6" t="s">
        <v>169</v>
      </c>
      <c r="B25" s="152">
        <v>18</v>
      </c>
      <c r="C25" s="152">
        <v>21.8</v>
      </c>
      <c r="D25" s="152">
        <v>22.1</v>
      </c>
      <c r="E25" s="152">
        <v>19</v>
      </c>
      <c r="F25" s="152">
        <v>19.3</v>
      </c>
      <c r="G25" s="152">
        <v>17.8</v>
      </c>
      <c r="H25" s="152">
        <v>20.3</v>
      </c>
      <c r="I25" s="152">
        <v>18.899999999999999</v>
      </c>
      <c r="J25" s="152">
        <v>18.600000000000001</v>
      </c>
      <c r="K25" s="152">
        <v>20.100000000000001</v>
      </c>
      <c r="L25" s="152">
        <v>17.3</v>
      </c>
      <c r="M25" s="152">
        <v>19.2</v>
      </c>
      <c r="N25" s="209">
        <f>SUM(B25:M25)</f>
        <v>232.4</v>
      </c>
      <c r="O25" s="147">
        <v>102.2</v>
      </c>
      <c r="Q25" s="17"/>
      <c r="R25" s="17"/>
    </row>
    <row r="26" spans="1:24" ht="11.1" customHeight="1">
      <c r="A26" s="6" t="s">
        <v>171</v>
      </c>
      <c r="B26" s="152">
        <v>16.7</v>
      </c>
      <c r="C26" s="152">
        <v>20</v>
      </c>
      <c r="D26" s="152">
        <v>21.5</v>
      </c>
      <c r="E26" s="152">
        <v>20.7</v>
      </c>
      <c r="F26" s="152">
        <v>21.3</v>
      </c>
      <c r="G26" s="152">
        <v>24.4</v>
      </c>
      <c r="H26" s="152">
        <v>20.2</v>
      </c>
      <c r="I26" s="152">
        <v>20.7</v>
      </c>
      <c r="J26" s="152">
        <v>19.7</v>
      </c>
      <c r="K26" s="152">
        <v>18.8</v>
      </c>
      <c r="L26" s="152">
        <v>19</v>
      </c>
      <c r="M26" s="152">
        <v>21.1</v>
      </c>
      <c r="N26" s="209">
        <f>SUM(B26:M26)</f>
        <v>244.09999999999997</v>
      </c>
      <c r="O26" s="147">
        <f t="shared" ref="O26:O29" si="0">ROUND(N26/N25*100,1)</f>
        <v>105</v>
      </c>
      <c r="Q26" s="17"/>
      <c r="R26" s="17"/>
    </row>
    <row r="27" spans="1:24" ht="11.1" customHeight="1">
      <c r="A27" s="6" t="s">
        <v>183</v>
      </c>
      <c r="B27" s="152">
        <v>19.399999999999999</v>
      </c>
      <c r="C27" s="152">
        <v>17.7</v>
      </c>
      <c r="D27" s="152">
        <v>21.9</v>
      </c>
      <c r="E27" s="152">
        <v>20</v>
      </c>
      <c r="F27" s="152">
        <v>18.100000000000001</v>
      </c>
      <c r="G27" s="152">
        <v>26.3</v>
      </c>
      <c r="H27" s="152">
        <v>22.3</v>
      </c>
      <c r="I27" s="152">
        <v>19.2</v>
      </c>
      <c r="J27" s="152">
        <v>19.7</v>
      </c>
      <c r="K27" s="152">
        <v>21.1</v>
      </c>
      <c r="L27" s="152">
        <v>20.5</v>
      </c>
      <c r="M27" s="152">
        <v>18.2</v>
      </c>
      <c r="N27" s="209">
        <f>SUM(B27:M27)</f>
        <v>244.39999999999995</v>
      </c>
      <c r="O27" s="147">
        <f t="shared" si="0"/>
        <v>100.1</v>
      </c>
      <c r="Q27" s="17"/>
      <c r="R27" s="17"/>
    </row>
    <row r="28" spans="1:24" ht="11.1" customHeight="1">
      <c r="A28" s="6" t="s">
        <v>188</v>
      </c>
      <c r="B28" s="152">
        <v>17.100000000000001</v>
      </c>
      <c r="C28" s="152">
        <v>17.8</v>
      </c>
      <c r="D28" s="152">
        <v>19</v>
      </c>
      <c r="E28" s="152">
        <v>21.4</v>
      </c>
      <c r="F28" s="152">
        <v>19</v>
      </c>
      <c r="G28" s="152">
        <v>20.100000000000001</v>
      </c>
      <c r="H28" s="152">
        <v>19.600000000000001</v>
      </c>
      <c r="I28" s="152">
        <v>16.3</v>
      </c>
      <c r="J28" s="152">
        <v>15.8</v>
      </c>
      <c r="K28" s="152">
        <v>19</v>
      </c>
      <c r="L28" s="152">
        <v>17.399999999999999</v>
      </c>
      <c r="M28" s="152">
        <v>16.600000000000001</v>
      </c>
      <c r="N28" s="209">
        <f>SUM(B28:M28)</f>
        <v>219.10000000000002</v>
      </c>
      <c r="O28" s="147">
        <f t="shared" si="0"/>
        <v>89.6</v>
      </c>
      <c r="Q28" s="17"/>
      <c r="R28" s="17"/>
    </row>
    <row r="29" spans="1:24" ht="11.1" customHeight="1">
      <c r="A29" s="6" t="s">
        <v>197</v>
      </c>
      <c r="B29" s="152">
        <v>16.899999999999999</v>
      </c>
      <c r="C29" s="152">
        <v>16.600000000000001</v>
      </c>
      <c r="D29" s="152">
        <v>15.8</v>
      </c>
      <c r="E29" s="152">
        <v>17.8</v>
      </c>
      <c r="F29" s="152">
        <v>17.399999999999999</v>
      </c>
      <c r="G29" s="152">
        <v>19.8</v>
      </c>
      <c r="H29" s="152">
        <v>16.899999999999999</v>
      </c>
      <c r="I29" s="152">
        <v>13.7</v>
      </c>
      <c r="J29" s="152">
        <v>14.8</v>
      </c>
      <c r="K29" s="152">
        <v>18.100000000000001</v>
      </c>
      <c r="L29" s="152">
        <v>17.3</v>
      </c>
      <c r="M29" s="152">
        <v>14.3</v>
      </c>
      <c r="N29" s="209">
        <f>SUM(B29:M29)</f>
        <v>199.4</v>
      </c>
      <c r="O29" s="147">
        <f t="shared" si="0"/>
        <v>91</v>
      </c>
    </row>
    <row r="30" spans="1:24" ht="9.9499999999999993" customHeight="1">
      <c r="N30" s="149"/>
      <c r="O30" s="149"/>
    </row>
    <row r="31" spans="1:24" ht="9.9499999999999993" customHeight="1"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51" spans="1:26" ht="9.9499999999999993" customHeight="1">
      <c r="O51" s="48"/>
    </row>
    <row r="52" spans="1:26" ht="7.5" customHeight="1"/>
    <row r="53" spans="1:26" ht="11.1" customHeight="1">
      <c r="A53" s="6"/>
      <c r="B53" s="7" t="s">
        <v>75</v>
      </c>
      <c r="C53" s="7" t="s">
        <v>76</v>
      </c>
      <c r="D53" s="7" t="s">
        <v>77</v>
      </c>
      <c r="E53" s="7" t="s">
        <v>78</v>
      </c>
      <c r="F53" s="7" t="s">
        <v>79</v>
      </c>
      <c r="G53" s="7" t="s">
        <v>80</v>
      </c>
      <c r="H53" s="7" t="s">
        <v>81</v>
      </c>
      <c r="I53" s="7" t="s">
        <v>82</v>
      </c>
      <c r="J53" s="7" t="s">
        <v>83</v>
      </c>
      <c r="K53" s="7" t="s">
        <v>84</v>
      </c>
      <c r="L53" s="7" t="s">
        <v>85</v>
      </c>
      <c r="M53" s="7" t="s">
        <v>86</v>
      </c>
      <c r="N53" s="203" t="s">
        <v>121</v>
      </c>
      <c r="O53" s="148" t="s">
        <v>123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169</v>
      </c>
      <c r="B54" s="152">
        <v>40.5</v>
      </c>
      <c r="C54" s="152">
        <v>42.5</v>
      </c>
      <c r="D54" s="152">
        <v>41.8</v>
      </c>
      <c r="E54" s="152">
        <v>40.1</v>
      </c>
      <c r="F54" s="152">
        <v>43</v>
      </c>
      <c r="G54" s="152">
        <v>42.8</v>
      </c>
      <c r="H54" s="152">
        <v>42.7</v>
      </c>
      <c r="I54" s="152">
        <v>42.3</v>
      </c>
      <c r="J54" s="152">
        <v>41</v>
      </c>
      <c r="K54" s="152">
        <v>40.700000000000003</v>
      </c>
      <c r="L54" s="152">
        <v>38</v>
      </c>
      <c r="M54" s="152">
        <v>36.4</v>
      </c>
      <c r="N54" s="209">
        <f>SUM(B54:M54)/12</f>
        <v>40.983333333333327</v>
      </c>
      <c r="O54" s="286">
        <v>102.7</v>
      </c>
      <c r="P54" s="154"/>
      <c r="Q54" s="284"/>
      <c r="R54" s="284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171</v>
      </c>
      <c r="B55" s="152">
        <v>36.9</v>
      </c>
      <c r="C55" s="152">
        <v>38.200000000000003</v>
      </c>
      <c r="D55" s="152">
        <v>38.200000000000003</v>
      </c>
      <c r="E55" s="152">
        <v>36.4</v>
      </c>
      <c r="F55" s="152">
        <v>37.700000000000003</v>
      </c>
      <c r="G55" s="152">
        <v>38.799999999999997</v>
      </c>
      <c r="H55" s="152">
        <v>38.299999999999997</v>
      </c>
      <c r="I55" s="152">
        <v>40</v>
      </c>
      <c r="J55" s="152">
        <v>40.700000000000003</v>
      </c>
      <c r="K55" s="152">
        <v>40.200000000000003</v>
      </c>
      <c r="L55" s="152">
        <v>40.1</v>
      </c>
      <c r="M55" s="152">
        <v>39.200000000000003</v>
      </c>
      <c r="N55" s="209">
        <f>SUM(B55:M55)/12</f>
        <v>38.725000000000001</v>
      </c>
      <c r="O55" s="286">
        <f t="shared" ref="O55:O58" si="1">ROUND(N55/N54*100,1)</f>
        <v>94.5</v>
      </c>
      <c r="P55" s="154"/>
      <c r="Q55" s="284"/>
      <c r="R55" s="284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183</v>
      </c>
      <c r="B56" s="152">
        <v>38.6</v>
      </c>
      <c r="C56" s="152">
        <v>36.700000000000003</v>
      </c>
      <c r="D56" s="152">
        <v>37.4</v>
      </c>
      <c r="E56" s="152">
        <v>36.6</v>
      </c>
      <c r="F56" s="152">
        <v>37.4</v>
      </c>
      <c r="G56" s="152">
        <v>40.700000000000003</v>
      </c>
      <c r="H56" s="152">
        <v>37</v>
      </c>
      <c r="I56" s="152">
        <v>35.700000000000003</v>
      </c>
      <c r="J56" s="152">
        <v>34.6</v>
      </c>
      <c r="K56" s="152">
        <v>35.299999999999997</v>
      </c>
      <c r="L56" s="152">
        <v>36.700000000000003</v>
      </c>
      <c r="M56" s="152">
        <v>36.1</v>
      </c>
      <c r="N56" s="209">
        <f>SUM(B56:M56)/12</f>
        <v>36.900000000000006</v>
      </c>
      <c r="O56" s="286">
        <f t="shared" si="1"/>
        <v>95.3</v>
      </c>
      <c r="P56" s="154"/>
      <c r="Q56" s="284"/>
      <c r="R56" s="284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188</v>
      </c>
      <c r="B57" s="152">
        <v>36</v>
      </c>
      <c r="C57" s="152">
        <v>35.9</v>
      </c>
      <c r="D57" s="152">
        <v>35.4</v>
      </c>
      <c r="E57" s="152">
        <v>35.6</v>
      </c>
      <c r="F57" s="152">
        <v>37</v>
      </c>
      <c r="G57" s="152">
        <v>37.4</v>
      </c>
      <c r="H57" s="152">
        <v>38.9</v>
      </c>
      <c r="I57" s="152">
        <v>38.700000000000003</v>
      </c>
      <c r="J57" s="152">
        <v>37.4</v>
      </c>
      <c r="K57" s="152">
        <v>38.299999999999997</v>
      </c>
      <c r="L57" s="152">
        <v>37.1</v>
      </c>
      <c r="M57" s="152">
        <v>34.5</v>
      </c>
      <c r="N57" s="209">
        <f>SUM(B57:M57)/12</f>
        <v>36.85</v>
      </c>
      <c r="O57" s="286">
        <f t="shared" si="1"/>
        <v>99.9</v>
      </c>
      <c r="P57" s="154"/>
      <c r="Q57" s="284"/>
      <c r="R57" s="284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197</v>
      </c>
      <c r="B58" s="152">
        <v>36</v>
      </c>
      <c r="C58" s="152">
        <v>34.6</v>
      </c>
      <c r="D58" s="152">
        <v>34.6</v>
      </c>
      <c r="E58" s="152">
        <v>34.799999999999997</v>
      </c>
      <c r="F58" s="152">
        <v>35.1</v>
      </c>
      <c r="G58" s="152">
        <v>38.5</v>
      </c>
      <c r="H58" s="152">
        <v>37</v>
      </c>
      <c r="I58" s="152">
        <v>35</v>
      </c>
      <c r="J58" s="152">
        <v>34.6</v>
      </c>
      <c r="K58" s="152">
        <v>36.1</v>
      </c>
      <c r="L58" s="152">
        <v>37.200000000000003</v>
      </c>
      <c r="M58" s="152">
        <v>33.200000000000003</v>
      </c>
      <c r="N58" s="209">
        <f>SUM(B58:M58)/12</f>
        <v>35.558333333333337</v>
      </c>
      <c r="O58" s="286">
        <f t="shared" si="1"/>
        <v>96.5</v>
      </c>
      <c r="P58" s="154"/>
      <c r="Q58" s="212"/>
      <c r="R58" s="212"/>
      <c r="S58" s="154"/>
      <c r="T58" s="154"/>
      <c r="U58" s="154"/>
      <c r="V58" s="154"/>
      <c r="W58" s="154"/>
      <c r="X58" s="154"/>
      <c r="Y58" s="154"/>
      <c r="Z58" s="154"/>
    </row>
    <row r="59" spans="1:26" ht="6" customHeight="1">
      <c r="N59" s="48"/>
      <c r="O59" s="210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9.9499999999999993" customHeight="1">
      <c r="O60" s="211"/>
    </row>
    <row r="65" spans="7:26" ht="9.9499999999999993" customHeight="1">
      <c r="G65" s="155"/>
    </row>
    <row r="66" spans="7:26" ht="9.9499999999999993" customHeight="1"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7:26" ht="9.9499999999999993" customHeight="1"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7:26" ht="9.9499999999999993" customHeight="1"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7:26" ht="9.9499999999999993" customHeight="1"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7:26" ht="9.9499999999999993" customHeight="1">
      <c r="N70" s="48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7:26" ht="9.9499999999999993" customHeight="1"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7:26" ht="9.9499999999999993" customHeight="1">
      <c r="N72" s="48"/>
      <c r="O72" s="48"/>
      <c r="P72" s="48"/>
      <c r="Q72" s="48"/>
      <c r="R72" s="48"/>
      <c r="S72" s="18"/>
      <c r="T72" s="48"/>
      <c r="U72" s="48"/>
      <c r="V72" s="48"/>
      <c r="W72" s="48"/>
      <c r="X72" s="48"/>
      <c r="Y72" s="48"/>
      <c r="Z72" s="48"/>
    </row>
    <row r="73" spans="7:26" ht="9.9499999999999993" customHeight="1"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7:26" ht="9.9499999999999993" customHeight="1"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7:26" ht="9.9499999999999993" customHeight="1"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82" spans="1:18" ht="4.5" customHeight="1"/>
    <row r="83" spans="1:18" ht="11.1" customHeight="1">
      <c r="A83" s="6"/>
      <c r="B83" s="7" t="s">
        <v>75</v>
      </c>
      <c r="C83" s="7" t="s">
        <v>76</v>
      </c>
      <c r="D83" s="7" t="s">
        <v>77</v>
      </c>
      <c r="E83" s="7" t="s">
        <v>78</v>
      </c>
      <c r="F83" s="7" t="s">
        <v>79</v>
      </c>
      <c r="G83" s="7" t="s">
        <v>80</v>
      </c>
      <c r="H83" s="7" t="s">
        <v>81</v>
      </c>
      <c r="I83" s="7" t="s">
        <v>82</v>
      </c>
      <c r="J83" s="7" t="s">
        <v>83</v>
      </c>
      <c r="K83" s="7" t="s">
        <v>84</v>
      </c>
      <c r="L83" s="7" t="s">
        <v>85</v>
      </c>
      <c r="M83" s="7" t="s">
        <v>86</v>
      </c>
      <c r="N83" s="203" t="s">
        <v>121</v>
      </c>
      <c r="O83" s="148" t="s">
        <v>123</v>
      </c>
    </row>
    <row r="84" spans="1:18" s="149" customFormat="1" ht="11.1" customHeight="1">
      <c r="A84" s="6" t="s">
        <v>169</v>
      </c>
      <c r="B84" s="145">
        <v>43.5</v>
      </c>
      <c r="C84" s="147">
        <v>50</v>
      </c>
      <c r="D84" s="145">
        <v>53.2</v>
      </c>
      <c r="E84" s="145">
        <v>48.5</v>
      </c>
      <c r="F84" s="145">
        <v>42.9</v>
      </c>
      <c r="G84" s="145">
        <v>41.7</v>
      </c>
      <c r="H84" s="147">
        <v>47.4</v>
      </c>
      <c r="I84" s="145">
        <v>45</v>
      </c>
      <c r="J84" s="145">
        <v>46.3</v>
      </c>
      <c r="K84" s="145">
        <v>49.6</v>
      </c>
      <c r="L84" s="145">
        <v>47.6</v>
      </c>
      <c r="M84" s="145">
        <v>53.7</v>
      </c>
      <c r="N84" s="208">
        <f t="shared" ref="N84:N88" si="2">SUM(B84:M84)/12</f>
        <v>47.45000000000001</v>
      </c>
      <c r="O84" s="286">
        <v>100</v>
      </c>
      <c r="Q84" s="285"/>
      <c r="R84" s="285"/>
    </row>
    <row r="85" spans="1:18" s="149" customFormat="1" ht="11.1" customHeight="1">
      <c r="A85" s="6" t="s">
        <v>171</v>
      </c>
      <c r="B85" s="145">
        <v>44.8</v>
      </c>
      <c r="C85" s="147">
        <v>51.5</v>
      </c>
      <c r="D85" s="145">
        <v>56.2</v>
      </c>
      <c r="E85" s="145">
        <v>57.8</v>
      </c>
      <c r="F85" s="145">
        <v>55.6</v>
      </c>
      <c r="G85" s="145">
        <v>62.4</v>
      </c>
      <c r="H85" s="147">
        <v>53</v>
      </c>
      <c r="I85" s="145">
        <v>50.6</v>
      </c>
      <c r="J85" s="145">
        <v>48</v>
      </c>
      <c r="K85" s="145">
        <v>47.1</v>
      </c>
      <c r="L85" s="145">
        <v>47.3</v>
      </c>
      <c r="M85" s="145">
        <v>54.3</v>
      </c>
      <c r="N85" s="208">
        <f t="shared" si="2"/>
        <v>52.383333333333326</v>
      </c>
      <c r="O85" s="286">
        <f t="shared" ref="O85:O88" si="3">ROUND(N85/N84*100,1)</f>
        <v>110.4</v>
      </c>
      <c r="Q85" s="285"/>
      <c r="R85" s="285"/>
    </row>
    <row r="86" spans="1:18" s="149" customFormat="1" ht="11.1" customHeight="1">
      <c r="A86" s="6" t="s">
        <v>183</v>
      </c>
      <c r="B86" s="145">
        <v>50.7</v>
      </c>
      <c r="C86" s="147">
        <v>49.7</v>
      </c>
      <c r="D86" s="145">
        <v>58.3</v>
      </c>
      <c r="E86" s="145">
        <v>55.1</v>
      </c>
      <c r="F86" s="145">
        <v>47.9</v>
      </c>
      <c r="G86" s="145">
        <v>63.1</v>
      </c>
      <c r="H86" s="147">
        <v>62.3</v>
      </c>
      <c r="I86" s="145">
        <v>54.5</v>
      </c>
      <c r="J86" s="145">
        <v>57.7</v>
      </c>
      <c r="K86" s="145">
        <v>59.4</v>
      </c>
      <c r="L86" s="145">
        <v>55.1</v>
      </c>
      <c r="M86" s="145">
        <v>50.9</v>
      </c>
      <c r="N86" s="208">
        <f t="shared" si="2"/>
        <v>55.391666666666673</v>
      </c>
      <c r="O86" s="286">
        <f t="shared" si="3"/>
        <v>105.7</v>
      </c>
      <c r="Q86" s="285"/>
      <c r="R86" s="285"/>
    </row>
    <row r="87" spans="1:18" s="149" customFormat="1" ht="11.1" customHeight="1">
      <c r="A87" s="6" t="s">
        <v>188</v>
      </c>
      <c r="B87" s="145">
        <v>47.5</v>
      </c>
      <c r="C87" s="147">
        <v>49.6</v>
      </c>
      <c r="D87" s="145">
        <v>53.9</v>
      </c>
      <c r="E87" s="145">
        <v>60.2</v>
      </c>
      <c r="F87" s="145">
        <v>50.4</v>
      </c>
      <c r="G87" s="145">
        <v>53.5</v>
      </c>
      <c r="H87" s="147">
        <v>49.4</v>
      </c>
      <c r="I87" s="145">
        <v>42.2</v>
      </c>
      <c r="J87" s="145">
        <v>43.3</v>
      </c>
      <c r="K87" s="145">
        <v>49.1</v>
      </c>
      <c r="L87" s="145">
        <v>47.6</v>
      </c>
      <c r="M87" s="145">
        <v>50.1</v>
      </c>
      <c r="N87" s="208">
        <f t="shared" si="2"/>
        <v>49.733333333333327</v>
      </c>
      <c r="O87" s="286">
        <f t="shared" si="3"/>
        <v>89.8</v>
      </c>
      <c r="Q87" s="285"/>
      <c r="R87" s="285"/>
    </row>
    <row r="88" spans="1:18" ht="11.1" customHeight="1">
      <c r="A88" s="6" t="s">
        <v>197</v>
      </c>
      <c r="B88" s="145">
        <v>45.8</v>
      </c>
      <c r="C88" s="147">
        <v>49.1</v>
      </c>
      <c r="D88" s="145">
        <v>45.6</v>
      </c>
      <c r="E88" s="145">
        <v>51.1</v>
      </c>
      <c r="F88" s="145">
        <v>49.4</v>
      </c>
      <c r="G88" s="145">
        <v>49.4</v>
      </c>
      <c r="H88" s="147">
        <v>46.6</v>
      </c>
      <c r="I88" s="145">
        <v>40.799999999999997</v>
      </c>
      <c r="J88" s="145">
        <v>43</v>
      </c>
      <c r="K88" s="145">
        <v>49</v>
      </c>
      <c r="L88" s="145">
        <v>45.6</v>
      </c>
      <c r="M88" s="145">
        <v>46.2</v>
      </c>
      <c r="N88" s="208">
        <f t="shared" si="2"/>
        <v>46.800000000000004</v>
      </c>
      <c r="O88" s="286">
        <f t="shared" si="3"/>
        <v>94.1</v>
      </c>
      <c r="Q88" s="17"/>
    </row>
    <row r="89" spans="1:18" ht="9.9499999999999993" customHeight="1">
      <c r="F89" s="377"/>
      <c r="O89" s="157"/>
    </row>
    <row r="90" spans="1:18" ht="9.9499999999999993" customHeight="1">
      <c r="G90" s="157"/>
    </row>
    <row r="93" spans="1:18" ht="30" customHeight="1">
      <c r="N93" s="4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Z90"/>
  <sheetViews>
    <sheetView workbookViewId="0">
      <selection activeCell="O28" sqref="O28:O29"/>
    </sheetView>
  </sheetViews>
  <sheetFormatPr defaultRowHeight="9.9499999999999993" customHeight="1"/>
  <cols>
    <col min="1" max="1" width="7.625" customWidth="1"/>
    <col min="2" max="13" width="6.125" customWidth="1"/>
    <col min="14" max="26" width="7.625" customWidth="1"/>
  </cols>
  <sheetData>
    <row r="18" spans="1:26" ht="9.9499999999999993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23" spans="1:26" ht="3" customHeight="1"/>
    <row r="24" spans="1:26" ht="11.1" customHeight="1">
      <c r="A24" s="6"/>
      <c r="B24" s="7" t="s">
        <v>75</v>
      </c>
      <c r="C24" s="7" t="s">
        <v>76</v>
      </c>
      <c r="D24" s="7" t="s">
        <v>77</v>
      </c>
      <c r="E24" s="7" t="s">
        <v>78</v>
      </c>
      <c r="F24" s="7" t="s">
        <v>79</v>
      </c>
      <c r="G24" s="7" t="s">
        <v>80</v>
      </c>
      <c r="H24" s="7" t="s">
        <v>81</v>
      </c>
      <c r="I24" s="7" t="s">
        <v>82</v>
      </c>
      <c r="J24" s="7" t="s">
        <v>83</v>
      </c>
      <c r="K24" s="7" t="s">
        <v>84</v>
      </c>
      <c r="L24" s="7" t="s">
        <v>85</v>
      </c>
      <c r="M24" s="7" t="s">
        <v>86</v>
      </c>
      <c r="N24" s="203" t="s">
        <v>120</v>
      </c>
      <c r="O24" s="148" t="s">
        <v>123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169</v>
      </c>
      <c r="B25" s="156">
        <v>47.8</v>
      </c>
      <c r="C25" s="156">
        <v>44.8</v>
      </c>
      <c r="D25" s="156">
        <v>52.1</v>
      </c>
      <c r="E25" s="156">
        <v>55.6</v>
      </c>
      <c r="F25" s="156">
        <v>47.6</v>
      </c>
      <c r="G25" s="156">
        <v>72.400000000000006</v>
      </c>
      <c r="H25" s="156">
        <v>64.7</v>
      </c>
      <c r="I25" s="156">
        <v>42.3</v>
      </c>
      <c r="J25" s="156">
        <v>49.9</v>
      </c>
      <c r="K25" s="156">
        <v>47.9</v>
      </c>
      <c r="L25" s="156">
        <v>46.1</v>
      </c>
      <c r="M25" s="156">
        <v>44.3</v>
      </c>
      <c r="N25" s="301">
        <f>SUM(B25:M25)</f>
        <v>615.49999999999989</v>
      </c>
      <c r="O25" s="204">
        <v>90.7</v>
      </c>
      <c r="P25" s="154"/>
      <c r="Q25" s="284"/>
      <c r="R25" s="284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171</v>
      </c>
      <c r="B26" s="156">
        <v>44.4</v>
      </c>
      <c r="C26" s="156">
        <v>43.2</v>
      </c>
      <c r="D26" s="156">
        <v>58.3</v>
      </c>
      <c r="E26" s="156">
        <v>82.3</v>
      </c>
      <c r="F26" s="156">
        <v>75.599999999999994</v>
      </c>
      <c r="G26" s="156">
        <v>80.5</v>
      </c>
      <c r="H26" s="156">
        <v>62.3</v>
      </c>
      <c r="I26" s="156">
        <v>50.4</v>
      </c>
      <c r="J26" s="156">
        <v>48.5</v>
      </c>
      <c r="K26" s="156">
        <v>53.2</v>
      </c>
      <c r="L26" s="156">
        <v>47.2</v>
      </c>
      <c r="M26" s="156">
        <v>49</v>
      </c>
      <c r="N26" s="301">
        <f>SUM(B26:M26)</f>
        <v>694.90000000000009</v>
      </c>
      <c r="O26" s="204">
        <f t="shared" ref="O26:O29" si="0">ROUND(N26/N25*100,1)</f>
        <v>112.9</v>
      </c>
      <c r="P26" s="154"/>
      <c r="Q26" s="284"/>
      <c r="R26" s="284"/>
      <c r="S26" s="154"/>
      <c r="T26" s="154"/>
      <c r="U26" s="154"/>
      <c r="V26" s="154"/>
      <c r="W26" s="154"/>
      <c r="X26" s="154"/>
      <c r="Y26" s="154"/>
      <c r="Z26" s="154"/>
    </row>
    <row r="27" spans="1:26" ht="11.1" customHeight="1">
      <c r="A27" s="6" t="s">
        <v>183</v>
      </c>
      <c r="B27" s="156">
        <v>55.9</v>
      </c>
      <c r="C27" s="156">
        <v>45.3</v>
      </c>
      <c r="D27" s="156">
        <v>66.8</v>
      </c>
      <c r="E27" s="156">
        <v>60.7</v>
      </c>
      <c r="F27" s="156">
        <v>50.5</v>
      </c>
      <c r="G27" s="156">
        <v>71.599999999999994</v>
      </c>
      <c r="H27" s="156">
        <v>77</v>
      </c>
      <c r="I27" s="156">
        <v>59.3</v>
      </c>
      <c r="J27" s="156">
        <v>70.2</v>
      </c>
      <c r="K27" s="156">
        <v>61.2</v>
      </c>
      <c r="L27" s="156">
        <v>59</v>
      </c>
      <c r="M27" s="156">
        <v>56.5</v>
      </c>
      <c r="N27" s="301">
        <f>SUM(B27:M27)</f>
        <v>734</v>
      </c>
      <c r="O27" s="204">
        <f t="shared" si="0"/>
        <v>105.6</v>
      </c>
      <c r="P27" s="154"/>
      <c r="Q27" s="284"/>
      <c r="R27" s="284"/>
      <c r="S27" s="154"/>
      <c r="T27" s="154"/>
      <c r="U27" s="154"/>
      <c r="V27" s="154"/>
      <c r="W27" s="154"/>
      <c r="X27" s="154"/>
      <c r="Y27" s="154"/>
      <c r="Z27" s="154"/>
    </row>
    <row r="28" spans="1:26" ht="11.1" customHeight="1">
      <c r="A28" s="6" t="s">
        <v>188</v>
      </c>
      <c r="B28" s="156">
        <v>51.7</v>
      </c>
      <c r="C28" s="156">
        <v>54.7</v>
      </c>
      <c r="D28" s="156">
        <v>64.900000000000006</v>
      </c>
      <c r="E28" s="156">
        <v>78.400000000000006</v>
      </c>
      <c r="F28" s="156">
        <v>75.5</v>
      </c>
      <c r="G28" s="156">
        <v>75.900000000000006</v>
      </c>
      <c r="H28" s="156">
        <v>59.8</v>
      </c>
      <c r="I28" s="156">
        <v>43.5</v>
      </c>
      <c r="J28" s="156">
        <v>45.8</v>
      </c>
      <c r="K28" s="156">
        <v>57.2</v>
      </c>
      <c r="L28" s="156">
        <v>60.4</v>
      </c>
      <c r="M28" s="156">
        <v>59.4</v>
      </c>
      <c r="N28" s="301">
        <f>SUM(B28:M28)</f>
        <v>727.2</v>
      </c>
      <c r="O28" s="204">
        <f t="shared" si="0"/>
        <v>99.1</v>
      </c>
      <c r="P28" s="154"/>
      <c r="Q28" s="284"/>
      <c r="R28" s="284"/>
      <c r="S28" s="154"/>
      <c r="T28" s="154"/>
      <c r="U28" s="154"/>
      <c r="V28" s="154"/>
      <c r="W28" s="154"/>
      <c r="X28" s="154"/>
      <c r="Y28" s="154"/>
      <c r="Z28" s="154"/>
    </row>
    <row r="29" spans="1:26" ht="11.1" customHeight="1">
      <c r="A29" s="6" t="s">
        <v>197</v>
      </c>
      <c r="B29" s="156">
        <v>66.8</v>
      </c>
      <c r="C29" s="156">
        <v>67.3</v>
      </c>
      <c r="D29" s="156">
        <v>56.7</v>
      </c>
      <c r="E29" s="156">
        <v>83.1</v>
      </c>
      <c r="F29" s="156">
        <v>88.1</v>
      </c>
      <c r="G29" s="156">
        <v>81</v>
      </c>
      <c r="H29" s="156">
        <v>87.1</v>
      </c>
      <c r="I29" s="156">
        <v>67.8</v>
      </c>
      <c r="J29" s="156">
        <v>69.8</v>
      </c>
      <c r="K29" s="156">
        <v>76.8</v>
      </c>
      <c r="L29" s="156">
        <v>71</v>
      </c>
      <c r="M29" s="156">
        <v>66.7</v>
      </c>
      <c r="N29" s="301">
        <f>SUM(B29:M29)</f>
        <v>882.19999999999993</v>
      </c>
      <c r="O29" s="204">
        <f t="shared" si="0"/>
        <v>121.3</v>
      </c>
      <c r="P29" s="154"/>
      <c r="S29" s="154"/>
      <c r="T29" s="154"/>
      <c r="U29" s="154"/>
      <c r="V29" s="154"/>
      <c r="W29" s="154"/>
      <c r="X29" s="154"/>
      <c r="Y29" s="154"/>
      <c r="Z29" s="154"/>
    </row>
    <row r="30" spans="1:26" ht="9.75" customHeight="1"/>
    <row r="51" spans="1:26" ht="9.9499999999999993" customHeight="1">
      <c r="D51" s="17"/>
    </row>
    <row r="53" spans="1:26" ht="11.1" customHeight="1">
      <c r="A53" s="6"/>
      <c r="B53" s="7" t="s">
        <v>75</v>
      </c>
      <c r="C53" s="7" t="s">
        <v>76</v>
      </c>
      <c r="D53" s="7" t="s">
        <v>77</v>
      </c>
      <c r="E53" s="7" t="s">
        <v>78</v>
      </c>
      <c r="F53" s="7" t="s">
        <v>79</v>
      </c>
      <c r="G53" s="7" t="s">
        <v>80</v>
      </c>
      <c r="H53" s="7" t="s">
        <v>81</v>
      </c>
      <c r="I53" s="7" t="s">
        <v>82</v>
      </c>
      <c r="J53" s="7" t="s">
        <v>83</v>
      </c>
      <c r="K53" s="7" t="s">
        <v>84</v>
      </c>
      <c r="L53" s="7" t="s">
        <v>85</v>
      </c>
      <c r="M53" s="7" t="s">
        <v>86</v>
      </c>
      <c r="N53" s="203" t="s">
        <v>121</v>
      </c>
      <c r="O53" s="148" t="s">
        <v>123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169</v>
      </c>
      <c r="B54" s="156">
        <v>65.900000000000006</v>
      </c>
      <c r="C54" s="156">
        <v>65.900000000000006</v>
      </c>
      <c r="D54" s="156">
        <v>60.8</v>
      </c>
      <c r="E54" s="156">
        <v>61</v>
      </c>
      <c r="F54" s="156">
        <v>64.599999999999994</v>
      </c>
      <c r="G54" s="156">
        <v>55.6</v>
      </c>
      <c r="H54" s="156">
        <v>43</v>
      </c>
      <c r="I54" s="156">
        <v>47.8</v>
      </c>
      <c r="J54" s="156">
        <v>53.1</v>
      </c>
      <c r="K54" s="156">
        <v>53.4</v>
      </c>
      <c r="L54" s="156">
        <v>34</v>
      </c>
      <c r="M54" s="156">
        <v>32.1</v>
      </c>
      <c r="N54" s="209">
        <f>SUM(B54:M54)/12</f>
        <v>53.1</v>
      </c>
      <c r="O54" s="204">
        <v>89.9</v>
      </c>
      <c r="P54" s="154"/>
      <c r="Q54" s="287"/>
      <c r="R54" s="287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171</v>
      </c>
      <c r="B55" s="156">
        <v>32.1</v>
      </c>
      <c r="C55" s="156">
        <v>30.1</v>
      </c>
      <c r="D55" s="156">
        <v>28.9</v>
      </c>
      <c r="E55" s="156">
        <v>38</v>
      </c>
      <c r="F55" s="156">
        <v>43.4</v>
      </c>
      <c r="G55" s="156">
        <v>45.9</v>
      </c>
      <c r="H55" s="156">
        <v>40.200000000000003</v>
      </c>
      <c r="I55" s="156">
        <v>40.5</v>
      </c>
      <c r="J55" s="156">
        <v>41.7</v>
      </c>
      <c r="K55" s="156">
        <v>40.799999999999997</v>
      </c>
      <c r="L55" s="156">
        <v>40.1</v>
      </c>
      <c r="M55" s="156">
        <v>39.6</v>
      </c>
      <c r="N55" s="209">
        <f>SUM(B55:M55)/12</f>
        <v>38.44166666666667</v>
      </c>
      <c r="O55" s="204">
        <f t="shared" ref="O55:O58" si="1">ROUND(N55/N54*100,1)</f>
        <v>72.400000000000006</v>
      </c>
      <c r="P55" s="154"/>
      <c r="Q55" s="287"/>
      <c r="R55" s="287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183</v>
      </c>
      <c r="B56" s="156">
        <v>40.9</v>
      </c>
      <c r="C56" s="156">
        <v>41</v>
      </c>
      <c r="D56" s="156">
        <v>39.5</v>
      </c>
      <c r="E56" s="156">
        <v>39.4</v>
      </c>
      <c r="F56" s="156">
        <v>37.9</v>
      </c>
      <c r="G56" s="156">
        <v>41.3</v>
      </c>
      <c r="H56" s="156">
        <v>37.5</v>
      </c>
      <c r="I56" s="156">
        <v>38.6</v>
      </c>
      <c r="J56" s="156">
        <v>37.9</v>
      </c>
      <c r="K56" s="156">
        <v>39.700000000000003</v>
      </c>
      <c r="L56" s="156">
        <v>43.1</v>
      </c>
      <c r="M56" s="156">
        <v>40.299999999999997</v>
      </c>
      <c r="N56" s="209">
        <f>SUM(B56:M56)/12</f>
        <v>39.758333333333333</v>
      </c>
      <c r="O56" s="204">
        <f t="shared" si="1"/>
        <v>103.4</v>
      </c>
      <c r="P56" s="154"/>
      <c r="Q56" s="287"/>
      <c r="R56" s="287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188</v>
      </c>
      <c r="B57" s="156">
        <v>43.2</v>
      </c>
      <c r="C57" s="156">
        <v>43.6</v>
      </c>
      <c r="D57" s="156">
        <v>42.1</v>
      </c>
      <c r="E57" s="156">
        <v>42.7</v>
      </c>
      <c r="F57" s="156">
        <v>44.7</v>
      </c>
      <c r="G57" s="156">
        <v>45.4</v>
      </c>
      <c r="H57" s="156">
        <v>44.5</v>
      </c>
      <c r="I57" s="156">
        <v>42.1</v>
      </c>
      <c r="J57" s="156">
        <v>40.200000000000003</v>
      </c>
      <c r="K57" s="156">
        <v>41.4</v>
      </c>
      <c r="L57" s="156">
        <v>42.1</v>
      </c>
      <c r="M57" s="156">
        <v>41.3</v>
      </c>
      <c r="N57" s="209">
        <f>SUM(B57:M57)/12</f>
        <v>42.774999999999999</v>
      </c>
      <c r="O57" s="204">
        <f t="shared" si="1"/>
        <v>107.6</v>
      </c>
      <c r="P57" s="154"/>
      <c r="Q57" s="287"/>
      <c r="R57" s="287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197</v>
      </c>
      <c r="B58" s="156">
        <v>61.3</v>
      </c>
      <c r="C58" s="156">
        <v>64.400000000000006</v>
      </c>
      <c r="D58" s="156">
        <v>55.6</v>
      </c>
      <c r="E58" s="156">
        <v>60.4</v>
      </c>
      <c r="F58" s="156">
        <v>62.7</v>
      </c>
      <c r="G58" s="156">
        <v>61.6</v>
      </c>
      <c r="H58" s="156">
        <v>59.8</v>
      </c>
      <c r="I58" s="156">
        <v>61.8</v>
      </c>
      <c r="J58" s="156">
        <v>59.1</v>
      </c>
      <c r="K58" s="156">
        <v>58.1</v>
      </c>
      <c r="L58" s="156">
        <v>59.8</v>
      </c>
      <c r="M58" s="156">
        <v>59</v>
      </c>
      <c r="N58" s="209">
        <f>SUM(B58:M58)/12</f>
        <v>60.300000000000004</v>
      </c>
      <c r="O58" s="204">
        <f t="shared" si="1"/>
        <v>141</v>
      </c>
      <c r="P58" s="154"/>
      <c r="Q58" s="212"/>
      <c r="R58" s="212"/>
      <c r="S58" s="154"/>
      <c r="T58" s="154"/>
      <c r="U58" s="154"/>
      <c r="V58" s="154"/>
      <c r="W58" s="154"/>
      <c r="X58" s="154"/>
      <c r="Y58" s="154"/>
      <c r="Z58" s="154"/>
    </row>
    <row r="59" spans="1:26" ht="9.9499999999999993" customHeight="1">
      <c r="Q59" s="216"/>
    </row>
    <row r="82" spans="1:26" ht="6" customHeight="1"/>
    <row r="83" spans="1:26" ht="11.1" customHeight="1">
      <c r="A83" s="6"/>
      <c r="B83" s="7" t="s">
        <v>75</v>
      </c>
      <c r="C83" s="7" t="s">
        <v>76</v>
      </c>
      <c r="D83" s="7" t="s">
        <v>77</v>
      </c>
      <c r="E83" s="7" t="s">
        <v>78</v>
      </c>
      <c r="F83" s="7" t="s">
        <v>79</v>
      </c>
      <c r="G83" s="7" t="s">
        <v>80</v>
      </c>
      <c r="H83" s="7" t="s">
        <v>81</v>
      </c>
      <c r="I83" s="7" t="s">
        <v>82</v>
      </c>
      <c r="J83" s="7" t="s">
        <v>83</v>
      </c>
      <c r="K83" s="7" t="s">
        <v>84</v>
      </c>
      <c r="L83" s="7" t="s">
        <v>85</v>
      </c>
      <c r="M83" s="7" t="s">
        <v>86</v>
      </c>
      <c r="N83" s="203" t="s">
        <v>121</v>
      </c>
      <c r="O83" s="148" t="s">
        <v>123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>
      <c r="A84" s="6" t="s">
        <v>169</v>
      </c>
      <c r="B84" s="11">
        <v>71.8</v>
      </c>
      <c r="C84" s="11">
        <v>67.900000000000006</v>
      </c>
      <c r="D84" s="11">
        <v>86.3</v>
      </c>
      <c r="E84" s="11">
        <v>91.1</v>
      </c>
      <c r="F84" s="11">
        <v>72.900000000000006</v>
      </c>
      <c r="G84" s="11">
        <v>127.8</v>
      </c>
      <c r="H84" s="11">
        <v>144</v>
      </c>
      <c r="I84" s="11">
        <v>88.1</v>
      </c>
      <c r="J84" s="11">
        <v>93.5</v>
      </c>
      <c r="K84" s="11">
        <v>89.7</v>
      </c>
      <c r="L84" s="11">
        <v>127.8</v>
      </c>
      <c r="M84" s="11">
        <v>136.69999999999999</v>
      </c>
      <c r="N84" s="208">
        <f>SUM(B84:M84)/12</f>
        <v>99.800000000000011</v>
      </c>
      <c r="O84" s="147">
        <v>104.2</v>
      </c>
      <c r="P84" s="48"/>
      <c r="Q84" s="17"/>
      <c r="R84" s="17"/>
      <c r="S84" s="48"/>
      <c r="T84" s="48"/>
      <c r="U84" s="48"/>
      <c r="V84" s="48"/>
      <c r="W84" s="48"/>
      <c r="X84" s="48"/>
      <c r="Y84" s="48"/>
      <c r="Z84" s="48"/>
    </row>
    <row r="85" spans="1:26" ht="11.1" customHeight="1">
      <c r="A85" s="6" t="s">
        <v>171</v>
      </c>
      <c r="B85" s="11">
        <v>138.19999999999999</v>
      </c>
      <c r="C85" s="11">
        <v>142.4</v>
      </c>
      <c r="D85" s="11">
        <v>199.9</v>
      </c>
      <c r="E85" s="11">
        <v>232.5</v>
      </c>
      <c r="F85" s="11">
        <v>179</v>
      </c>
      <c r="G85" s="11">
        <v>177.6</v>
      </c>
      <c r="H85" s="11">
        <v>151.19999999999999</v>
      </c>
      <c r="I85" s="11">
        <v>124.5</v>
      </c>
      <c r="J85" s="11">
        <v>116.7</v>
      </c>
      <c r="K85" s="11">
        <v>129.9</v>
      </c>
      <c r="L85" s="11">
        <v>117.4</v>
      </c>
      <c r="M85" s="11">
        <v>123.6</v>
      </c>
      <c r="N85" s="208">
        <f>SUM(B85:M85)/12</f>
        <v>152.74166666666667</v>
      </c>
      <c r="O85" s="147">
        <f t="shared" ref="O85:O88" si="2">ROUND(N85/N84*100,1)</f>
        <v>153</v>
      </c>
      <c r="P85" s="48"/>
      <c r="Q85" s="17"/>
      <c r="R85" s="17"/>
      <c r="S85" s="48"/>
      <c r="T85" s="48"/>
      <c r="U85" s="48"/>
      <c r="V85" s="48"/>
      <c r="W85" s="48"/>
      <c r="X85" s="48"/>
      <c r="Y85" s="48"/>
      <c r="Z85" s="48"/>
    </row>
    <row r="86" spans="1:26" ht="11.1" customHeight="1">
      <c r="A86" s="6" t="s">
        <v>183</v>
      </c>
      <c r="B86" s="11">
        <v>137.30000000000001</v>
      </c>
      <c r="C86" s="11">
        <v>110.5</v>
      </c>
      <c r="D86" s="11">
        <v>167.7</v>
      </c>
      <c r="E86" s="11">
        <v>153.9</v>
      </c>
      <c r="F86" s="11">
        <v>132.6</v>
      </c>
      <c r="G86" s="11">
        <v>176.4</v>
      </c>
      <c r="H86" s="11">
        <v>200.3</v>
      </c>
      <c r="I86" s="11">
        <v>154.69999999999999</v>
      </c>
      <c r="J86" s="11">
        <v>184.4</v>
      </c>
      <c r="K86" s="11">
        <v>155.5</v>
      </c>
      <c r="L86" s="11">
        <v>138.4</v>
      </c>
      <c r="M86" s="11">
        <v>138.80000000000001</v>
      </c>
      <c r="N86" s="208">
        <f>SUM(B86:M86)/12</f>
        <v>154.20833333333334</v>
      </c>
      <c r="O86" s="147">
        <f t="shared" si="2"/>
        <v>101</v>
      </c>
      <c r="P86" s="48"/>
      <c r="Q86" s="17"/>
      <c r="R86" s="17"/>
      <c r="S86" s="48"/>
      <c r="T86" s="48"/>
      <c r="U86" s="48"/>
      <c r="V86" s="48"/>
      <c r="W86" s="48"/>
      <c r="X86" s="48"/>
      <c r="Y86" s="48"/>
      <c r="Z86" s="48"/>
    </row>
    <row r="87" spans="1:26" ht="11.1" customHeight="1">
      <c r="A87" s="6" t="s">
        <v>188</v>
      </c>
      <c r="B87" s="11">
        <v>120.5</v>
      </c>
      <c r="C87" s="11">
        <v>125.7</v>
      </c>
      <c r="D87" s="11">
        <v>153</v>
      </c>
      <c r="E87" s="11">
        <v>184.3</v>
      </c>
      <c r="F87" s="11">
        <v>170.6</v>
      </c>
      <c r="G87" s="11">
        <v>167.7</v>
      </c>
      <c r="H87" s="11">
        <v>134</v>
      </c>
      <c r="I87" s="11">
        <v>103.1</v>
      </c>
      <c r="J87" s="11">
        <v>113.4</v>
      </c>
      <c r="K87" s="11">
        <v>138.6</v>
      </c>
      <c r="L87" s="11">
        <v>143.80000000000001</v>
      </c>
      <c r="M87" s="11">
        <v>143.4</v>
      </c>
      <c r="N87" s="208">
        <f>SUM(B87:M87)/12</f>
        <v>141.50833333333333</v>
      </c>
      <c r="O87" s="147">
        <f t="shared" si="2"/>
        <v>91.8</v>
      </c>
      <c r="P87" s="48"/>
      <c r="Q87" s="17"/>
      <c r="R87" s="17"/>
      <c r="S87" s="48"/>
      <c r="T87" s="48"/>
      <c r="U87" s="48"/>
      <c r="V87" s="48"/>
      <c r="W87" s="48"/>
      <c r="X87" s="48"/>
      <c r="Y87" s="48"/>
      <c r="Z87" s="48"/>
    </row>
    <row r="88" spans="1:26" ht="11.1" customHeight="1">
      <c r="A88" s="6" t="s">
        <v>197</v>
      </c>
      <c r="B88" s="11">
        <v>110.9</v>
      </c>
      <c r="C88" s="11">
        <v>104.5</v>
      </c>
      <c r="D88" s="11">
        <v>101.8</v>
      </c>
      <c r="E88" s="11">
        <v>139.1</v>
      </c>
      <c r="F88" s="11">
        <v>141.30000000000001</v>
      </c>
      <c r="G88" s="11">
        <v>131.1</v>
      </c>
      <c r="H88" s="11">
        <v>144.9</v>
      </c>
      <c r="I88" s="11">
        <v>109.9</v>
      </c>
      <c r="J88" s="11">
        <v>117.8</v>
      </c>
      <c r="K88" s="11">
        <v>131.80000000000001</v>
      </c>
      <c r="L88" s="11">
        <v>119</v>
      </c>
      <c r="M88" s="11">
        <v>113</v>
      </c>
      <c r="N88" s="208">
        <f>SUM(B88:M88)/12</f>
        <v>122.09166666666665</v>
      </c>
      <c r="O88" s="147">
        <f t="shared" si="2"/>
        <v>86.3</v>
      </c>
      <c r="P88" s="48"/>
      <c r="Q88" s="348"/>
      <c r="R88" s="348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>
      <c r="C89" s="364"/>
      <c r="D89" s="149"/>
    </row>
    <row r="90" spans="1:26" ht="9.9499999999999993" customHeight="1">
      <c r="D90" s="149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Z89"/>
  <sheetViews>
    <sheetView zoomScaleNormal="100" workbookViewId="0">
      <selection activeCell="O28" sqref="O28:O29"/>
    </sheetView>
  </sheetViews>
  <sheetFormatPr defaultRowHeight="9.9499999999999993" customHeight="1"/>
  <cols>
    <col min="1" max="1" width="8" customWidth="1"/>
    <col min="2" max="13" width="6.125" customWidth="1"/>
    <col min="14" max="26" width="7.625" customWidth="1"/>
  </cols>
  <sheetData>
    <row r="8" spans="1:26" ht="9.9499999999999993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9.9499999999999993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9.9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9.949999999999999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9.9499999999999993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9" spans="1:26" ht="9.9499999999999993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9.9499999999999993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9.9499999999999993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9.9499999999999993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3.75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1" customHeight="1">
      <c r="A24" s="6"/>
      <c r="B24" s="7" t="s">
        <v>75</v>
      </c>
      <c r="C24" s="7" t="s">
        <v>76</v>
      </c>
      <c r="D24" s="7" t="s">
        <v>77</v>
      </c>
      <c r="E24" s="7" t="s">
        <v>78</v>
      </c>
      <c r="F24" s="7" t="s">
        <v>79</v>
      </c>
      <c r="G24" s="7" t="s">
        <v>80</v>
      </c>
      <c r="H24" s="7" t="s">
        <v>81</v>
      </c>
      <c r="I24" s="7" t="s">
        <v>82</v>
      </c>
      <c r="J24" s="7" t="s">
        <v>83</v>
      </c>
      <c r="K24" s="7" t="s">
        <v>84</v>
      </c>
      <c r="L24" s="7" t="s">
        <v>85</v>
      </c>
      <c r="M24" s="7" t="s">
        <v>86</v>
      </c>
      <c r="N24" s="203" t="s">
        <v>120</v>
      </c>
      <c r="O24" s="148" t="s">
        <v>123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169</v>
      </c>
      <c r="B25" s="351">
        <v>84.4</v>
      </c>
      <c r="C25" s="351">
        <v>90.2</v>
      </c>
      <c r="D25" s="351">
        <v>113.2</v>
      </c>
      <c r="E25" s="351">
        <v>112.9</v>
      </c>
      <c r="F25" s="351">
        <v>92.8</v>
      </c>
      <c r="G25" s="351">
        <v>100.2</v>
      </c>
      <c r="H25" s="351">
        <v>103</v>
      </c>
      <c r="I25" s="351">
        <v>90.2</v>
      </c>
      <c r="J25" s="351">
        <v>95.8</v>
      </c>
      <c r="K25" s="351">
        <v>131.9</v>
      </c>
      <c r="L25" s="351">
        <v>84.5</v>
      </c>
      <c r="M25" s="351">
        <v>78.599999999999994</v>
      </c>
      <c r="N25" s="209">
        <f>SUM(B25:M25)</f>
        <v>1177.6999999999998</v>
      </c>
      <c r="O25" s="352">
        <v>88.1</v>
      </c>
      <c r="P25" s="154"/>
      <c r="Q25" s="284"/>
      <c r="R25" s="284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171</v>
      </c>
      <c r="B26" s="351">
        <v>75.7</v>
      </c>
      <c r="C26" s="351">
        <v>92.3</v>
      </c>
      <c r="D26" s="351">
        <v>105</v>
      </c>
      <c r="E26" s="351">
        <v>103.6</v>
      </c>
      <c r="F26" s="351">
        <v>94.9</v>
      </c>
      <c r="G26" s="351">
        <v>106.3</v>
      </c>
      <c r="H26" s="351">
        <v>100.1</v>
      </c>
      <c r="I26" s="351">
        <v>100.9</v>
      </c>
      <c r="J26" s="351">
        <v>91.8</v>
      </c>
      <c r="K26" s="351">
        <v>87.4</v>
      </c>
      <c r="L26" s="351">
        <v>90</v>
      </c>
      <c r="M26" s="351">
        <v>78.099999999999994</v>
      </c>
      <c r="N26" s="209">
        <f>SUM(B26:M26)</f>
        <v>1126.0999999999999</v>
      </c>
      <c r="O26" s="352">
        <f t="shared" ref="O26:O29" si="0">ROUND(N26/N25*100,1)</f>
        <v>95.6</v>
      </c>
      <c r="P26" s="355"/>
      <c r="Q26" s="356"/>
      <c r="R26" s="356"/>
      <c r="S26" s="355"/>
      <c r="T26" s="355"/>
      <c r="U26" s="355"/>
      <c r="V26" s="355"/>
      <c r="W26" s="355"/>
      <c r="X26" s="355"/>
      <c r="Y26" s="355"/>
      <c r="Z26" s="355"/>
    </row>
    <row r="27" spans="1:26" ht="11.1" customHeight="1">
      <c r="A27" s="6" t="s">
        <v>183</v>
      </c>
      <c r="B27" s="351">
        <v>68.900000000000006</v>
      </c>
      <c r="C27" s="351">
        <v>75.7</v>
      </c>
      <c r="D27" s="351">
        <v>96.3</v>
      </c>
      <c r="E27" s="351">
        <v>98.9</v>
      </c>
      <c r="F27" s="351">
        <v>89.3</v>
      </c>
      <c r="G27" s="351">
        <v>96</v>
      </c>
      <c r="H27" s="351">
        <v>90.2</v>
      </c>
      <c r="I27" s="351">
        <v>87.2</v>
      </c>
      <c r="J27" s="351">
        <v>85.7</v>
      </c>
      <c r="K27" s="351">
        <v>93.5</v>
      </c>
      <c r="L27" s="351">
        <v>82.1</v>
      </c>
      <c r="M27" s="351">
        <v>87</v>
      </c>
      <c r="N27" s="209">
        <f>SUM(B27:M27)</f>
        <v>1050.8000000000002</v>
      </c>
      <c r="O27" s="352">
        <f t="shared" si="0"/>
        <v>93.3</v>
      </c>
      <c r="P27" s="355"/>
      <c r="Q27" s="356"/>
      <c r="R27" s="356"/>
      <c r="S27" s="355"/>
      <c r="T27" s="355"/>
      <c r="U27" s="355"/>
      <c r="V27" s="355"/>
      <c r="W27" s="355"/>
      <c r="X27" s="355"/>
      <c r="Y27" s="355"/>
      <c r="Z27" s="355"/>
    </row>
    <row r="28" spans="1:26" ht="11.1" customHeight="1">
      <c r="A28" s="6" t="s">
        <v>188</v>
      </c>
      <c r="B28" s="351">
        <v>72.7</v>
      </c>
      <c r="C28" s="351">
        <v>83.2</v>
      </c>
      <c r="D28" s="351">
        <v>89.9</v>
      </c>
      <c r="E28" s="351">
        <v>103.8</v>
      </c>
      <c r="F28" s="351">
        <v>94.4</v>
      </c>
      <c r="G28" s="351">
        <v>91.6</v>
      </c>
      <c r="H28" s="351">
        <v>108.5</v>
      </c>
      <c r="I28" s="351">
        <v>91.8</v>
      </c>
      <c r="J28" s="351">
        <v>101.6</v>
      </c>
      <c r="K28" s="351">
        <v>100.2</v>
      </c>
      <c r="L28" s="351">
        <v>94.2</v>
      </c>
      <c r="M28" s="351">
        <v>94.5</v>
      </c>
      <c r="N28" s="209">
        <f>SUM(B28:M28)</f>
        <v>1126.4000000000001</v>
      </c>
      <c r="O28" s="352">
        <f t="shared" si="0"/>
        <v>107.2</v>
      </c>
      <c r="P28" s="355"/>
      <c r="Q28" s="356"/>
      <c r="R28" s="356"/>
      <c r="S28" s="355"/>
      <c r="T28" s="355"/>
      <c r="U28" s="355"/>
      <c r="V28" s="355"/>
      <c r="W28" s="355"/>
      <c r="X28" s="355"/>
      <c r="Y28" s="355"/>
      <c r="Z28" s="355"/>
    </row>
    <row r="29" spans="1:26" ht="11.1" customHeight="1">
      <c r="A29" s="6" t="s">
        <v>197</v>
      </c>
      <c r="B29" s="351">
        <v>84.8</v>
      </c>
      <c r="C29" s="351">
        <v>90.4</v>
      </c>
      <c r="D29" s="351">
        <v>95.5</v>
      </c>
      <c r="E29" s="351">
        <v>97.1</v>
      </c>
      <c r="F29" s="351">
        <v>101.6</v>
      </c>
      <c r="G29" s="351">
        <v>103.3</v>
      </c>
      <c r="H29" s="351">
        <v>108.1</v>
      </c>
      <c r="I29" s="351">
        <v>97.7</v>
      </c>
      <c r="J29" s="351">
        <v>101.1</v>
      </c>
      <c r="K29" s="351">
        <v>101.5</v>
      </c>
      <c r="L29" s="351">
        <v>93.9</v>
      </c>
      <c r="M29" s="351">
        <v>89.6</v>
      </c>
      <c r="N29" s="209">
        <f>SUM(B29:M29)</f>
        <v>1164.5999999999999</v>
      </c>
      <c r="O29" s="352">
        <f t="shared" si="0"/>
        <v>103.4</v>
      </c>
      <c r="P29" s="355"/>
      <c r="Q29" s="357"/>
      <c r="R29" s="357"/>
      <c r="S29" s="355"/>
      <c r="T29" s="355"/>
      <c r="U29" s="355"/>
      <c r="V29" s="355"/>
      <c r="W29" s="355"/>
      <c r="X29" s="355"/>
      <c r="Y29" s="355"/>
      <c r="Z29" s="355"/>
    </row>
    <row r="30" spans="1:26" ht="9.9499999999999993" customHeight="1">
      <c r="H30" s="192"/>
    </row>
    <row r="53" spans="1:26" s="149" customFormat="1" ht="11.1" customHeight="1">
      <c r="A53" s="11"/>
      <c r="B53" s="145" t="s">
        <v>75</v>
      </c>
      <c r="C53" s="145" t="s">
        <v>76</v>
      </c>
      <c r="D53" s="145" t="s">
        <v>77</v>
      </c>
      <c r="E53" s="145" t="s">
        <v>78</v>
      </c>
      <c r="F53" s="145" t="s">
        <v>79</v>
      </c>
      <c r="G53" s="145" t="s">
        <v>80</v>
      </c>
      <c r="H53" s="145" t="s">
        <v>81</v>
      </c>
      <c r="I53" s="145" t="s">
        <v>82</v>
      </c>
      <c r="J53" s="145" t="s">
        <v>83</v>
      </c>
      <c r="K53" s="145" t="s">
        <v>84</v>
      </c>
      <c r="L53" s="145" t="s">
        <v>85</v>
      </c>
      <c r="M53" s="145" t="s">
        <v>86</v>
      </c>
      <c r="N53" s="203" t="s">
        <v>121</v>
      </c>
      <c r="O53" s="148" t="s">
        <v>123</v>
      </c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</row>
    <row r="54" spans="1:26" s="149" customFormat="1" ht="11.1" customHeight="1">
      <c r="A54" s="6" t="s">
        <v>169</v>
      </c>
      <c r="B54" s="152">
        <v>119.6</v>
      </c>
      <c r="C54" s="152">
        <v>116.2</v>
      </c>
      <c r="D54" s="152">
        <v>120.4</v>
      </c>
      <c r="E54" s="152">
        <v>120.3</v>
      </c>
      <c r="F54" s="152">
        <v>123.1</v>
      </c>
      <c r="G54" s="152">
        <v>116.5</v>
      </c>
      <c r="H54" s="152">
        <v>114.8</v>
      </c>
      <c r="I54" s="152">
        <v>111.8</v>
      </c>
      <c r="J54" s="152">
        <v>114</v>
      </c>
      <c r="K54" s="152">
        <v>141.30000000000001</v>
      </c>
      <c r="L54" s="152">
        <v>114</v>
      </c>
      <c r="M54" s="152">
        <v>101.3</v>
      </c>
      <c r="N54" s="209">
        <f>SUM(B54:M54)/12</f>
        <v>117.77499999999998</v>
      </c>
      <c r="O54" s="352">
        <v>92.6</v>
      </c>
      <c r="P54" s="353"/>
      <c r="Q54" s="354"/>
      <c r="R54" s="354"/>
      <c r="S54" s="353"/>
      <c r="T54" s="353"/>
      <c r="U54" s="353"/>
      <c r="V54" s="353"/>
      <c r="W54" s="353"/>
      <c r="X54" s="353"/>
      <c r="Y54" s="353"/>
      <c r="Z54" s="353"/>
    </row>
    <row r="55" spans="1:26" s="149" customFormat="1" ht="11.1" customHeight="1">
      <c r="A55" s="6" t="s">
        <v>171</v>
      </c>
      <c r="B55" s="152">
        <v>99.7</v>
      </c>
      <c r="C55" s="152">
        <v>109.5</v>
      </c>
      <c r="D55" s="152">
        <v>111.4</v>
      </c>
      <c r="E55" s="152">
        <v>102.9</v>
      </c>
      <c r="F55" s="152">
        <v>113.3</v>
      </c>
      <c r="G55" s="152">
        <v>123.3</v>
      </c>
      <c r="H55" s="152">
        <v>120.8</v>
      </c>
      <c r="I55" s="152">
        <v>138.19999999999999</v>
      </c>
      <c r="J55" s="152">
        <v>132.1</v>
      </c>
      <c r="K55" s="152">
        <v>128.30000000000001</v>
      </c>
      <c r="L55" s="152">
        <v>125.1</v>
      </c>
      <c r="M55" s="152">
        <v>109.6</v>
      </c>
      <c r="N55" s="209">
        <f>SUM(B55:M55)/12</f>
        <v>117.84999999999997</v>
      </c>
      <c r="O55" s="352">
        <f t="shared" ref="O55:O58" si="1">ROUND(N55/N54*100,1)</f>
        <v>100.1</v>
      </c>
      <c r="P55" s="353"/>
      <c r="Q55" s="354"/>
      <c r="R55" s="354"/>
      <c r="S55" s="353"/>
      <c r="T55" s="353"/>
      <c r="U55" s="353"/>
      <c r="V55" s="353"/>
      <c r="W55" s="353"/>
      <c r="X55" s="353"/>
      <c r="Y55" s="353"/>
      <c r="Z55" s="353"/>
    </row>
    <row r="56" spans="1:26" s="149" customFormat="1" ht="11.1" customHeight="1">
      <c r="A56" s="6" t="s">
        <v>183</v>
      </c>
      <c r="B56" s="152">
        <v>110.3</v>
      </c>
      <c r="C56" s="152">
        <v>109</v>
      </c>
      <c r="D56" s="152">
        <v>108.2</v>
      </c>
      <c r="E56" s="152">
        <v>113.1</v>
      </c>
      <c r="F56" s="152">
        <v>122.4</v>
      </c>
      <c r="G56" s="152">
        <v>116.8</v>
      </c>
      <c r="H56" s="152">
        <v>108.9</v>
      </c>
      <c r="I56" s="152">
        <v>107</v>
      </c>
      <c r="J56" s="152">
        <v>101.1</v>
      </c>
      <c r="K56" s="152">
        <v>109.4</v>
      </c>
      <c r="L56" s="152">
        <v>99.1</v>
      </c>
      <c r="M56" s="152">
        <v>97.9</v>
      </c>
      <c r="N56" s="209">
        <f>SUM(B56:M56)/12</f>
        <v>108.60000000000001</v>
      </c>
      <c r="O56" s="352">
        <f t="shared" si="1"/>
        <v>92.2</v>
      </c>
      <c r="P56" s="353"/>
      <c r="Q56" s="354"/>
      <c r="R56" s="354"/>
      <c r="S56" s="353"/>
      <c r="T56" s="353"/>
      <c r="U56" s="353"/>
      <c r="V56" s="353"/>
      <c r="W56" s="353"/>
      <c r="X56" s="353"/>
      <c r="Y56" s="353"/>
      <c r="Z56" s="353"/>
    </row>
    <row r="57" spans="1:26" s="149" customFormat="1" ht="11.1" customHeight="1">
      <c r="A57" s="6" t="s">
        <v>188</v>
      </c>
      <c r="B57" s="152">
        <v>97.3</v>
      </c>
      <c r="C57" s="152">
        <v>99.8</v>
      </c>
      <c r="D57" s="152">
        <v>97.4</v>
      </c>
      <c r="E57" s="152">
        <v>100.8</v>
      </c>
      <c r="F57" s="152">
        <v>107.3</v>
      </c>
      <c r="G57" s="152">
        <v>108.2</v>
      </c>
      <c r="H57" s="152">
        <v>107.3</v>
      </c>
      <c r="I57" s="152">
        <v>103.7</v>
      </c>
      <c r="J57" s="152">
        <v>106</v>
      </c>
      <c r="K57" s="152">
        <v>105.3</v>
      </c>
      <c r="L57" s="152">
        <v>104.4</v>
      </c>
      <c r="M57" s="152">
        <v>95</v>
      </c>
      <c r="N57" s="209">
        <f>SUM(B57:M57)/12</f>
        <v>102.70833333333336</v>
      </c>
      <c r="O57" s="352">
        <f t="shared" si="1"/>
        <v>94.6</v>
      </c>
      <c r="P57" s="353"/>
      <c r="Q57" s="354"/>
      <c r="R57" s="354"/>
      <c r="S57" s="353"/>
      <c r="T57" s="353"/>
      <c r="U57" s="353"/>
      <c r="V57" s="353"/>
      <c r="W57" s="353"/>
      <c r="X57" s="353"/>
      <c r="Y57" s="353"/>
      <c r="Z57" s="353"/>
    </row>
    <row r="58" spans="1:26" s="149" customFormat="1" ht="11.1" customHeight="1">
      <c r="A58" s="6" t="s">
        <v>197</v>
      </c>
      <c r="B58" s="152">
        <v>99.6</v>
      </c>
      <c r="C58" s="152">
        <v>101.8</v>
      </c>
      <c r="D58" s="152">
        <v>103.7</v>
      </c>
      <c r="E58" s="152">
        <v>98.9</v>
      </c>
      <c r="F58" s="152">
        <v>104</v>
      </c>
      <c r="G58" s="152">
        <v>110.2</v>
      </c>
      <c r="H58" s="152">
        <v>101.3</v>
      </c>
      <c r="I58" s="152">
        <v>102.5</v>
      </c>
      <c r="J58" s="152">
        <v>108.1</v>
      </c>
      <c r="K58" s="152">
        <v>107.5</v>
      </c>
      <c r="L58" s="152">
        <v>104</v>
      </c>
      <c r="M58" s="152">
        <v>97</v>
      </c>
      <c r="N58" s="209">
        <f>SUM(B58:M58)/12</f>
        <v>103.21666666666665</v>
      </c>
      <c r="O58" s="352">
        <f t="shared" si="1"/>
        <v>100.5</v>
      </c>
      <c r="P58" s="158"/>
      <c r="Q58" s="349"/>
      <c r="R58" s="349"/>
      <c r="S58" s="158"/>
      <c r="T58" s="158"/>
      <c r="U58" s="158"/>
      <c r="V58" s="158"/>
      <c r="W58" s="158"/>
      <c r="X58" s="158"/>
      <c r="Y58" s="158"/>
      <c r="Z58" s="158"/>
    </row>
    <row r="59" spans="1:26" ht="9.9499999999999993" customHeight="1">
      <c r="A59" s="48"/>
    </row>
    <row r="60" spans="1:26" ht="9.9499999999999993" customHeight="1">
      <c r="A60" s="48"/>
    </row>
    <row r="68" spans="18:18" ht="9.9499999999999993" customHeight="1">
      <c r="R68" s="350"/>
    </row>
    <row r="82" spans="1:26" ht="5.25" customHeight="1"/>
    <row r="83" spans="1:26" s="149" customFormat="1" ht="11.1" customHeight="1">
      <c r="A83" s="11"/>
      <c r="B83" s="145" t="s">
        <v>75</v>
      </c>
      <c r="C83" s="145" t="s">
        <v>76</v>
      </c>
      <c r="D83" s="145" t="s">
        <v>77</v>
      </c>
      <c r="E83" s="145" t="s">
        <v>78</v>
      </c>
      <c r="F83" s="145" t="s">
        <v>79</v>
      </c>
      <c r="G83" s="145" t="s">
        <v>80</v>
      </c>
      <c r="H83" s="145" t="s">
        <v>81</v>
      </c>
      <c r="I83" s="145" t="s">
        <v>82</v>
      </c>
      <c r="J83" s="145" t="s">
        <v>83</v>
      </c>
      <c r="K83" s="145" t="s">
        <v>84</v>
      </c>
      <c r="L83" s="145" t="s">
        <v>85</v>
      </c>
      <c r="M83" s="145" t="s">
        <v>86</v>
      </c>
      <c r="N83" s="203" t="s">
        <v>121</v>
      </c>
      <c r="O83" s="148" t="s">
        <v>123</v>
      </c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</row>
    <row r="84" spans="1:26" s="149" customFormat="1" ht="11.1" customHeight="1">
      <c r="A84" s="6" t="s">
        <v>169</v>
      </c>
      <c r="B84" s="147">
        <v>70.900000000000006</v>
      </c>
      <c r="C84" s="147">
        <v>78</v>
      </c>
      <c r="D84" s="147">
        <v>93.9</v>
      </c>
      <c r="E84" s="147">
        <v>93.9</v>
      </c>
      <c r="F84" s="147">
        <v>75.099999999999994</v>
      </c>
      <c r="G84" s="147">
        <v>86.4</v>
      </c>
      <c r="H84" s="147">
        <v>89.8</v>
      </c>
      <c r="I84" s="147">
        <v>81</v>
      </c>
      <c r="J84" s="147">
        <v>83.9</v>
      </c>
      <c r="K84" s="147">
        <v>92.6</v>
      </c>
      <c r="L84" s="147">
        <v>76.900000000000006</v>
      </c>
      <c r="M84" s="147">
        <v>79</v>
      </c>
      <c r="N84" s="208">
        <f t="shared" ref="N84:N88" si="2">SUM(B84:M84)/12</f>
        <v>83.45</v>
      </c>
      <c r="O84" s="213">
        <v>95</v>
      </c>
      <c r="Q84" s="285"/>
      <c r="R84" s="285"/>
    </row>
    <row r="85" spans="1:26" s="149" customFormat="1" ht="11.1" customHeight="1">
      <c r="A85" s="6" t="s">
        <v>171</v>
      </c>
      <c r="B85" s="147">
        <v>76.099999999999994</v>
      </c>
      <c r="C85" s="147">
        <v>83.6</v>
      </c>
      <c r="D85" s="147">
        <v>94.2</v>
      </c>
      <c r="E85" s="147">
        <v>100.7</v>
      </c>
      <c r="F85" s="147">
        <v>83</v>
      </c>
      <c r="G85" s="147">
        <v>85.6</v>
      </c>
      <c r="H85" s="147">
        <v>83.1</v>
      </c>
      <c r="I85" s="147">
        <v>71.099999999999994</v>
      </c>
      <c r="J85" s="147">
        <v>70.099999999999994</v>
      </c>
      <c r="K85" s="147">
        <v>68.599999999999994</v>
      </c>
      <c r="L85" s="147">
        <v>72.099999999999994</v>
      </c>
      <c r="M85" s="147">
        <v>73.099999999999994</v>
      </c>
      <c r="N85" s="208">
        <f t="shared" si="2"/>
        <v>80.108333333333334</v>
      </c>
      <c r="O85" s="213">
        <f t="shared" ref="O85:O88" si="3">ROUND(N85/N84*100,1)</f>
        <v>96</v>
      </c>
      <c r="Q85" s="285"/>
      <c r="R85" s="285"/>
    </row>
    <row r="86" spans="1:26" s="149" customFormat="1" ht="11.1" customHeight="1">
      <c r="A86" s="6" t="s">
        <v>183</v>
      </c>
      <c r="B86" s="147">
        <v>62.3</v>
      </c>
      <c r="C86" s="147">
        <v>69.599999999999994</v>
      </c>
      <c r="D86" s="147">
        <v>89</v>
      </c>
      <c r="E86" s="147">
        <v>87.2</v>
      </c>
      <c r="F86" s="147">
        <v>71.900000000000006</v>
      </c>
      <c r="G86" s="147">
        <v>82.6</v>
      </c>
      <c r="H86" s="147">
        <v>83.4</v>
      </c>
      <c r="I86" s="147">
        <v>81.599999999999994</v>
      </c>
      <c r="J86" s="147">
        <v>85.1</v>
      </c>
      <c r="K86" s="147">
        <v>84.9</v>
      </c>
      <c r="L86" s="147">
        <v>83.6</v>
      </c>
      <c r="M86" s="147">
        <v>88.9</v>
      </c>
      <c r="N86" s="208">
        <f t="shared" si="2"/>
        <v>80.841666666666669</v>
      </c>
      <c r="O86" s="213">
        <f t="shared" si="3"/>
        <v>100.9</v>
      </c>
      <c r="Q86" s="285"/>
      <c r="R86" s="285"/>
    </row>
    <row r="87" spans="1:26" s="149" customFormat="1" ht="11.1" customHeight="1">
      <c r="A87" s="6" t="s">
        <v>188</v>
      </c>
      <c r="B87" s="147">
        <v>74.8</v>
      </c>
      <c r="C87" s="147">
        <v>83.1</v>
      </c>
      <c r="D87" s="147">
        <v>92.4</v>
      </c>
      <c r="E87" s="147">
        <v>103</v>
      </c>
      <c r="F87" s="147">
        <v>87.6</v>
      </c>
      <c r="G87" s="147">
        <v>84.6</v>
      </c>
      <c r="H87" s="147">
        <v>101.1</v>
      </c>
      <c r="I87" s="147">
        <v>88.7</v>
      </c>
      <c r="J87" s="147">
        <v>95.8</v>
      </c>
      <c r="K87" s="147">
        <v>95.2</v>
      </c>
      <c r="L87" s="147">
        <v>90.3</v>
      </c>
      <c r="M87" s="147">
        <v>99.5</v>
      </c>
      <c r="N87" s="208">
        <f t="shared" si="2"/>
        <v>91.341666666666654</v>
      </c>
      <c r="O87" s="213">
        <f t="shared" si="3"/>
        <v>113</v>
      </c>
      <c r="Q87" s="285"/>
      <c r="R87" s="285"/>
    </row>
    <row r="88" spans="1:26" s="149" customFormat="1" ht="11.1" customHeight="1">
      <c r="A88" s="6" t="s">
        <v>197</v>
      </c>
      <c r="B88" s="147">
        <v>84.8</v>
      </c>
      <c r="C88" s="147">
        <v>88.7</v>
      </c>
      <c r="D88" s="147">
        <v>92</v>
      </c>
      <c r="E88" s="147">
        <v>98.3</v>
      </c>
      <c r="F88" s="147">
        <v>97.7</v>
      </c>
      <c r="G88" s="147">
        <v>93.6</v>
      </c>
      <c r="H88" s="147">
        <v>106.5</v>
      </c>
      <c r="I88" s="147">
        <v>95.3</v>
      </c>
      <c r="J88" s="147">
        <v>93.3</v>
      </c>
      <c r="K88" s="147">
        <v>94.5</v>
      </c>
      <c r="L88" s="147">
        <v>90.5</v>
      </c>
      <c r="M88" s="147">
        <v>92.7</v>
      </c>
      <c r="N88" s="208">
        <f t="shared" si="2"/>
        <v>93.99166666666666</v>
      </c>
      <c r="O88" s="213">
        <f t="shared" si="3"/>
        <v>102.9</v>
      </c>
    </row>
    <row r="89" spans="1:26" ht="9.9499999999999993" customHeight="1">
      <c r="E89" s="365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Z90"/>
  <sheetViews>
    <sheetView workbookViewId="0">
      <selection activeCell="O28" sqref="O28:O29"/>
    </sheetView>
  </sheetViews>
  <sheetFormatPr defaultRowHeight="9.9499999999999993" customHeight="1"/>
  <cols>
    <col min="1" max="1" width="7.625" customWidth="1"/>
    <col min="2" max="13" width="6.125" customWidth="1"/>
    <col min="14" max="27" width="7.625" customWidth="1"/>
  </cols>
  <sheetData>
    <row r="7" spans="1:15" ht="9.9499999999999993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5" ht="9.9499999999999993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5" ht="9.9499999999999993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5" ht="9.9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5" ht="9.949999999999999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4" spans="1:15" ht="9.9499999999999993" customHeight="1">
      <c r="N14" s="222"/>
      <c r="O14" s="222"/>
    </row>
    <row r="17" spans="1:26" ht="9.9499999999999993" customHeight="1">
      <c r="O17" s="222"/>
    </row>
    <row r="18" spans="1:26" ht="9.9499999999999993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26" ht="9.9499999999999993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26" ht="9.9499999999999993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222"/>
    </row>
    <row r="21" spans="1:26" ht="9.9499999999999993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22"/>
    </row>
    <row r="22" spans="1:26" ht="9.9499999999999993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O22" s="48"/>
    </row>
    <row r="23" spans="1:26" ht="8.25" customHeight="1"/>
    <row r="24" spans="1:26" ht="11.1" customHeight="1">
      <c r="A24" s="6"/>
      <c r="B24" s="7" t="s">
        <v>75</v>
      </c>
      <c r="C24" s="7" t="s">
        <v>76</v>
      </c>
      <c r="D24" s="7" t="s">
        <v>77</v>
      </c>
      <c r="E24" s="7" t="s">
        <v>78</v>
      </c>
      <c r="F24" s="7" t="s">
        <v>79</v>
      </c>
      <c r="G24" s="7" t="s">
        <v>80</v>
      </c>
      <c r="H24" s="7" t="s">
        <v>81</v>
      </c>
      <c r="I24" s="7" t="s">
        <v>82</v>
      </c>
      <c r="J24" s="7" t="s">
        <v>83</v>
      </c>
      <c r="K24" s="7" t="s">
        <v>84</v>
      </c>
      <c r="L24" s="7" t="s">
        <v>85</v>
      </c>
      <c r="M24" s="7" t="s">
        <v>86</v>
      </c>
      <c r="N24" s="203" t="s">
        <v>120</v>
      </c>
      <c r="O24" s="148" t="s">
        <v>123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169</v>
      </c>
      <c r="B25" s="152">
        <v>20.3</v>
      </c>
      <c r="C25" s="152">
        <v>21.9</v>
      </c>
      <c r="D25" s="152">
        <v>25.5</v>
      </c>
      <c r="E25" s="152">
        <v>26.2</v>
      </c>
      <c r="F25" s="152">
        <v>20.399999999999999</v>
      </c>
      <c r="G25" s="152">
        <v>21.6</v>
      </c>
      <c r="H25" s="152">
        <v>23.6</v>
      </c>
      <c r="I25" s="152">
        <v>19.3</v>
      </c>
      <c r="J25" s="152">
        <v>23.5</v>
      </c>
      <c r="K25" s="152">
        <v>23.4</v>
      </c>
      <c r="L25" s="152">
        <v>16.899999999999999</v>
      </c>
      <c r="M25" s="331">
        <v>19</v>
      </c>
      <c r="N25" s="282">
        <f>SUM(B25:M25)</f>
        <v>261.60000000000002</v>
      </c>
      <c r="O25" s="204">
        <v>100.6</v>
      </c>
      <c r="P25" s="154"/>
      <c r="Q25" s="281"/>
      <c r="R25" s="281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171</v>
      </c>
      <c r="B26" s="152">
        <v>16.5</v>
      </c>
      <c r="C26" s="152">
        <v>20.6</v>
      </c>
      <c r="D26" s="152">
        <v>23</v>
      </c>
      <c r="E26" s="152">
        <v>25.7</v>
      </c>
      <c r="F26" s="152">
        <v>22.2</v>
      </c>
      <c r="G26" s="152">
        <v>20.9</v>
      </c>
      <c r="H26" s="152">
        <v>21.1</v>
      </c>
      <c r="I26" s="152">
        <v>47.8</v>
      </c>
      <c r="J26" s="152">
        <v>50.3</v>
      </c>
      <c r="K26" s="152">
        <v>43.9</v>
      </c>
      <c r="L26" s="152">
        <v>48.7</v>
      </c>
      <c r="M26" s="331">
        <v>53</v>
      </c>
      <c r="N26" s="282">
        <f>SUM(B26:M26)</f>
        <v>393.7</v>
      </c>
      <c r="O26" s="204">
        <f>SUM(N26/N25)*100</f>
        <v>150.49694189602445</v>
      </c>
      <c r="P26" s="154"/>
      <c r="Q26" s="281"/>
      <c r="R26" s="281"/>
      <c r="S26" s="154"/>
      <c r="T26" s="154"/>
      <c r="U26" s="154"/>
      <c r="V26" s="154"/>
      <c r="W26" s="154"/>
      <c r="X26" s="154"/>
      <c r="Y26" s="154"/>
      <c r="Z26" s="154"/>
    </row>
    <row r="27" spans="1:26" ht="11.1" customHeight="1">
      <c r="A27" s="6" t="s">
        <v>183</v>
      </c>
      <c r="B27" s="152">
        <v>43</v>
      </c>
      <c r="C27" s="152">
        <v>42.4</v>
      </c>
      <c r="D27" s="152">
        <v>49.1</v>
      </c>
      <c r="E27" s="152">
        <v>50.7</v>
      </c>
      <c r="F27" s="152">
        <v>52.2</v>
      </c>
      <c r="G27" s="152">
        <v>51</v>
      </c>
      <c r="H27" s="152">
        <v>52.7</v>
      </c>
      <c r="I27" s="152">
        <v>47.1</v>
      </c>
      <c r="J27" s="152">
        <v>50.4</v>
      </c>
      <c r="K27" s="152">
        <v>48.7</v>
      </c>
      <c r="L27" s="152">
        <v>50.5</v>
      </c>
      <c r="M27" s="331">
        <v>52.5</v>
      </c>
      <c r="N27" s="282">
        <f>SUM(B27:M27)</f>
        <v>590.29999999999995</v>
      </c>
      <c r="O27" s="204">
        <f>SUM(N27/N26)*100</f>
        <v>149.93649987299972</v>
      </c>
      <c r="P27" s="154"/>
      <c r="Q27" s="281"/>
      <c r="R27" s="281"/>
      <c r="S27" s="154"/>
      <c r="T27" s="154"/>
      <c r="U27" s="154"/>
      <c r="V27" s="154"/>
      <c r="W27" s="154"/>
      <c r="X27" s="154"/>
      <c r="Y27" s="154"/>
      <c r="Z27" s="154"/>
    </row>
    <row r="28" spans="1:26" ht="11.1" customHeight="1">
      <c r="A28" s="6" t="s">
        <v>188</v>
      </c>
      <c r="B28" s="152">
        <v>45.1</v>
      </c>
      <c r="C28" s="152">
        <v>47.2</v>
      </c>
      <c r="D28" s="152">
        <v>51.8</v>
      </c>
      <c r="E28" s="152">
        <v>45.6</v>
      </c>
      <c r="F28" s="152">
        <v>54.3</v>
      </c>
      <c r="G28" s="152">
        <v>56.1</v>
      </c>
      <c r="H28" s="152">
        <v>59.2</v>
      </c>
      <c r="I28" s="152">
        <v>51.8</v>
      </c>
      <c r="J28" s="152">
        <v>58.3</v>
      </c>
      <c r="K28" s="152">
        <v>66.7</v>
      </c>
      <c r="L28" s="152">
        <v>52</v>
      </c>
      <c r="M28" s="331">
        <v>65.099999999999994</v>
      </c>
      <c r="N28" s="282">
        <f>SUM(B28:M28)</f>
        <v>653.20000000000005</v>
      </c>
      <c r="O28" s="204">
        <f>SUM(N28/N27)*100</f>
        <v>110.6555988480434</v>
      </c>
      <c r="P28" s="154"/>
      <c r="Q28" s="281"/>
      <c r="R28" s="281"/>
      <c r="S28" s="154"/>
      <c r="T28" s="154"/>
      <c r="U28" s="154"/>
      <c r="V28" s="154"/>
      <c r="W28" s="154"/>
      <c r="X28" s="154"/>
      <c r="Y28" s="154"/>
      <c r="Z28" s="154"/>
    </row>
    <row r="29" spans="1:26" ht="11.1" customHeight="1">
      <c r="A29" s="6" t="s">
        <v>197</v>
      </c>
      <c r="B29" s="152">
        <v>49.8</v>
      </c>
      <c r="C29" s="152">
        <v>57.9</v>
      </c>
      <c r="D29" s="152">
        <v>64.5</v>
      </c>
      <c r="E29" s="152">
        <v>49.4</v>
      </c>
      <c r="F29" s="152">
        <v>51.7</v>
      </c>
      <c r="G29" s="152">
        <v>63.4</v>
      </c>
      <c r="H29" s="152">
        <v>57.1</v>
      </c>
      <c r="I29" s="152">
        <v>50.4</v>
      </c>
      <c r="J29" s="152">
        <v>45.8</v>
      </c>
      <c r="K29" s="152">
        <v>51.8</v>
      </c>
      <c r="L29" s="152">
        <v>53.6</v>
      </c>
      <c r="M29" s="331">
        <v>54.4</v>
      </c>
      <c r="N29" s="282">
        <f>SUM(B29:M29)</f>
        <v>649.79999999999995</v>
      </c>
      <c r="O29" s="204">
        <f>SUM(N29/N28)*100</f>
        <v>99.479485609308</v>
      </c>
      <c r="P29" s="154"/>
      <c r="Q29" s="212"/>
      <c r="R29" s="212"/>
      <c r="S29" s="154"/>
      <c r="T29" s="154"/>
      <c r="U29" s="154"/>
      <c r="V29" s="154"/>
      <c r="W29" s="154"/>
      <c r="X29" s="154"/>
      <c r="Y29" s="154"/>
      <c r="Z29" s="154"/>
    </row>
    <row r="35" spans="8:14" ht="9.9499999999999993" customHeight="1">
      <c r="H35" s="17"/>
    </row>
    <row r="46" spans="8:14" ht="9.9499999999999993" customHeight="1">
      <c r="H46" s="17"/>
    </row>
    <row r="48" spans="8:14" ht="9.9499999999999993" customHeight="1">
      <c r="N48" s="222"/>
    </row>
    <row r="52" spans="1:26" ht="4.5" customHeight="1"/>
    <row r="53" spans="1:26" ht="11.1" customHeight="1">
      <c r="A53" s="6"/>
      <c r="B53" s="7" t="s">
        <v>75</v>
      </c>
      <c r="C53" s="7" t="s">
        <v>76</v>
      </c>
      <c r="D53" s="7" t="s">
        <v>77</v>
      </c>
      <c r="E53" s="7" t="s">
        <v>78</v>
      </c>
      <c r="F53" s="7" t="s">
        <v>79</v>
      </c>
      <c r="G53" s="7" t="s">
        <v>80</v>
      </c>
      <c r="H53" s="7" t="s">
        <v>81</v>
      </c>
      <c r="I53" s="7" t="s">
        <v>82</v>
      </c>
      <c r="J53" s="7" t="s">
        <v>83</v>
      </c>
      <c r="K53" s="7" t="s">
        <v>84</v>
      </c>
      <c r="L53" s="7" t="s">
        <v>85</v>
      </c>
      <c r="M53" s="7" t="s">
        <v>86</v>
      </c>
      <c r="N53" s="203" t="s">
        <v>121</v>
      </c>
      <c r="O53" s="148" t="s">
        <v>123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169</v>
      </c>
      <c r="B54" s="152">
        <v>31.5</v>
      </c>
      <c r="C54" s="152">
        <v>32.5</v>
      </c>
      <c r="D54" s="152">
        <v>33.299999999999997</v>
      </c>
      <c r="E54" s="152">
        <v>34</v>
      </c>
      <c r="F54" s="152">
        <v>33.9</v>
      </c>
      <c r="G54" s="152">
        <v>32.9</v>
      </c>
      <c r="H54" s="152">
        <v>31</v>
      </c>
      <c r="I54" s="152">
        <v>30.4</v>
      </c>
      <c r="J54" s="152">
        <v>31.4</v>
      </c>
      <c r="K54" s="152">
        <v>28.8</v>
      </c>
      <c r="L54" s="152">
        <v>30</v>
      </c>
      <c r="M54" s="152">
        <v>28.8</v>
      </c>
      <c r="N54" s="209">
        <f t="shared" ref="N54:N58" si="0">SUM(B54:M54)/12</f>
        <v>31.541666666666668</v>
      </c>
      <c r="O54" s="204">
        <v>102.2</v>
      </c>
      <c r="P54" s="154"/>
      <c r="Q54" s="288"/>
      <c r="R54" s="288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171</v>
      </c>
      <c r="B55" s="152">
        <v>29.4</v>
      </c>
      <c r="C55" s="152">
        <v>31.6</v>
      </c>
      <c r="D55" s="152">
        <v>30.7</v>
      </c>
      <c r="E55" s="152">
        <v>30.6</v>
      </c>
      <c r="F55" s="152">
        <v>30.2</v>
      </c>
      <c r="G55" s="152">
        <v>28.7</v>
      </c>
      <c r="H55" s="152">
        <v>28.73</v>
      </c>
      <c r="I55" s="152">
        <v>56.4</v>
      </c>
      <c r="J55" s="152">
        <v>57.8</v>
      </c>
      <c r="K55" s="152">
        <v>58.5</v>
      </c>
      <c r="L55" s="152">
        <v>62</v>
      </c>
      <c r="M55" s="152">
        <v>64.5</v>
      </c>
      <c r="N55" s="209">
        <f t="shared" si="0"/>
        <v>42.427500000000002</v>
      </c>
      <c r="O55" s="204">
        <f t="shared" ref="O55:O58" si="1">SUM(N55/N54)*100</f>
        <v>134.51254953764862</v>
      </c>
      <c r="P55" s="154"/>
      <c r="Q55" s="288"/>
      <c r="R55" s="288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183</v>
      </c>
      <c r="B56" s="152">
        <v>57.2</v>
      </c>
      <c r="C56" s="152">
        <v>59.9</v>
      </c>
      <c r="D56" s="152">
        <v>59.5</v>
      </c>
      <c r="E56" s="152">
        <v>59.8</v>
      </c>
      <c r="F56" s="152">
        <v>63.2</v>
      </c>
      <c r="G56" s="152">
        <v>61.4</v>
      </c>
      <c r="H56" s="152">
        <v>61.2</v>
      </c>
      <c r="I56" s="152">
        <v>62</v>
      </c>
      <c r="J56" s="152">
        <v>61.4</v>
      </c>
      <c r="K56" s="152">
        <v>60.1</v>
      </c>
      <c r="L56" s="152">
        <v>62.7</v>
      </c>
      <c r="M56" s="152">
        <v>64</v>
      </c>
      <c r="N56" s="209">
        <f t="shared" si="0"/>
        <v>61.033333333333331</v>
      </c>
      <c r="O56" s="204">
        <f t="shared" si="1"/>
        <v>143.85323984051223</v>
      </c>
      <c r="P56" s="154"/>
      <c r="Q56" s="288"/>
      <c r="R56" s="288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188</v>
      </c>
      <c r="B57" s="152">
        <v>62.7</v>
      </c>
      <c r="C57" s="152">
        <v>63</v>
      </c>
      <c r="D57" s="152">
        <v>63.7</v>
      </c>
      <c r="E57" s="152">
        <v>64.5</v>
      </c>
      <c r="F57" s="152">
        <v>67.900000000000006</v>
      </c>
      <c r="G57" s="152">
        <v>67.099999999999994</v>
      </c>
      <c r="H57" s="152">
        <v>71.7</v>
      </c>
      <c r="I57" s="152">
        <v>72.099999999999994</v>
      </c>
      <c r="J57" s="152">
        <v>73.5</v>
      </c>
      <c r="K57" s="152">
        <v>77.5</v>
      </c>
      <c r="L57" s="152">
        <v>77</v>
      </c>
      <c r="M57" s="152">
        <v>77.3</v>
      </c>
      <c r="N57" s="209">
        <f t="shared" si="0"/>
        <v>69.833333333333329</v>
      </c>
      <c r="O57" s="204">
        <f t="shared" si="1"/>
        <v>114.41835062807209</v>
      </c>
      <c r="P57" s="154"/>
      <c r="Q57" s="288"/>
      <c r="R57" s="288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197</v>
      </c>
      <c r="B58" s="152">
        <v>73.3</v>
      </c>
      <c r="C58" s="152">
        <v>73</v>
      </c>
      <c r="D58" s="152">
        <v>75.2</v>
      </c>
      <c r="E58" s="152">
        <v>74.099999999999994</v>
      </c>
      <c r="F58" s="152">
        <v>71.3</v>
      </c>
      <c r="G58" s="152">
        <v>72</v>
      </c>
      <c r="H58" s="152">
        <v>72</v>
      </c>
      <c r="I58" s="152">
        <v>76.2</v>
      </c>
      <c r="J58" s="152">
        <v>70.8</v>
      </c>
      <c r="K58" s="152">
        <v>70.099999999999994</v>
      </c>
      <c r="L58" s="152">
        <v>68.7</v>
      </c>
      <c r="M58" s="152">
        <v>69</v>
      </c>
      <c r="N58" s="209">
        <f t="shared" si="0"/>
        <v>72.141666666666666</v>
      </c>
      <c r="O58" s="204">
        <f t="shared" si="1"/>
        <v>103.3054892601432</v>
      </c>
      <c r="P58" s="154"/>
      <c r="Q58" s="288"/>
      <c r="R58" s="288"/>
      <c r="S58" s="154"/>
      <c r="T58" s="154"/>
      <c r="U58" s="154"/>
      <c r="V58" s="154"/>
      <c r="W58" s="154"/>
      <c r="X58" s="154"/>
      <c r="Y58" s="154"/>
      <c r="Z58" s="154"/>
    </row>
    <row r="82" spans="1:26" ht="7.5" customHeight="1"/>
    <row r="83" spans="1:26" ht="11.1" customHeight="1">
      <c r="A83" s="6"/>
      <c r="B83" s="7" t="s">
        <v>75</v>
      </c>
      <c r="C83" s="7" t="s">
        <v>76</v>
      </c>
      <c r="D83" s="7" t="s">
        <v>77</v>
      </c>
      <c r="E83" s="7" t="s">
        <v>78</v>
      </c>
      <c r="F83" s="7" t="s">
        <v>79</v>
      </c>
      <c r="G83" s="7" t="s">
        <v>80</v>
      </c>
      <c r="H83" s="7" t="s">
        <v>81</v>
      </c>
      <c r="I83" s="7" t="s">
        <v>82</v>
      </c>
      <c r="J83" s="7" t="s">
        <v>83</v>
      </c>
      <c r="K83" s="7" t="s">
        <v>84</v>
      </c>
      <c r="L83" s="7" t="s">
        <v>85</v>
      </c>
      <c r="M83" s="7" t="s">
        <v>86</v>
      </c>
      <c r="N83" s="203" t="s">
        <v>121</v>
      </c>
      <c r="O83" s="148" t="s">
        <v>123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>
      <c r="A84" s="6" t="s">
        <v>169</v>
      </c>
      <c r="B84" s="145">
        <v>63.7</v>
      </c>
      <c r="C84" s="145">
        <v>66.900000000000006</v>
      </c>
      <c r="D84" s="145">
        <v>76.400000000000006</v>
      </c>
      <c r="E84" s="145">
        <v>76.900000000000006</v>
      </c>
      <c r="F84" s="145">
        <v>60.2</v>
      </c>
      <c r="G84" s="145">
        <v>66.400000000000006</v>
      </c>
      <c r="H84" s="145">
        <v>77</v>
      </c>
      <c r="I84" s="145">
        <v>64</v>
      </c>
      <c r="J84" s="145">
        <v>74.5</v>
      </c>
      <c r="K84" s="145">
        <v>82</v>
      </c>
      <c r="L84" s="145">
        <v>55.6</v>
      </c>
      <c r="M84" s="145">
        <v>66.8</v>
      </c>
      <c r="N84" s="208">
        <f t="shared" ref="N84:N88" si="2">SUM(B84:M84)/12</f>
        <v>69.2</v>
      </c>
      <c r="O84" s="147">
        <v>98.5</v>
      </c>
      <c r="P84" s="48"/>
      <c r="Q84" s="211"/>
      <c r="R84" s="211"/>
      <c r="S84" s="48"/>
      <c r="T84" s="48"/>
      <c r="U84" s="48"/>
      <c r="V84" s="48"/>
      <c r="W84" s="48"/>
      <c r="X84" s="48"/>
      <c r="Y84" s="48"/>
      <c r="Z84" s="48"/>
    </row>
    <row r="85" spans="1:26" ht="11.1" customHeight="1">
      <c r="A85" s="6" t="s">
        <v>171</v>
      </c>
      <c r="B85" s="145">
        <v>55.6</v>
      </c>
      <c r="C85" s="145">
        <v>63.7</v>
      </c>
      <c r="D85" s="145">
        <v>75.3</v>
      </c>
      <c r="E85" s="145">
        <v>79</v>
      </c>
      <c r="F85" s="145">
        <v>73.599999999999994</v>
      </c>
      <c r="G85" s="145">
        <v>73.3</v>
      </c>
      <c r="H85" s="145">
        <v>73.599999999999994</v>
      </c>
      <c r="I85" s="145">
        <v>79.8</v>
      </c>
      <c r="J85" s="145">
        <v>87</v>
      </c>
      <c r="K85" s="145">
        <v>74.900000000000006</v>
      </c>
      <c r="L85" s="145">
        <v>77.900000000000006</v>
      </c>
      <c r="M85" s="145">
        <v>81.7</v>
      </c>
      <c r="N85" s="208">
        <f t="shared" si="2"/>
        <v>74.61666666666666</v>
      </c>
      <c r="O85" s="147">
        <f t="shared" ref="O85:O88" si="3">ROUND(N85/N84*100,1)</f>
        <v>107.8</v>
      </c>
      <c r="P85" s="48"/>
      <c r="Q85" s="211"/>
      <c r="R85" s="211"/>
      <c r="S85" s="48"/>
      <c r="T85" s="48"/>
      <c r="U85" s="48"/>
      <c r="V85" s="48"/>
      <c r="W85" s="48"/>
      <c r="X85" s="48"/>
      <c r="Y85" s="48"/>
      <c r="Z85" s="48"/>
    </row>
    <row r="86" spans="1:26" ht="11.1" customHeight="1">
      <c r="A86" s="6" t="s">
        <v>183</v>
      </c>
      <c r="B86" s="145">
        <v>76.7</v>
      </c>
      <c r="C86" s="145">
        <v>70.099999999999994</v>
      </c>
      <c r="D86" s="145">
        <v>82.6</v>
      </c>
      <c r="E86" s="145">
        <v>84.7</v>
      </c>
      <c r="F86" s="145">
        <v>82.1</v>
      </c>
      <c r="G86" s="145">
        <v>83.4</v>
      </c>
      <c r="H86" s="145">
        <v>86.1</v>
      </c>
      <c r="I86" s="145">
        <v>75.900000000000006</v>
      </c>
      <c r="J86" s="145">
        <v>82.2</v>
      </c>
      <c r="K86" s="145">
        <v>81.2</v>
      </c>
      <c r="L86" s="145">
        <v>80.2</v>
      </c>
      <c r="M86" s="145">
        <v>81.900000000000006</v>
      </c>
      <c r="N86" s="208">
        <f t="shared" si="2"/>
        <v>80.591666666666683</v>
      </c>
      <c r="O86" s="147">
        <f t="shared" si="3"/>
        <v>108</v>
      </c>
      <c r="P86" s="48"/>
      <c r="Q86" s="211"/>
      <c r="R86" s="211"/>
      <c r="S86" s="48"/>
      <c r="T86" s="48"/>
      <c r="U86" s="48"/>
      <c r="V86" s="48"/>
      <c r="W86" s="48"/>
      <c r="X86" s="48"/>
      <c r="Y86" s="48"/>
      <c r="Z86" s="48"/>
    </row>
    <row r="87" spans="1:26" ht="11.1" customHeight="1">
      <c r="A87" s="6" t="s">
        <v>188</v>
      </c>
      <c r="B87" s="145">
        <v>72.3</v>
      </c>
      <c r="C87" s="145">
        <v>74.900000000000006</v>
      </c>
      <c r="D87" s="145">
        <v>81.3</v>
      </c>
      <c r="E87" s="145">
        <v>70.599999999999994</v>
      </c>
      <c r="F87" s="145">
        <v>79.400000000000006</v>
      </c>
      <c r="G87" s="145">
        <v>83.6</v>
      </c>
      <c r="H87" s="145">
        <v>82</v>
      </c>
      <c r="I87" s="145">
        <v>71.8</v>
      </c>
      <c r="J87" s="145">
        <v>79.099999999999994</v>
      </c>
      <c r="K87" s="145">
        <v>85.6</v>
      </c>
      <c r="L87" s="145">
        <v>67.599999999999994</v>
      </c>
      <c r="M87" s="145">
        <v>84.1</v>
      </c>
      <c r="N87" s="208">
        <f t="shared" si="2"/>
        <v>77.691666666666677</v>
      </c>
      <c r="O87" s="147">
        <f t="shared" si="3"/>
        <v>96.4</v>
      </c>
      <c r="P87" s="48"/>
      <c r="Q87" s="211"/>
      <c r="R87" s="211"/>
      <c r="S87" s="48"/>
      <c r="T87" s="48"/>
      <c r="U87" s="48"/>
      <c r="V87" s="48"/>
      <c r="W87" s="48"/>
      <c r="X87" s="48"/>
      <c r="Y87" s="48"/>
      <c r="Z87" s="48"/>
    </row>
    <row r="88" spans="1:26" ht="11.1" customHeight="1">
      <c r="A88" s="6" t="s">
        <v>197</v>
      </c>
      <c r="B88" s="145">
        <v>68.7</v>
      </c>
      <c r="C88" s="145">
        <v>79.3</v>
      </c>
      <c r="D88" s="145">
        <v>85.6</v>
      </c>
      <c r="E88" s="145">
        <v>66.8</v>
      </c>
      <c r="F88" s="145">
        <v>73</v>
      </c>
      <c r="G88" s="145">
        <v>88</v>
      </c>
      <c r="H88" s="145">
        <v>79.400000000000006</v>
      </c>
      <c r="I88" s="145">
        <v>65.2</v>
      </c>
      <c r="J88" s="145">
        <v>66</v>
      </c>
      <c r="K88" s="145">
        <v>74</v>
      </c>
      <c r="L88" s="145">
        <v>78.3</v>
      </c>
      <c r="M88" s="145">
        <v>78.8</v>
      </c>
      <c r="N88" s="208">
        <f t="shared" si="2"/>
        <v>75.258333333333326</v>
      </c>
      <c r="O88" s="147">
        <f t="shared" si="3"/>
        <v>96.9</v>
      </c>
      <c r="P88" s="48"/>
      <c r="Q88" s="348"/>
      <c r="R88" s="348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>
      <c r="N89" s="48"/>
      <c r="O89" s="214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9.9499999999999993" customHeight="1"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8・保管高</vt:lpstr>
      <vt:lpstr>9・東部・富士</vt:lpstr>
      <vt:lpstr>10・清水・静岡</vt:lpstr>
      <vt:lpstr>11・駿遠・西部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'1・面積、会員数'!Print_Area</vt:lpstr>
      <vt:lpstr>'10・清水・静岡'!Print_Area</vt:lpstr>
      <vt:lpstr>'11・駿遠・西部'!Print_Area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'8・保管高'!Print_Area</vt:lpstr>
      <vt:lpstr>'9・東部・富士'!Print_Area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2025-02-03T06:04:42Z</cp:lastPrinted>
  <dcterms:created xsi:type="dcterms:W3CDTF">2004-08-12T01:21:30Z</dcterms:created>
  <dcterms:modified xsi:type="dcterms:W3CDTF">2025-02-04T06:18:57Z</dcterms:modified>
</cp:coreProperties>
</file>