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88E37DBF-C8FF-4C9D-B49B-01D56D92B075}" xr6:coauthVersionLast="36" xr6:coauthVersionMax="36" xr10:uidLastSave="{00000000-0000-0000-0000-000000000000}"/>
  <bookViews>
    <workbookView xWindow="0" yWindow="0" windowWidth="28800" windowHeight="1198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N87" i="51" l="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N26" i="51"/>
  <c r="O27" i="51" s="1"/>
  <c r="N25" i="51"/>
  <c r="N87" i="56"/>
  <c r="N86" i="56"/>
  <c r="O86" i="56" s="1"/>
  <c r="N85" i="56"/>
  <c r="O85" i="56" s="1"/>
  <c r="N84" i="56"/>
  <c r="N57" i="56"/>
  <c r="O57" i="56" s="1"/>
  <c r="N56" i="56"/>
  <c r="N55" i="56"/>
  <c r="O56" i="56" s="1"/>
  <c r="N54" i="56"/>
  <c r="N28" i="56"/>
  <c r="O28" i="56" s="1"/>
  <c r="N27" i="56"/>
  <c r="O27" i="56" s="1"/>
  <c r="O26" i="56"/>
  <c r="N26" i="56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N54" i="49"/>
  <c r="N28" i="49"/>
  <c r="N27" i="49"/>
  <c r="O28" i="49" s="1"/>
  <c r="O26" i="49"/>
  <c r="N26" i="49"/>
  <c r="N25" i="49"/>
  <c r="N87" i="48"/>
  <c r="O87" i="48" s="1"/>
  <c r="N86" i="48"/>
  <c r="O86" i="48" s="1"/>
  <c r="N85" i="48"/>
  <c r="O85" i="48" s="1"/>
  <c r="N84" i="48"/>
  <c r="O57" i="48"/>
  <c r="N57" i="48"/>
  <c r="N56" i="48"/>
  <c r="O56" i="48" s="1"/>
  <c r="N55" i="48"/>
  <c r="O55" i="48" s="1"/>
  <c r="N54" i="48"/>
  <c r="N25" i="48"/>
  <c r="N28" i="48"/>
  <c r="O28" i="48" s="1"/>
  <c r="N27" i="48"/>
  <c r="O27" i="48" s="1"/>
  <c r="N26" i="48"/>
  <c r="N74" i="47"/>
  <c r="O74" i="47" s="1"/>
  <c r="N73" i="47"/>
  <c r="O73" i="47" s="1"/>
  <c r="N72" i="47"/>
  <c r="O72" i="47" s="1"/>
  <c r="N71" i="47"/>
  <c r="N46" i="47"/>
  <c r="O46" i="47" s="1"/>
  <c r="N45" i="47"/>
  <c r="N44" i="47"/>
  <c r="O44" i="47" s="1"/>
  <c r="N43" i="47"/>
  <c r="O22" i="47"/>
  <c r="N22" i="47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O20" i="46"/>
  <c r="N20" i="46"/>
  <c r="N19" i="46"/>
  <c r="N18" i="46"/>
  <c r="O19" i="46" s="1"/>
  <c r="N17" i="46"/>
  <c r="F61" i="59"/>
  <c r="F61" i="15"/>
  <c r="N89" i="54"/>
  <c r="O89" i="54" s="1"/>
  <c r="N88" i="54"/>
  <c r="O88" i="54" s="1"/>
  <c r="N87" i="54"/>
  <c r="O87" i="54" s="1"/>
  <c r="N86" i="54"/>
  <c r="N90" i="54"/>
  <c r="O90" i="54" s="1"/>
  <c r="N59" i="54"/>
  <c r="O59" i="54" s="1"/>
  <c r="N58" i="54"/>
  <c r="O58" i="54" s="1"/>
  <c r="N57" i="54"/>
  <c r="O57" i="54" s="1"/>
  <c r="N56" i="54"/>
  <c r="N29" i="54"/>
  <c r="N28" i="54"/>
  <c r="O29" i="54" s="1"/>
  <c r="N27" i="54"/>
  <c r="O28" i="54" s="1"/>
  <c r="N26" i="54"/>
  <c r="O47" i="47"/>
  <c r="O88" i="51"/>
  <c r="N88" i="51"/>
  <c r="N58" i="51"/>
  <c r="O58" i="51" s="1"/>
  <c r="N29" i="51"/>
  <c r="O29" i="51" s="1"/>
  <c r="N88" i="56"/>
  <c r="N58" i="56"/>
  <c r="O58" i="56" s="1"/>
  <c r="N29" i="56"/>
  <c r="N88" i="49"/>
  <c r="O88" i="49" s="1"/>
  <c r="N58" i="49"/>
  <c r="N29" i="49"/>
  <c r="O29" i="49" s="1"/>
  <c r="N88" i="48"/>
  <c r="N58" i="48"/>
  <c r="O58" i="48" s="1"/>
  <c r="N29" i="48"/>
  <c r="N75" i="47"/>
  <c r="O75" i="47" s="1"/>
  <c r="N47" i="47"/>
  <c r="N23" i="47"/>
  <c r="N46" i="46"/>
  <c r="O46" i="46" s="1"/>
  <c r="N70" i="46"/>
  <c r="N21" i="46"/>
  <c r="O21" i="46" s="1"/>
  <c r="D27" i="59"/>
  <c r="D28" i="59"/>
  <c r="D29" i="59"/>
  <c r="D30" i="59"/>
  <c r="H44" i="59"/>
  <c r="N29" i="59" s="1"/>
  <c r="E31" i="59" s="1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C30" i="59"/>
  <c r="C29" i="59"/>
  <c r="N28" i="59"/>
  <c r="E30" i="59" s="1"/>
  <c r="K28" i="59"/>
  <c r="C28" i="59"/>
  <c r="N27" i="59"/>
  <c r="E29" i="59" s="1"/>
  <c r="K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O26" i="51" l="1"/>
  <c r="O88" i="56"/>
  <c r="O87" i="56"/>
  <c r="O55" i="56"/>
  <c r="O29" i="56"/>
  <c r="O58" i="49"/>
  <c r="O27" i="49"/>
  <c r="O88" i="48"/>
  <c r="O29" i="48"/>
  <c r="O23" i="47"/>
  <c r="O70" i="46"/>
  <c r="O18" i="46"/>
  <c r="O27" i="54"/>
  <c r="F60" i="59"/>
  <c r="F59" i="59"/>
  <c r="F62" i="59"/>
  <c r="N13" i="57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59" i="15" l="1"/>
  <c r="F60" i="15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<sst xmlns="http://schemas.openxmlformats.org/spreadsheetml/2006/main" count="1668" uniqueCount="210">
  <si>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</si>
  <si>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</si>
  <si>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</si>
  <si>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</si>
  <si>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</si>
  <si>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</si>
  <si>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</si>
  <si>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</si>
  <si>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</si>
  <si>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</si>
  <si>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</si>
  <si>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</si>
  <si>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</si>
  <si>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</si>
  <si>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</si>
  <si>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</si>
  <si>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</si>
  <si>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</si>
  <si>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</si>
  <si>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</si>
  <si>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</si>
  <si>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</si>
  <si>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</si>
  <si>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</si>
  <si>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</si>
  <si>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</si>
  <si>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</si>
  <si>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</si>
  <si>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</si>
  <si>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</si>
  <si>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</si>
  <si>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</si>
  <si>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</si>
  <si>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</si>
  <si>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</si>
  <si>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</si>
  <si>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</si>
  <si>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</si>
  <si>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</si>
  <si>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</si>
  <si>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</si>
  <si>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</si>
  <si>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</si>
  <si>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</si>
  <si>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</si>
  <si>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</si>
  <si>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</si>
  <si>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</si>
  <si>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</si>
  <si>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</si>
  <si>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</si>
  <si>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</si>
  <si>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</si>
  <si>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</si>
  <si>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</si>
  <si>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</si>
  <si>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</si>
  <si>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</si>
  <si>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</si>
  <si>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</si>
  <si>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</si>
  <si>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</si>
  <si>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</si>
  <si>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</si>
  <si>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</si>
  <si>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</si>
  <si>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</si>
  <si>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</si>
  <si>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</si>
  <si>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</si>
  <si>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</si>
  <si>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</si>
  <si>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</si>
  <si>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</si>
  <si>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</si>
  <si>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</si>
  <si>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</si>
  <si>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</si>
  <si>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</si>
  <si>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</si>
  <si>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</si>
  <si>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</si>
  <si>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</si>
  <si>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</si>
  <si>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</si>
  <si>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</si>
  <si>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</si>
  <si>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</si>
  <si>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</si>
  <si>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</si>
  <si>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</si>
  <si>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</si>
  <si>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</si>
  <si>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</si>
  <si>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</si>
  <si>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</si>
  <si>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</si>
  <si>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</si>
  <si>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</si>
  <si>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</si>
  <si>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</si>
  <si>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</si>
  <si>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</si>
  <si>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</si>
  <si>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</si>
  <si>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</si>
  <si>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</si>
  <si>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</si>
  <si>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</si>
  <si>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</si>
  <si>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</si>
  <si>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</si>
  <si>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</si>
  <si>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</si>
  <si>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</si>
  <si>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</si>
  <si>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</si>
  <si>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</si>
  <si>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</si>
  <si>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</si>
  <si>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</si>
  <si>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</si>
  <si>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</si>
  <si>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</si>
  <si>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</si>
  <si>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</si>
  <si>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</si>
  <si>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</si>
  <si>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</si>
  <si>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</si>
  <si>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</si>
  <si>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</si>
  <si>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</si>
  <si>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</si>
  <si>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</si>
  <si>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</si>
  <si>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</si>
  <si>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</si>
  <si>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</si>
  <si>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</si>
  <si>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</si>
  <si>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</si>
  <si>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</si>
  <si>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</si>
  <si>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</si>
  <si>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</si>
  <si>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</si>
  <si>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</si>
  <si>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</si>
  <si>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</si>
  <si>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</si>
  <si>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</si>
  <si>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</si>
  <si>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</si>
  <si>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</si>
  <si>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</si>
  <si>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</si>
  <si>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</si>
  <si>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</si>
  <si>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</si>
  <si>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</si>
  <si>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</si>
  <si>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</si>
  <si>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</si>
  <si>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</si>
  <si>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</si>
  <si>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</si>
  <si>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</si>
  <si>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</si>
  <si>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</si>
  <si>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</si>
  <si>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</si>
  <si>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</si>
  <si>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</si>
  <si>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</si>
  <si>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</si>
  <si>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</si>
  <si>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</si>
  <si>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</si>
  <si>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</si>
  <si>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</si>
  <si>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</si>
  <si>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</si>
  <si>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</si>
  <si>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前月</t>
    <rPh sb="0" eb="2">
      <t>ゼンゲツ</t>
    </rPh>
    <phoneticPr fontId="2"/>
  </si>
  <si>
    <t>令和4年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</si>
  <si>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</si>
  <si>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</si>
  <si>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</si>
  <si>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</si>
  <si>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</si>
  <si>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</si>
  <si>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23，372 ㎡</t>
    <phoneticPr fontId="2"/>
  </si>
  <si>
    <t>19，200 ㎡</t>
    <phoneticPr fontId="2"/>
  </si>
  <si>
    <t>3，559　㎡</t>
    <phoneticPr fontId="2"/>
  </si>
  <si>
    <t>令和6年</t>
    <phoneticPr fontId="2"/>
  </si>
  <si>
    <t>令和7年1月</t>
    <rPh sb="5" eb="6">
      <t>ガツ</t>
    </rPh>
    <phoneticPr fontId="2"/>
  </si>
  <si>
    <t xml:space="preserve">                       令和7年1月所管面（1～3類）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</si>
  <si>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r>
      <t>82，157  m</t>
    </r>
    <r>
      <rPr>
        <sz val="8"/>
        <rFont val="ＭＳ Ｐゴシック"/>
        <family val="3"/>
        <charset val="128"/>
      </rPr>
      <t>3</t>
    </r>
    <phoneticPr fontId="2"/>
  </si>
  <si>
    <t>15，227　㎡</t>
    <phoneticPr fontId="2"/>
  </si>
  <si>
    <t>令和7年</t>
    <rPh sb="0" eb="1">
      <t>レイ</t>
    </rPh>
    <rPh sb="1" eb="2">
      <t>ワ</t>
    </rPh>
    <rPh sb="3" eb="4">
      <t>ネン</t>
    </rPh>
    <phoneticPr fontId="2"/>
  </si>
  <si>
    <t>　　　　　　　　　　　　　　　　令和7年1月末上位10品目入庫高(県合計）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</si>
  <si>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7年（値）</t>
    <rPh sb="1" eb="2">
      <t>ネン</t>
    </rPh>
    <rPh sb="3" eb="4">
      <t>アタイ</t>
    </rPh>
    <phoneticPr fontId="2"/>
  </si>
  <si>
    <t>7年（％）</t>
    <rPh sb="1" eb="2">
      <t>ネン</t>
    </rPh>
    <phoneticPr fontId="2"/>
  </si>
  <si>
    <t>令和7年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</si>
  <si>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13"/>
  </si>
  <si>
    <t>令和6年</t>
    <rPh sb="0" eb="2">
      <t>レイワ</t>
    </rPh>
    <rPh sb="3" eb="4">
      <t>ネン</t>
    </rPh>
    <phoneticPr fontId="13"/>
  </si>
  <si>
    <t>　　　　　　　　　　　　　　　　令和7年1月末上位10品目保管残高(県合計）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</si>
  <si>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令和7年</t>
    <rPh sb="0" eb="1">
      <t>レイ</t>
    </rPh>
    <rPh sb="1" eb="2">
      <t>ワ</t>
    </rPh>
    <rPh sb="3" eb="4">
      <t>ネン</t>
    </rPh>
    <phoneticPr fontId="13"/>
  </si>
  <si>
    <t>令和6年</t>
    <rPh sb="0" eb="1">
      <t>レイ</t>
    </rPh>
    <rPh sb="1" eb="2">
      <t>ワ</t>
    </rPh>
    <rPh sb="3" eb="4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</si>
</sst>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9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2" borderId="1" xfId="1" applyFont="1" applyFill="1" applyBorder="1"/>
    <xf numFmtId="183" fontId="0" fillId="22" borderId="1" xfId="0" applyNumberFormat="1" applyFill="1" applyBorder="1"/>
    <xf numFmtId="0" fontId="23" fillId="0" borderId="0" xfId="0" applyFont="1" applyAlignment="1">
      <alignment horizontal="center"/>
    </xf>
    <xf numFmtId="0" fontId="33" fillId="23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2" borderId="1" xfId="0" applyNumberFormat="1" applyFill="1" applyBorder="1"/>
    <xf numFmtId="38" fontId="0" fillId="19" borderId="1" xfId="1" applyFont="1" applyFill="1" applyBorder="1"/>
    <xf numFmtId="0" fontId="0" fillId="24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0" fontId="8" fillId="22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0" fillId="0" borderId="11" xfId="1" applyFont="1" applyFill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179" fontId="0" fillId="0" borderId="2" xfId="1" applyNumberFormat="1" applyFont="1" applyBorder="1"/>
    <xf numFmtId="38" fontId="1" fillId="0" borderId="42" xfId="1" applyFill="1" applyBorder="1"/>
    <xf numFmtId="38" fontId="0" fillId="0" borderId="34" xfId="1" applyFont="1" applyFill="1" applyBorder="1"/>
    <xf numFmtId="38" fontId="1" fillId="0" borderId="33" xfId="1" applyFill="1" applyBorder="1"/>
    <xf numFmtId="38" fontId="1" fillId="0" borderId="20" xfId="1" applyBorder="1"/>
    <xf numFmtId="38" fontId="1" fillId="0" borderId="9" xfId="1" applyBorder="1"/>
    <xf numFmtId="38" fontId="1" fillId="0" borderId="33" xfId="1" applyFont="1" applyFill="1" applyBorder="1"/>
    <xf numFmtId="178" fontId="5" fillId="0" borderId="31" xfId="0" applyNumberFormat="1" applyFont="1" applyBorder="1" applyAlignment="1">
      <alignment horizontal="center"/>
    </xf>
    <xf numFmtId="179" fontId="0" fillId="0" borderId="10" xfId="1" applyNumberFormat="1" applyFont="1" applyBorder="1"/>
    <xf numFmtId="38" fontId="1" fillId="0" borderId="11" xfId="1" applyFont="1" applyFill="1" applyBorder="1"/>
    <xf numFmtId="38" fontId="1" fillId="0" borderId="10" xfId="1" applyFont="1" applyBorder="1"/>
    <xf numFmtId="38" fontId="37" fillId="19" borderId="1" xfId="1" applyFont="1" applyFill="1" applyBorder="1"/>
    <xf numFmtId="38" fontId="37" fillId="19" borderId="10" xfId="1" applyFont="1" applyFill="1" applyBorder="1"/>
    <xf numFmtId="38" fontId="37" fillId="19" borderId="11" xfId="1" applyFont="1" applyFill="1" applyBorder="1"/>
    <xf numFmtId="38" fontId="37" fillId="19" borderId="39" xfId="1" applyFont="1" applyFill="1" applyBorder="1"/>
    <xf numFmtId="38" fontId="0" fillId="0" borderId="8" xfId="1" applyFont="1" applyFill="1" applyBorder="1"/>
    <xf numFmtId="0" fontId="20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令和7年1月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170</c:v>
                </c:pt>
                <c:pt idx="4">
                  <c:v>171</c:v>
                </c:pt>
                <c:pt idx="5">
                  <c:v>169</c:v>
                </c:pt>
                <c:pt idx="6">
                  <c:v>171</c:v>
                </c:pt>
                <c:pt idx="7">
                  <c:v>169</c:v>
                </c:pt>
                <c:pt idx="8">
                  <c:v>170</c:v>
                </c:pt>
                <c:pt idx="9">
                  <c:v>172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令和7年1月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100.7</c:v>
                </c:pt>
                <c:pt idx="1">
                  <c:v>106.9</c:v>
                </c:pt>
                <c:pt idx="2">
                  <c:v>108.5</c:v>
                </c:pt>
                <c:pt idx="3">
                  <c:v>114.8</c:v>
                </c:pt>
                <c:pt idx="4">
                  <c:v>122.6</c:v>
                </c:pt>
                <c:pt idx="5">
                  <c:v>120.5</c:v>
                </c:pt>
                <c:pt idx="6">
                  <c:v>125.7</c:v>
                </c:pt>
                <c:pt idx="7">
                  <c:v>141.4</c:v>
                </c:pt>
                <c:pt idx="8">
                  <c:v>149.5</c:v>
                </c:pt>
                <c:pt idx="9">
                  <c:v>149.6</c:v>
                </c:pt>
                <c:pt idx="10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令和7年1月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226.3</c:v>
                </c:pt>
                <c:pt idx="1">
                  <c:v>228.9</c:v>
                </c:pt>
                <c:pt idx="2">
                  <c:v>231.8</c:v>
                </c:pt>
                <c:pt idx="3">
                  <c:v>234.9</c:v>
                </c:pt>
                <c:pt idx="4">
                  <c:v>240.8</c:v>
                </c:pt>
                <c:pt idx="5">
                  <c:v>233.6</c:v>
                </c:pt>
                <c:pt idx="6">
                  <c:v>240.2</c:v>
                </c:pt>
                <c:pt idx="7">
                  <c:v>239.9</c:v>
                </c:pt>
                <c:pt idx="8">
                  <c:v>246.5</c:v>
                </c:pt>
                <c:pt idx="9">
                  <c:v>247.6</c:v>
                </c:pt>
                <c:pt idx="10">
                  <c:v>246.8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3.8170447552495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1.120422599929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その他の製造工業品</c:v>
                </c:pt>
                <c:pt idx="5">
                  <c:v>金属製品</c:v>
                </c:pt>
                <c:pt idx="6">
                  <c:v>化学繊維糸</c:v>
                </c:pt>
                <c:pt idx="7">
                  <c:v>合成樹脂</c:v>
                </c:pt>
                <c:pt idx="8">
                  <c:v>その他の食料工業品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16887</c:v>
                </c:pt>
                <c:pt idx="1">
                  <c:v>12390</c:v>
                </c:pt>
                <c:pt idx="2">
                  <c:v>6512</c:v>
                </c:pt>
                <c:pt idx="3">
                  <c:v>5148</c:v>
                </c:pt>
                <c:pt idx="4">
                  <c:v>3531</c:v>
                </c:pt>
                <c:pt idx="5">
                  <c:v>2745</c:v>
                </c:pt>
                <c:pt idx="6">
                  <c:v>1771</c:v>
                </c:pt>
                <c:pt idx="7">
                  <c:v>1544</c:v>
                </c:pt>
                <c:pt idx="8">
                  <c:v>1139</c:v>
                </c:pt>
                <c:pt idx="9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1.1080626454839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-1.8502909068481641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3.4264646423113562E-3"/>
                  <c:y val="7.35606324108819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その他の製造工業品</c:v>
                </c:pt>
                <c:pt idx="5">
                  <c:v>金属製品</c:v>
                </c:pt>
                <c:pt idx="6">
                  <c:v>化学繊維糸</c:v>
                </c:pt>
                <c:pt idx="7">
                  <c:v>合成樹脂</c:v>
                </c:pt>
                <c:pt idx="8">
                  <c:v>その他の食料工業品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17470</c:v>
                </c:pt>
                <c:pt idx="1">
                  <c:v>7237</c:v>
                </c:pt>
                <c:pt idx="2">
                  <c:v>4838</c:v>
                </c:pt>
                <c:pt idx="3">
                  <c:v>7267</c:v>
                </c:pt>
                <c:pt idx="4">
                  <c:v>3791</c:v>
                </c:pt>
                <c:pt idx="5">
                  <c:v>3201</c:v>
                </c:pt>
                <c:pt idx="6">
                  <c:v>1461</c:v>
                </c:pt>
                <c:pt idx="7">
                  <c:v>1658</c:v>
                </c:pt>
                <c:pt idx="8">
                  <c:v>1196</c:v>
                </c:pt>
                <c:pt idx="9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7.533106657122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-1.136363636363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52976</c:v>
                </c:pt>
                <c:pt idx="1">
                  <c:v>10713</c:v>
                </c:pt>
                <c:pt idx="2">
                  <c:v>8775</c:v>
                </c:pt>
                <c:pt idx="3">
                  <c:v>8251</c:v>
                </c:pt>
                <c:pt idx="4">
                  <c:v>4608</c:v>
                </c:pt>
                <c:pt idx="5">
                  <c:v>3246</c:v>
                </c:pt>
                <c:pt idx="6">
                  <c:v>2564</c:v>
                </c:pt>
                <c:pt idx="7">
                  <c:v>2524</c:v>
                </c:pt>
                <c:pt idx="8">
                  <c:v>2021</c:v>
                </c:pt>
                <c:pt idx="9">
                  <c:v>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3.786984013361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49298</c:v>
                </c:pt>
                <c:pt idx="1">
                  <c:v>11403</c:v>
                </c:pt>
                <c:pt idx="2">
                  <c:v>7365</c:v>
                </c:pt>
                <c:pt idx="3">
                  <c:v>4703</c:v>
                </c:pt>
                <c:pt idx="4">
                  <c:v>5040</c:v>
                </c:pt>
                <c:pt idx="5">
                  <c:v>3109</c:v>
                </c:pt>
                <c:pt idx="6">
                  <c:v>1930</c:v>
                </c:pt>
                <c:pt idx="7">
                  <c:v>3529</c:v>
                </c:pt>
                <c:pt idx="8">
                  <c:v>1799</c:v>
                </c:pt>
                <c:pt idx="9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3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4184397163120567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雑穀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麦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23744</c:v>
                </c:pt>
                <c:pt idx="1">
                  <c:v>22930</c:v>
                </c:pt>
                <c:pt idx="2">
                  <c:v>20001</c:v>
                </c:pt>
                <c:pt idx="3">
                  <c:v>14698</c:v>
                </c:pt>
                <c:pt idx="4">
                  <c:v>14034</c:v>
                </c:pt>
                <c:pt idx="5">
                  <c:v>12125</c:v>
                </c:pt>
                <c:pt idx="6">
                  <c:v>11938</c:v>
                </c:pt>
                <c:pt idx="7">
                  <c:v>10963</c:v>
                </c:pt>
                <c:pt idx="8">
                  <c:v>6966</c:v>
                </c:pt>
                <c:pt idx="9">
                  <c:v>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0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5.3191489361702126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5.319148936170147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3.5460992907800767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-8.8652482269503553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5.3191489361702126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雑穀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麦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19572</c:v>
                </c:pt>
                <c:pt idx="1">
                  <c:v>17472</c:v>
                </c:pt>
                <c:pt idx="2">
                  <c:v>19809</c:v>
                </c:pt>
                <c:pt idx="3">
                  <c:v>17018</c:v>
                </c:pt>
                <c:pt idx="4">
                  <c:v>14897</c:v>
                </c:pt>
                <c:pt idx="5">
                  <c:v>21682</c:v>
                </c:pt>
                <c:pt idx="6">
                  <c:v>8579</c:v>
                </c:pt>
                <c:pt idx="7">
                  <c:v>8748</c:v>
                </c:pt>
                <c:pt idx="8">
                  <c:v>10671</c:v>
                </c:pt>
                <c:pt idx="9">
                  <c:v>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6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7.1111111111111115E-3"/>
                  <c:y val="1.0695187165775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合成樹脂</c:v>
                </c:pt>
                <c:pt idx="6">
                  <c:v>動植物性飼・肥料</c:v>
                </c:pt>
                <c:pt idx="7">
                  <c:v>缶詰・びん詰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22250</c:v>
                </c:pt>
                <c:pt idx="1">
                  <c:v>10770</c:v>
                </c:pt>
                <c:pt idx="2">
                  <c:v>6393</c:v>
                </c:pt>
                <c:pt idx="3">
                  <c:v>5091</c:v>
                </c:pt>
                <c:pt idx="4">
                  <c:v>4154</c:v>
                </c:pt>
                <c:pt idx="5">
                  <c:v>1608</c:v>
                </c:pt>
                <c:pt idx="6">
                  <c:v>1379</c:v>
                </c:pt>
                <c:pt idx="7">
                  <c:v>1185</c:v>
                </c:pt>
                <c:pt idx="8">
                  <c:v>1169</c:v>
                </c:pt>
                <c:pt idx="9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1.0695748592923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8.8887489063867661E-3"/>
                  <c:y val="-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合成樹脂</c:v>
                </c:pt>
                <c:pt idx="6">
                  <c:v>動植物性飼・肥料</c:v>
                </c:pt>
                <c:pt idx="7">
                  <c:v>缶詰・びん詰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22410</c:v>
                </c:pt>
                <c:pt idx="1">
                  <c:v>14073</c:v>
                </c:pt>
                <c:pt idx="2">
                  <c:v>8174</c:v>
                </c:pt>
                <c:pt idx="3">
                  <c:v>4559</c:v>
                </c:pt>
                <c:pt idx="4">
                  <c:v>4754</c:v>
                </c:pt>
                <c:pt idx="5">
                  <c:v>2101</c:v>
                </c:pt>
                <c:pt idx="6">
                  <c:v>1402</c:v>
                </c:pt>
                <c:pt idx="7">
                  <c:v>763</c:v>
                </c:pt>
                <c:pt idx="8">
                  <c:v>883</c:v>
                </c:pt>
                <c:pt idx="9">
                  <c:v>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石油製品</c:v>
                </c:pt>
                <c:pt idx="7">
                  <c:v>化学肥料</c:v>
                </c:pt>
                <c:pt idx="8">
                  <c:v>非金属鉱物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30712</c:v>
                </c:pt>
                <c:pt idx="1">
                  <c:v>10863</c:v>
                </c:pt>
                <c:pt idx="2">
                  <c:v>10674</c:v>
                </c:pt>
                <c:pt idx="3">
                  <c:v>9063</c:v>
                </c:pt>
                <c:pt idx="4">
                  <c:v>5885</c:v>
                </c:pt>
                <c:pt idx="5">
                  <c:v>4878</c:v>
                </c:pt>
                <c:pt idx="6">
                  <c:v>2100</c:v>
                </c:pt>
                <c:pt idx="7">
                  <c:v>1414</c:v>
                </c:pt>
                <c:pt idx="8">
                  <c:v>1395</c:v>
                </c:pt>
                <c:pt idx="9">
                  <c:v>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19E-3"/>
                  <c:y val="-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6.9991251093612979E-3"/>
                  <c:y val="1.5065913370998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3.5225714895873593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2.266174355324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石油製品</c:v>
                </c:pt>
                <c:pt idx="7">
                  <c:v>化学肥料</c:v>
                </c:pt>
                <c:pt idx="8">
                  <c:v>非金属鉱物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35051</c:v>
                </c:pt>
                <c:pt idx="1">
                  <c:v>9352</c:v>
                </c:pt>
                <c:pt idx="2">
                  <c:v>9957</c:v>
                </c:pt>
                <c:pt idx="3">
                  <c:v>8937</c:v>
                </c:pt>
                <c:pt idx="4">
                  <c:v>4211</c:v>
                </c:pt>
                <c:pt idx="5">
                  <c:v>4932</c:v>
                </c:pt>
                <c:pt idx="6">
                  <c:v>2526</c:v>
                </c:pt>
                <c:pt idx="7">
                  <c:v>940</c:v>
                </c:pt>
                <c:pt idx="8">
                  <c:v>1040</c:v>
                </c:pt>
                <c:pt idx="9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636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269793</c:v>
                </c:pt>
                <c:pt idx="1">
                  <c:v>82440</c:v>
                </c:pt>
                <c:pt idx="2">
                  <c:v>24280</c:v>
                </c:pt>
                <c:pt idx="3">
                  <c:v>17639</c:v>
                </c:pt>
                <c:pt idx="4">
                  <c:v>16320</c:v>
                </c:pt>
                <c:pt idx="5">
                  <c:v>14349</c:v>
                </c:pt>
                <c:pt idx="6">
                  <c:v>13037</c:v>
                </c:pt>
                <c:pt idx="7">
                  <c:v>11634</c:v>
                </c:pt>
                <c:pt idx="8">
                  <c:v>8634</c:v>
                </c:pt>
                <c:pt idx="9">
                  <c:v>7604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3.4949764529401102E-3"/>
                  <c:y val="-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283745</c:v>
                </c:pt>
                <c:pt idx="1">
                  <c:v>105992</c:v>
                </c:pt>
                <c:pt idx="2">
                  <c:v>20150</c:v>
                </c:pt>
                <c:pt idx="3">
                  <c:v>11343</c:v>
                </c:pt>
                <c:pt idx="4">
                  <c:v>14915</c:v>
                </c:pt>
                <c:pt idx="5">
                  <c:v>9575</c:v>
                </c:pt>
                <c:pt idx="6">
                  <c:v>11526</c:v>
                </c:pt>
                <c:pt idx="7">
                  <c:v>9842</c:v>
                </c:pt>
                <c:pt idx="8">
                  <c:v>9452</c:v>
                </c:pt>
                <c:pt idx="9">
                  <c:v>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8.657781413686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2494423889001169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429569</c:v>
                </c:pt>
                <c:pt idx="1">
                  <c:v>134404</c:v>
                </c:pt>
                <c:pt idx="2">
                  <c:v>119038</c:v>
                </c:pt>
                <c:pt idx="3">
                  <c:v>80284</c:v>
                </c:pt>
                <c:pt idx="4">
                  <c:v>79876</c:v>
                </c:pt>
                <c:pt idx="5">
                  <c:v>70912</c:v>
                </c:pt>
                <c:pt idx="6">
                  <c:v>62949</c:v>
                </c:pt>
                <c:pt idx="7">
                  <c:v>58498</c:v>
                </c:pt>
                <c:pt idx="8">
                  <c:v>50319</c:v>
                </c:pt>
                <c:pt idx="9">
                  <c:v>50278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93E-3"/>
                  <c:y val="-8.6584631466521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1.7847771537280747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784917698428738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-1.4430468918657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-5.35475309528621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445105</c:v>
                </c:pt>
                <c:pt idx="1">
                  <c:v>136106</c:v>
                </c:pt>
                <c:pt idx="2">
                  <c:v>139269</c:v>
                </c:pt>
                <c:pt idx="3">
                  <c:v>77198</c:v>
                </c:pt>
                <c:pt idx="4">
                  <c:v>88275</c:v>
                </c:pt>
                <c:pt idx="5">
                  <c:v>68835</c:v>
                </c:pt>
                <c:pt idx="6">
                  <c:v>65450</c:v>
                </c:pt>
                <c:pt idx="7">
                  <c:v>64863</c:v>
                </c:pt>
                <c:pt idx="8">
                  <c:v>48583</c:v>
                </c:pt>
                <c:pt idx="9">
                  <c:v>43209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28039811262908376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4.190950490163158E-3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3083787603472644"/>
                  <c:y val="-0.1162691131498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429569</c:v>
                </c:pt>
                <c:pt idx="1">
                  <c:v>134404</c:v>
                </c:pt>
                <c:pt idx="2">
                  <c:v>119038</c:v>
                </c:pt>
                <c:pt idx="3">
                  <c:v>80284</c:v>
                </c:pt>
                <c:pt idx="4">
                  <c:v>79876</c:v>
                </c:pt>
                <c:pt idx="5">
                  <c:v>70912</c:v>
                </c:pt>
                <c:pt idx="6">
                  <c:v>62949</c:v>
                </c:pt>
                <c:pt idx="7">
                  <c:v>58498</c:v>
                </c:pt>
                <c:pt idx="8">
                  <c:v>50319</c:v>
                </c:pt>
                <c:pt idx="9">
                  <c:v>50278</c:v>
                </c:pt>
                <c:pt idx="10">
                  <c:v>314634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429569</c:v>
                </c:pt>
                <c:pt idx="1">
                  <c:v>134404</c:v>
                </c:pt>
                <c:pt idx="2">
                  <c:v>119038</c:v>
                </c:pt>
                <c:pt idx="3">
                  <c:v>80284</c:v>
                </c:pt>
                <c:pt idx="4">
                  <c:v>79876</c:v>
                </c:pt>
                <c:pt idx="5">
                  <c:v>70912</c:v>
                </c:pt>
                <c:pt idx="6">
                  <c:v>62949</c:v>
                </c:pt>
                <c:pt idx="7">
                  <c:v>58498</c:v>
                </c:pt>
                <c:pt idx="8">
                  <c:v>50319</c:v>
                </c:pt>
                <c:pt idx="9">
                  <c:v>50278</c:v>
                </c:pt>
                <c:pt idx="10">
                  <c:v>314634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84686341688205"/>
                  <c:y val="0.1500798262286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8.5764503574984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7630996507116012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7.8024216438594028E-3"/>
                  <c:y val="-6.95323257006668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9.8484502414297445E-2"/>
                  <c:y val="-1.9976709807825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4460032190632657"/>
                  <c:y val="-9.920753009322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6.71681901831236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3.759558681119058E-2"/>
                  <c:y val="-4.53178869882643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4.292026473790013E-2"/>
                  <c:y val="-1.78174797115878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8.4820313491347915E-3"/>
                  <c:y val="-8.60663106766826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445105</c:v>
                </c:pt>
                <c:pt idx="1">
                  <c:v>136106</c:v>
                </c:pt>
                <c:pt idx="2">
                  <c:v>139269</c:v>
                </c:pt>
                <c:pt idx="3">
                  <c:v>77198</c:v>
                </c:pt>
                <c:pt idx="4">
                  <c:v>88275</c:v>
                </c:pt>
                <c:pt idx="5">
                  <c:v>68835</c:v>
                </c:pt>
                <c:pt idx="6">
                  <c:v>65450</c:v>
                </c:pt>
                <c:pt idx="7">
                  <c:v>64863</c:v>
                </c:pt>
                <c:pt idx="8">
                  <c:v>48583</c:v>
                </c:pt>
                <c:pt idx="9">
                  <c:v>43209</c:v>
                </c:pt>
                <c:pt idx="10" formatCode="#,##0_);[Red]\(#,##0\)">
                  <c:v>333284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1204225999294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化学繊維糸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22570</c:v>
                </c:pt>
                <c:pt idx="1">
                  <c:v>15070</c:v>
                </c:pt>
                <c:pt idx="2">
                  <c:v>12405</c:v>
                </c:pt>
                <c:pt idx="3">
                  <c:v>6758</c:v>
                </c:pt>
                <c:pt idx="4">
                  <c:v>6627</c:v>
                </c:pt>
                <c:pt idx="5">
                  <c:v>6136</c:v>
                </c:pt>
                <c:pt idx="6">
                  <c:v>4950</c:v>
                </c:pt>
                <c:pt idx="7">
                  <c:v>4778</c:v>
                </c:pt>
                <c:pt idx="8">
                  <c:v>3843</c:v>
                </c:pt>
                <c:pt idx="9">
                  <c:v>2982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1.6309971697402055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1.47426628402185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7.47966278554409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6.16543609990798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化学繊維糸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11152</c:v>
                </c:pt>
                <c:pt idx="1">
                  <c:v>15668</c:v>
                </c:pt>
                <c:pt idx="2">
                  <c:v>11234</c:v>
                </c:pt>
                <c:pt idx="3">
                  <c:v>5720</c:v>
                </c:pt>
                <c:pt idx="4">
                  <c:v>5691</c:v>
                </c:pt>
                <c:pt idx="5">
                  <c:v>5483</c:v>
                </c:pt>
                <c:pt idx="6">
                  <c:v>6084</c:v>
                </c:pt>
                <c:pt idx="7">
                  <c:v>4328</c:v>
                </c:pt>
                <c:pt idx="8">
                  <c:v>3265</c:v>
                </c:pt>
                <c:pt idx="9">
                  <c:v>3176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2,468,490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2,468,490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384534</c:v>
                </c:pt>
                <c:pt idx="2">
                  <c:v>511036</c:v>
                </c:pt>
                <c:pt idx="3">
                  <c:v>244810</c:v>
                </c:pt>
                <c:pt idx="4">
                  <c:v>283562</c:v>
                </c:pt>
                <c:pt idx="5">
                  <c:v>852910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化学肥料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78872</c:v>
                </c:pt>
                <c:pt idx="1">
                  <c:v>14348</c:v>
                </c:pt>
                <c:pt idx="2">
                  <c:v>14230</c:v>
                </c:pt>
                <c:pt idx="3">
                  <c:v>9788</c:v>
                </c:pt>
                <c:pt idx="4">
                  <c:v>9098</c:v>
                </c:pt>
                <c:pt idx="5">
                  <c:v>8721</c:v>
                </c:pt>
                <c:pt idx="6">
                  <c:v>7528</c:v>
                </c:pt>
                <c:pt idx="7">
                  <c:v>6893</c:v>
                </c:pt>
                <c:pt idx="8">
                  <c:v>5557</c:v>
                </c:pt>
                <c:pt idx="9">
                  <c:v>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9624826308476145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-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5.2924364846551686E-3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化学肥料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83643</c:v>
                </c:pt>
                <c:pt idx="1">
                  <c:v>6695</c:v>
                </c:pt>
                <c:pt idx="2">
                  <c:v>17462</c:v>
                </c:pt>
                <c:pt idx="3">
                  <c:v>8405</c:v>
                </c:pt>
                <c:pt idx="4">
                  <c:v>13303</c:v>
                </c:pt>
                <c:pt idx="5">
                  <c:v>8803</c:v>
                </c:pt>
                <c:pt idx="6">
                  <c:v>8518</c:v>
                </c:pt>
                <c:pt idx="7">
                  <c:v>4871</c:v>
                </c:pt>
                <c:pt idx="8">
                  <c:v>4995</c:v>
                </c:pt>
                <c:pt idx="9">
                  <c:v>5613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飲料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77394</c:v>
                </c:pt>
                <c:pt idx="1">
                  <c:v>41435</c:v>
                </c:pt>
                <c:pt idx="2">
                  <c:v>33454</c:v>
                </c:pt>
                <c:pt idx="3">
                  <c:v>29427</c:v>
                </c:pt>
                <c:pt idx="4">
                  <c:v>27202</c:v>
                </c:pt>
                <c:pt idx="5">
                  <c:v>17759</c:v>
                </c:pt>
                <c:pt idx="6">
                  <c:v>16506</c:v>
                </c:pt>
                <c:pt idx="7">
                  <c:v>13148</c:v>
                </c:pt>
                <c:pt idx="8">
                  <c:v>12931</c:v>
                </c:pt>
                <c:pt idx="9">
                  <c:v>12611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1.7730496453900709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5.3191489361702126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5.319148936170212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-1.55038759689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飲料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85707</c:v>
                </c:pt>
                <c:pt idx="1">
                  <c:v>50799</c:v>
                </c:pt>
                <c:pt idx="2">
                  <c:v>33044</c:v>
                </c:pt>
                <c:pt idx="3">
                  <c:v>22770</c:v>
                </c:pt>
                <c:pt idx="4">
                  <c:v>29111</c:v>
                </c:pt>
                <c:pt idx="5">
                  <c:v>14961</c:v>
                </c:pt>
                <c:pt idx="6">
                  <c:v>16582</c:v>
                </c:pt>
                <c:pt idx="7">
                  <c:v>13917</c:v>
                </c:pt>
                <c:pt idx="8">
                  <c:v>9925</c:v>
                </c:pt>
                <c:pt idx="9">
                  <c:v>8958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5.333333333333398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動植物性飼・肥料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14356</c:v>
                </c:pt>
                <c:pt idx="1">
                  <c:v>12829</c:v>
                </c:pt>
                <c:pt idx="2">
                  <c:v>12048</c:v>
                </c:pt>
                <c:pt idx="3">
                  <c:v>5195</c:v>
                </c:pt>
                <c:pt idx="4">
                  <c:v>2166</c:v>
                </c:pt>
                <c:pt idx="5">
                  <c:v>1934</c:v>
                </c:pt>
                <c:pt idx="6">
                  <c:v>1721</c:v>
                </c:pt>
                <c:pt idx="7">
                  <c:v>1438</c:v>
                </c:pt>
                <c:pt idx="8">
                  <c:v>1174</c:v>
                </c:pt>
                <c:pt idx="9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1.24444444444443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-3.5555555555555557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動植物性飼・肥料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15411</c:v>
                </c:pt>
                <c:pt idx="1">
                  <c:v>14956</c:v>
                </c:pt>
                <c:pt idx="2">
                  <c:v>8976</c:v>
                </c:pt>
                <c:pt idx="3">
                  <c:v>6533</c:v>
                </c:pt>
                <c:pt idx="4">
                  <c:v>1476</c:v>
                </c:pt>
                <c:pt idx="5">
                  <c:v>2008</c:v>
                </c:pt>
                <c:pt idx="6">
                  <c:v>1827</c:v>
                </c:pt>
                <c:pt idx="7">
                  <c:v>1402</c:v>
                </c:pt>
                <c:pt idx="8">
                  <c:v>1466</c:v>
                </c:pt>
                <c:pt idx="9">
                  <c:v>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2.4580571496359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4.69060011566350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合成樹脂</c:v>
                </c:pt>
                <c:pt idx="4">
                  <c:v>その他の化学工業品</c:v>
                </c:pt>
                <c:pt idx="5">
                  <c:v>石油製品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その他の食料工業品</c:v>
                </c:pt>
                <c:pt idx="9">
                  <c:v>米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19868</c:v>
                </c:pt>
                <c:pt idx="1">
                  <c:v>17419</c:v>
                </c:pt>
                <c:pt idx="2">
                  <c:v>11416</c:v>
                </c:pt>
                <c:pt idx="3">
                  <c:v>6689</c:v>
                </c:pt>
                <c:pt idx="4">
                  <c:v>4969</c:v>
                </c:pt>
                <c:pt idx="5">
                  <c:v>4055</c:v>
                </c:pt>
                <c:pt idx="6">
                  <c:v>3572</c:v>
                </c:pt>
                <c:pt idx="7">
                  <c:v>3145</c:v>
                </c:pt>
                <c:pt idx="8">
                  <c:v>3114</c:v>
                </c:pt>
                <c:pt idx="9">
                  <c:v>2530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2.256713673502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合成樹脂</c:v>
                </c:pt>
                <c:pt idx="4">
                  <c:v>その他の化学工業品</c:v>
                </c:pt>
                <c:pt idx="5">
                  <c:v>石油製品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その他の食料工業品</c:v>
                </c:pt>
                <c:pt idx="9">
                  <c:v>米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23658</c:v>
                </c:pt>
                <c:pt idx="1">
                  <c:v>14961</c:v>
                </c:pt>
                <c:pt idx="2">
                  <c:v>13531</c:v>
                </c:pt>
                <c:pt idx="3">
                  <c:v>7249</c:v>
                </c:pt>
                <c:pt idx="4">
                  <c:v>4389</c:v>
                </c:pt>
                <c:pt idx="5">
                  <c:v>3073</c:v>
                </c:pt>
                <c:pt idx="6">
                  <c:v>3514</c:v>
                </c:pt>
                <c:pt idx="7">
                  <c:v>3206</c:v>
                </c:pt>
                <c:pt idx="8">
                  <c:v>9760</c:v>
                </c:pt>
                <c:pt idx="9">
                  <c:v>3140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7.1678943357885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389235</c:v>
                </c:pt>
                <c:pt idx="1">
                  <c:v>99101</c:v>
                </c:pt>
                <c:pt idx="2">
                  <c:v>39798</c:v>
                </c:pt>
                <c:pt idx="3">
                  <c:v>25477</c:v>
                </c:pt>
                <c:pt idx="4">
                  <c:v>19186</c:v>
                </c:pt>
                <c:pt idx="5">
                  <c:v>18666</c:v>
                </c:pt>
                <c:pt idx="6">
                  <c:v>17639</c:v>
                </c:pt>
                <c:pt idx="7">
                  <c:v>15307</c:v>
                </c:pt>
                <c:pt idx="8">
                  <c:v>14846</c:v>
                </c:pt>
                <c:pt idx="9">
                  <c:v>10405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42464679410197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1.2232417585290497E-2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404341</c:v>
                </c:pt>
                <c:pt idx="1">
                  <c:v>120367</c:v>
                </c:pt>
                <c:pt idx="2">
                  <c:v>38476</c:v>
                </c:pt>
                <c:pt idx="3">
                  <c:v>25045</c:v>
                </c:pt>
                <c:pt idx="4">
                  <c:v>22637</c:v>
                </c:pt>
                <c:pt idx="5">
                  <c:v>19556</c:v>
                </c:pt>
                <c:pt idx="6">
                  <c:v>17482</c:v>
                </c:pt>
                <c:pt idx="7">
                  <c:v>13078</c:v>
                </c:pt>
                <c:pt idx="8">
                  <c:v>13707</c:v>
                </c:pt>
                <c:pt idx="9">
                  <c:v>8635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  <c:pt idx="9">
                  <c:v>89.5</c:v>
                </c:pt>
                <c:pt idx="10">
                  <c:v>93.4</c:v>
                </c:pt>
                <c:pt idx="11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  <c:pt idx="9">
                  <c:v>60.2</c:v>
                </c:pt>
                <c:pt idx="10">
                  <c:v>55.8</c:v>
                </c:pt>
                <c:pt idx="11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  <c:pt idx="9">
                  <c:v>66.8</c:v>
                </c:pt>
                <c:pt idx="10">
                  <c:v>58.9</c:v>
                </c:pt>
                <c:pt idx="11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  <c:pt idx="9">
                  <c:v>12.1</c:v>
                </c:pt>
                <c:pt idx="10">
                  <c:v>11.3</c:v>
                </c:pt>
                <c:pt idx="11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  <c:pt idx="9">
                  <c:v>16.7</c:v>
                </c:pt>
                <c:pt idx="10">
                  <c:v>16.8</c:v>
                </c:pt>
                <c:pt idx="11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132257</c:v>
                </c:pt>
                <c:pt idx="1">
                  <c:v>234225</c:v>
                </c:pt>
                <c:pt idx="2">
                  <c:v>321448</c:v>
                </c:pt>
                <c:pt idx="3">
                  <c:v>211650</c:v>
                </c:pt>
                <c:pt idx="4">
                  <c:v>166620</c:v>
                </c:pt>
                <c:pt idx="5">
                  <c:v>587781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59381</c:v>
                </c:pt>
                <c:pt idx="1">
                  <c:v>150309</c:v>
                </c:pt>
                <c:pt idx="2">
                  <c:v>189588</c:v>
                </c:pt>
                <c:pt idx="3">
                  <c:v>33160</c:v>
                </c:pt>
                <c:pt idx="4">
                  <c:v>116942</c:v>
                </c:pt>
                <c:pt idx="5">
                  <c:v>265129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0.69013974263976874</c:v>
                </c:pt>
                <c:pt idx="1">
                  <c:v>0.60911388849880632</c:v>
                </c:pt>
                <c:pt idx="2">
                  <c:v>0.62901243747994273</c:v>
                </c:pt>
                <c:pt idx="3">
                  <c:v>0.86454801682937787</c:v>
                </c:pt>
                <c:pt idx="4">
                  <c:v>0.58759636340553389</c:v>
                </c:pt>
                <c:pt idx="5">
                  <c:v>0.68914774126226686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  <c:pt idx="9">
                  <c:v>72.900000000000006</c:v>
                </c:pt>
                <c:pt idx="10">
                  <c:v>66.900000000000006</c:v>
                </c:pt>
                <c:pt idx="11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  <c:pt idx="9">
                  <c:v>36.1</c:v>
                </c:pt>
                <c:pt idx="10">
                  <c:v>37.200000000000003</c:v>
                </c:pt>
                <c:pt idx="11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  <c:pt idx="9" formatCode="General">
                  <c:v>49</c:v>
                </c:pt>
                <c:pt idx="10" formatCode="General">
                  <c:v>45.6</c:v>
                </c:pt>
                <c:pt idx="11" formatCode="General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  <c:pt idx="9">
                  <c:v>76.8</c:v>
                </c:pt>
                <c:pt idx="10">
                  <c:v>71</c:v>
                </c:pt>
                <c:pt idx="11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  <c:pt idx="9">
                  <c:v>58.1</c:v>
                </c:pt>
                <c:pt idx="10">
                  <c:v>59.8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  <c:pt idx="9">
                  <c:v>131.80000000000001</c:v>
                </c:pt>
                <c:pt idx="10">
                  <c:v>119</c:v>
                </c:pt>
                <c:pt idx="1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  <c:pt idx="9">
                  <c:v>101.5</c:v>
                </c:pt>
                <c:pt idx="10">
                  <c:v>93.9</c:v>
                </c:pt>
                <c:pt idx="11">
                  <c:v>89.6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  <c:pt idx="9">
                  <c:v>107.5</c:v>
                </c:pt>
                <c:pt idx="10">
                  <c:v>104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  <c:pt idx="9">
                  <c:v>94.5</c:v>
                </c:pt>
                <c:pt idx="10">
                  <c:v>90.5</c:v>
                </c:pt>
                <c:pt idx="11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  <c:pt idx="9">
                  <c:v>105.8</c:v>
                </c:pt>
                <c:pt idx="10">
                  <c:v>104.2</c:v>
                </c:pt>
                <c:pt idx="11" formatCode="0.0_ 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  <c:pt idx="9">
                  <c:v>51.8</c:v>
                </c:pt>
                <c:pt idx="10">
                  <c:v>53.6</c:v>
                </c:pt>
                <c:pt idx="11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  <c:pt idx="9">
                  <c:v>70.099999999999994</c:v>
                </c:pt>
                <c:pt idx="10">
                  <c:v>68.7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  <c:pt idx="9">
                  <c:v>74</c:v>
                </c:pt>
                <c:pt idx="10">
                  <c:v>78.3</c:v>
                </c:pt>
                <c:pt idx="11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  <c:pt idx="9">
                  <c:v>148.4</c:v>
                </c:pt>
                <c:pt idx="10">
                  <c:v>148.4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  <c:pt idx="9">
                  <c:v>71.2</c:v>
                </c:pt>
                <c:pt idx="10">
                  <c:v>70.2</c:v>
                </c:pt>
                <c:pt idx="11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3.5698353968574765E-3"/>
                  <c:y val="-2.3088250332344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8.92458849214369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7.139670793714953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296828</c:v>
                </c:pt>
                <c:pt idx="1">
                  <c:v>95978</c:v>
                </c:pt>
                <c:pt idx="2">
                  <c:v>89575</c:v>
                </c:pt>
                <c:pt idx="3">
                  <c:v>88694</c:v>
                </c:pt>
                <c:pt idx="4">
                  <c:v>56267</c:v>
                </c:pt>
                <c:pt idx="5">
                  <c:v>40399</c:v>
                </c:pt>
                <c:pt idx="6">
                  <c:v>39620</c:v>
                </c:pt>
                <c:pt idx="7">
                  <c:v>32814</c:v>
                </c:pt>
                <c:pt idx="8">
                  <c:v>25413</c:v>
                </c:pt>
                <c:pt idx="9">
                  <c:v>24728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0709506190572414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5.354612550585551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7.139670793714953E-3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1.784917698428607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-4.4005951224804904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306560</c:v>
                </c:pt>
                <c:pt idx="1">
                  <c:v>91897</c:v>
                </c:pt>
                <c:pt idx="2">
                  <c:v>91233</c:v>
                </c:pt>
                <c:pt idx="3">
                  <c:v>113980</c:v>
                </c:pt>
                <c:pt idx="4">
                  <c:v>50128</c:v>
                </c:pt>
                <c:pt idx="5">
                  <c:v>42407</c:v>
                </c:pt>
                <c:pt idx="6">
                  <c:v>27727</c:v>
                </c:pt>
                <c:pt idx="7">
                  <c:v>29931</c:v>
                </c:pt>
                <c:pt idx="8">
                  <c:v>24526</c:v>
                </c:pt>
                <c:pt idx="9">
                  <c:v>29372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5163454995476"/>
                  <c:y val="-6.1926003515615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404304162834342"/>
                  <c:y val="-9.1193623732813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5664804719922827E-2"/>
                  <c:y val="-0.1008377278528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4.89908256880733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1E-4"/>
                  <c:y val="-1.030605119314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7094017094017096E-2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296828</c:v>
                </c:pt>
                <c:pt idx="1">
                  <c:v>95978</c:v>
                </c:pt>
                <c:pt idx="2">
                  <c:v>89575</c:v>
                </c:pt>
                <c:pt idx="3">
                  <c:v>88694</c:v>
                </c:pt>
                <c:pt idx="4">
                  <c:v>56267</c:v>
                </c:pt>
                <c:pt idx="5">
                  <c:v>40399</c:v>
                </c:pt>
                <c:pt idx="6">
                  <c:v>39620</c:v>
                </c:pt>
                <c:pt idx="7">
                  <c:v>32814</c:v>
                </c:pt>
                <c:pt idx="8">
                  <c:v>25413</c:v>
                </c:pt>
                <c:pt idx="9">
                  <c:v>24728</c:v>
                </c:pt>
                <c:pt idx="10">
                  <c:v>158297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296828</c:v>
                </c:pt>
                <c:pt idx="1">
                  <c:v>95978</c:v>
                </c:pt>
                <c:pt idx="2">
                  <c:v>89575</c:v>
                </c:pt>
                <c:pt idx="3">
                  <c:v>88694</c:v>
                </c:pt>
                <c:pt idx="4">
                  <c:v>56267</c:v>
                </c:pt>
                <c:pt idx="5">
                  <c:v>40399</c:v>
                </c:pt>
                <c:pt idx="6">
                  <c:v>39620</c:v>
                </c:pt>
                <c:pt idx="7">
                  <c:v>32814</c:v>
                </c:pt>
                <c:pt idx="8">
                  <c:v>25413</c:v>
                </c:pt>
                <c:pt idx="9">
                  <c:v>24728</c:v>
                </c:pt>
                <c:pt idx="10">
                  <c:v>158297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9.7972546535131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8511403631797946"/>
                  <c:y val="-0.113350710471535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2881208551221179"/>
                  <c:y val="-9.0351344013032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5343150808439021"/>
                  <c:y val="-0.146160678191088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018770745259896"/>
                  <c:y val="-4.6030349654569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4.1033038809080177E-4"/>
                  <c:y val="-1.3383775303949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9.46016230729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306560</c:v>
                </c:pt>
                <c:pt idx="1">
                  <c:v>91897</c:v>
                </c:pt>
                <c:pt idx="2">
                  <c:v>91233</c:v>
                </c:pt>
                <c:pt idx="3">
                  <c:v>113980</c:v>
                </c:pt>
                <c:pt idx="4">
                  <c:v>50128</c:v>
                </c:pt>
                <c:pt idx="5">
                  <c:v>42407</c:v>
                </c:pt>
                <c:pt idx="6">
                  <c:v>27727</c:v>
                </c:pt>
                <c:pt idx="7">
                  <c:v>29931</c:v>
                </c:pt>
                <c:pt idx="8">
                  <c:v>24526</c:v>
                </c:pt>
                <c:pt idx="9">
                  <c:v>29372</c:v>
                </c:pt>
                <c:pt idx="10" formatCode="#,##0_);[Red]\(#,##0\)">
                  <c:v>158399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0.31818</cdr:y>
    </cdr:from>
    <cdr:to>
      <cdr:x>1</cdr:x>
      <cdr:y>0.76136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800102"/>
          <a:ext cx="685732" cy="111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0.92173</cdr:x>
      <cdr:y>0.30137</cdr:y>
    </cdr:from>
    <cdr:to>
      <cdr:x>0.99753</cdr:x>
      <cdr:y>0.80137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0187" y="838213"/>
          <a:ext cx="585538" cy="1390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0.88411</cdr:x>
      <cdr:y>0.46885</cdr:y>
    </cdr:from>
    <cdr:to>
      <cdr:x>0.9935</cdr:x>
      <cdr:y>0.81639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26" y="1362067"/>
          <a:ext cx="800210" cy="1009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0.90624</cdr:x>
      <cdr:y>0.46378</cdr:y>
    </cdr:from>
    <cdr:to>
      <cdr:x>0.9987</cdr:x>
      <cdr:y>0.89493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12" y="1219235"/>
          <a:ext cx="676363" cy="1133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0.30437</cdr:y>
    </cdr:from>
    <cdr:to>
      <cdr:x>0.98694</cdr:x>
      <cdr:y>0.81694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855254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0.85826</cdr:x>
      <cdr:y>0.29225</cdr:y>
    </cdr:from>
    <cdr:to>
      <cdr:x>0.9896</cdr:x>
      <cdr:y>0.84859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9" y="790572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0.18214</cdr:y>
    </cdr:from>
    <cdr:to>
      <cdr:x>0.99214</cdr:x>
      <cdr:y>0.66786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18" y="485763"/>
          <a:ext cx="695434" cy="1295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0.89544</cdr:x>
      <cdr:y>0.27857</cdr:y>
    </cdr:from>
    <cdr:to>
      <cdr:x>0.98303</cdr:x>
      <cdr:y>0.8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706" y="742946"/>
          <a:ext cx="638235" cy="1390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0.85733</cdr:x>
      <cdr:y>0.36141</cdr:y>
    </cdr:from>
    <cdr:to>
      <cdr:x>0.99612</cdr:x>
      <cdr:y>0.84562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003" y="981088"/>
          <a:ext cx="1019242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0.91134</cdr:x>
      <cdr:y>0.19388</cdr:y>
    </cdr:from>
    <cdr:to>
      <cdr:x>0.99609</cdr:x>
      <cdr:y>0.70408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48" y="542924"/>
          <a:ext cx="619156" cy="1428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0.60932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14" y="409571"/>
          <a:ext cx="685765" cy="1209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0.87223</cdr:x>
      <cdr:y>0.11186</cdr:y>
    </cdr:from>
    <cdr:to>
      <cdr:x>1</cdr:x>
      <cdr:y>0.83051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2224" y="314320"/>
          <a:ext cx="933451" cy="2019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44" t="s">
        <v>130</v>
      </c>
      <c r="B2" s="445"/>
      <c r="C2" s="445"/>
      <c r="D2" s="445"/>
      <c r="E2" s="445"/>
      <c r="F2" s="445"/>
      <c r="G2" s="445"/>
      <c r="H2" s="446"/>
    </row>
    <row r="3" spans="1:8" ht="30" customHeight="1">
      <c r="A3" s="447"/>
      <c r="B3" s="445"/>
      <c r="C3" s="445"/>
      <c r="D3" s="445"/>
      <c r="E3" s="445"/>
      <c r="F3" s="445"/>
      <c r="G3" s="445"/>
      <c r="H3" s="446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131</v>
      </c>
      <c r="C6" s="235"/>
      <c r="D6" s="236" t="s">
        <v>132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133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134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135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136</v>
      </c>
      <c r="G13" s="241"/>
      <c r="H13" s="242"/>
    </row>
    <row r="14" spans="1:8" s="237" customFormat="1" ht="17.100000000000001" customHeight="1">
      <c r="A14" s="238"/>
      <c r="B14" s="243" t="s">
        <v>137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138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139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140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141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142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143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144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145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146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147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90</v>
      </c>
      <c r="E35" s="237" t="s">
        <v>148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149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150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48" t="s">
        <v>151</v>
      </c>
      <c r="B42" s="449"/>
      <c r="C42" s="449"/>
      <c r="D42" s="449"/>
      <c r="E42" s="449"/>
      <c r="F42" s="449"/>
      <c r="G42" s="449"/>
      <c r="H42" s="450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L46" sqref="L46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/>
      <c r="R1" s="104"/>
    </row>
    <row r="2" spans="8:30">
      <c r="H2" s="183" t="s">
        <v>204</v>
      </c>
      <c r="I2" s="3"/>
      <c r="J2" s="184" t="s">
        <v>101</v>
      </c>
      <c r="K2" s="3"/>
      <c r="L2" s="293" t="s">
        <v>190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98</v>
      </c>
      <c r="I3" s="3"/>
      <c r="J3" s="144" t="s">
        <v>47</v>
      </c>
      <c r="K3" s="3"/>
      <c r="L3" s="293" t="s">
        <v>98</v>
      </c>
      <c r="N3" s="419"/>
      <c r="S3" s="26"/>
      <c r="T3" s="26"/>
      <c r="U3" s="26"/>
    </row>
    <row r="4" spans="8:30" ht="13.5" customHeight="1">
      <c r="H4" s="89">
        <v>22570</v>
      </c>
      <c r="I4" s="3">
        <v>33</v>
      </c>
      <c r="J4" s="160" t="s">
        <v>0</v>
      </c>
      <c r="K4" s="116">
        <f>SUM(I4)</f>
        <v>33</v>
      </c>
      <c r="L4" s="312">
        <v>11152</v>
      </c>
      <c r="M4" s="391"/>
      <c r="N4" s="419"/>
      <c r="O4" s="90"/>
      <c r="S4" s="26"/>
      <c r="T4" s="26"/>
      <c r="U4" s="26"/>
    </row>
    <row r="5" spans="8:30" ht="13.5" customHeight="1">
      <c r="H5" s="44">
        <v>15070</v>
      </c>
      <c r="I5" s="3">
        <v>37</v>
      </c>
      <c r="J5" s="160" t="s">
        <v>37</v>
      </c>
      <c r="K5" s="116">
        <f t="shared" ref="K5:K13" si="0">SUM(I5)</f>
        <v>37</v>
      </c>
      <c r="L5" s="313">
        <v>15668</v>
      </c>
      <c r="M5" s="45"/>
      <c r="N5" s="419"/>
      <c r="O5" s="90"/>
      <c r="S5" s="26"/>
      <c r="T5" s="26"/>
      <c r="U5" s="26"/>
    </row>
    <row r="6" spans="8:30" ht="13.5" customHeight="1">
      <c r="H6" s="437">
        <v>12405</v>
      </c>
      <c r="I6" s="3">
        <v>26</v>
      </c>
      <c r="J6" s="160" t="s">
        <v>30</v>
      </c>
      <c r="K6" s="116">
        <f t="shared" si="0"/>
        <v>26</v>
      </c>
      <c r="L6" s="313">
        <v>11234</v>
      </c>
      <c r="M6" s="45"/>
      <c r="N6" s="419"/>
      <c r="O6" s="90"/>
      <c r="S6" s="26"/>
      <c r="T6" s="26"/>
      <c r="U6" s="26"/>
    </row>
    <row r="7" spans="8:30" ht="13.5" customHeight="1">
      <c r="H7" s="88">
        <v>6758</v>
      </c>
      <c r="I7" s="3">
        <v>27</v>
      </c>
      <c r="J7" s="160" t="s">
        <v>31</v>
      </c>
      <c r="K7" s="116">
        <f t="shared" si="0"/>
        <v>27</v>
      </c>
      <c r="L7" s="313">
        <v>5720</v>
      </c>
      <c r="M7" s="45"/>
      <c r="N7" s="419"/>
      <c r="O7" s="90"/>
      <c r="S7" s="26"/>
      <c r="T7" s="26"/>
      <c r="U7" s="26"/>
    </row>
    <row r="8" spans="8:30">
      <c r="H8" s="88">
        <v>6627</v>
      </c>
      <c r="I8" s="33">
        <v>40</v>
      </c>
      <c r="J8" s="160" t="s">
        <v>2</v>
      </c>
      <c r="K8" s="116">
        <f t="shared" si="0"/>
        <v>40</v>
      </c>
      <c r="L8" s="313">
        <v>5691</v>
      </c>
      <c r="M8" s="45"/>
      <c r="N8" s="90"/>
      <c r="O8" s="90"/>
      <c r="S8" s="26"/>
      <c r="T8" s="26"/>
      <c r="U8" s="26"/>
    </row>
    <row r="9" spans="8:30">
      <c r="H9" s="88">
        <v>6136</v>
      </c>
      <c r="I9" s="3">
        <v>14</v>
      </c>
      <c r="J9" s="160" t="s">
        <v>19</v>
      </c>
      <c r="K9" s="116">
        <f t="shared" si="0"/>
        <v>14</v>
      </c>
      <c r="L9" s="313">
        <v>5483</v>
      </c>
      <c r="M9" s="45"/>
      <c r="N9" s="90"/>
      <c r="O9" s="90"/>
      <c r="S9" s="26"/>
      <c r="T9" s="26"/>
      <c r="U9" s="26"/>
    </row>
    <row r="10" spans="8:30">
      <c r="H10" s="44">
        <v>4950</v>
      </c>
      <c r="I10" s="14">
        <v>25</v>
      </c>
      <c r="J10" s="162" t="s">
        <v>29</v>
      </c>
      <c r="K10" s="116">
        <f t="shared" si="0"/>
        <v>25</v>
      </c>
      <c r="L10" s="313">
        <v>6084</v>
      </c>
      <c r="S10" s="26"/>
      <c r="T10" s="26"/>
      <c r="U10" s="26"/>
    </row>
    <row r="11" spans="8:30">
      <c r="H11" s="89">
        <v>4778</v>
      </c>
      <c r="I11" s="3">
        <v>36</v>
      </c>
      <c r="J11" s="160" t="s">
        <v>5</v>
      </c>
      <c r="K11" s="116">
        <f t="shared" si="0"/>
        <v>36</v>
      </c>
      <c r="L11" s="313">
        <v>4328</v>
      </c>
      <c r="M11" s="45"/>
      <c r="N11" s="90"/>
      <c r="O11" s="90"/>
      <c r="S11" s="26"/>
      <c r="T11" s="26"/>
      <c r="U11" s="26"/>
    </row>
    <row r="12" spans="8:30">
      <c r="H12" s="330">
        <v>3843</v>
      </c>
      <c r="I12" s="14">
        <v>15</v>
      </c>
      <c r="J12" s="162" t="s">
        <v>20</v>
      </c>
      <c r="K12" s="116">
        <f t="shared" si="0"/>
        <v>15</v>
      </c>
      <c r="L12" s="313">
        <v>3265</v>
      </c>
      <c r="M12" s="45"/>
      <c r="N12" s="90"/>
      <c r="O12" s="90"/>
      <c r="S12" s="26"/>
      <c r="T12" s="26"/>
      <c r="U12" s="26"/>
    </row>
    <row r="13" spans="8:30" ht="14.25" thickBot="1">
      <c r="H13" s="433">
        <v>2982</v>
      </c>
      <c r="I13" s="378">
        <v>16</v>
      </c>
      <c r="J13" s="379" t="s">
        <v>3</v>
      </c>
      <c r="K13" s="116">
        <f t="shared" si="0"/>
        <v>16</v>
      </c>
      <c r="L13" s="314">
        <v>3176</v>
      </c>
      <c r="M13" s="45"/>
      <c r="N13" s="90"/>
      <c r="O13" s="90"/>
      <c r="S13" s="26"/>
      <c r="T13" s="26"/>
      <c r="U13" s="26"/>
    </row>
    <row r="14" spans="8:30" ht="14.25" thickTop="1">
      <c r="H14" s="193">
        <v>1996</v>
      </c>
      <c r="I14" s="121">
        <v>34</v>
      </c>
      <c r="J14" s="174" t="s">
        <v>1</v>
      </c>
      <c r="K14" s="107" t="s">
        <v>8</v>
      </c>
      <c r="L14" s="315">
        <v>83441</v>
      </c>
      <c r="S14" s="26"/>
      <c r="T14" s="26"/>
      <c r="U14" s="26"/>
    </row>
    <row r="15" spans="8:30">
      <c r="H15" s="88">
        <v>1946</v>
      </c>
      <c r="I15" s="3">
        <v>17</v>
      </c>
      <c r="J15" s="160" t="s">
        <v>21</v>
      </c>
      <c r="K15" s="50"/>
      <c r="L15" t="s">
        <v>59</v>
      </c>
      <c r="M15" s="401" t="s">
        <v>184</v>
      </c>
      <c r="N15" s="42" t="s">
        <v>74</v>
      </c>
      <c r="S15" s="26"/>
      <c r="T15" s="26"/>
      <c r="U15" s="26"/>
    </row>
    <row r="16" spans="8:30">
      <c r="H16" s="88">
        <v>1669</v>
      </c>
      <c r="I16" s="3">
        <v>1</v>
      </c>
      <c r="J16" s="160" t="s">
        <v>4</v>
      </c>
      <c r="K16" s="116">
        <f>SUM(I4)</f>
        <v>33</v>
      </c>
      <c r="L16" s="160" t="s">
        <v>0</v>
      </c>
      <c r="M16" s="438">
        <v>21928</v>
      </c>
      <c r="N16" s="89">
        <f>SUM(H4)</f>
        <v>22570</v>
      </c>
      <c r="O16" s="45"/>
      <c r="P16" s="17"/>
      <c r="S16" s="26"/>
      <c r="T16" s="26"/>
      <c r="U16" s="26"/>
    </row>
    <row r="17" spans="1:21">
      <c r="H17" s="193">
        <v>1637</v>
      </c>
      <c r="I17" s="3">
        <v>24</v>
      </c>
      <c r="J17" s="160" t="s">
        <v>28</v>
      </c>
      <c r="K17" s="116">
        <f t="shared" ref="K17:K25" si="1">SUM(I5)</f>
        <v>37</v>
      </c>
      <c r="L17" s="160" t="s">
        <v>37</v>
      </c>
      <c r="M17" s="439">
        <v>13358</v>
      </c>
      <c r="N17" s="89">
        <f t="shared" ref="N17:N25" si="2">SUM(H5)</f>
        <v>15070</v>
      </c>
      <c r="O17" s="45"/>
      <c r="P17" s="17"/>
      <c r="S17" s="26"/>
      <c r="T17" s="26"/>
      <c r="U17" s="26"/>
    </row>
    <row r="18" spans="1:21">
      <c r="H18" s="122">
        <v>1282</v>
      </c>
      <c r="I18" s="3">
        <v>38</v>
      </c>
      <c r="J18" s="160" t="s">
        <v>38</v>
      </c>
      <c r="K18" s="116">
        <f t="shared" si="1"/>
        <v>26</v>
      </c>
      <c r="L18" s="160" t="s">
        <v>30</v>
      </c>
      <c r="M18" s="439">
        <v>12140</v>
      </c>
      <c r="N18" s="89">
        <f t="shared" si="2"/>
        <v>12405</v>
      </c>
      <c r="O18" s="45"/>
      <c r="P18" s="17"/>
      <c r="S18" s="26"/>
      <c r="T18" s="26"/>
      <c r="U18" s="26"/>
    </row>
    <row r="19" spans="1:21">
      <c r="H19" s="43">
        <v>461</v>
      </c>
      <c r="I19" s="3">
        <v>2</v>
      </c>
      <c r="J19" s="160" t="s">
        <v>6</v>
      </c>
      <c r="K19" s="116">
        <f t="shared" si="1"/>
        <v>27</v>
      </c>
      <c r="L19" s="160" t="s">
        <v>31</v>
      </c>
      <c r="M19" s="439">
        <v>6337</v>
      </c>
      <c r="N19" s="89">
        <f t="shared" si="2"/>
        <v>6758</v>
      </c>
      <c r="O19" s="45"/>
      <c r="P19" s="17"/>
      <c r="S19" s="26"/>
      <c r="T19" s="26"/>
      <c r="U19" s="26"/>
    </row>
    <row r="20" spans="1:21" ht="14.25" thickBot="1">
      <c r="H20" s="193">
        <v>411</v>
      </c>
      <c r="I20" s="3">
        <v>12</v>
      </c>
      <c r="J20" s="160" t="s">
        <v>18</v>
      </c>
      <c r="K20" s="116">
        <f t="shared" si="1"/>
        <v>40</v>
      </c>
      <c r="L20" s="160" t="s">
        <v>2</v>
      </c>
      <c r="M20" s="439">
        <v>6763</v>
      </c>
      <c r="N20" s="89">
        <f t="shared" si="2"/>
        <v>6627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8" t="s">
        <v>200</v>
      </c>
      <c r="D21" s="8" t="s">
        <v>190</v>
      </c>
      <c r="E21" s="59" t="s">
        <v>41</v>
      </c>
      <c r="F21" s="59" t="s">
        <v>50</v>
      </c>
      <c r="G21" s="8" t="s">
        <v>171</v>
      </c>
      <c r="H21" s="193">
        <v>312</v>
      </c>
      <c r="I21" s="3">
        <v>23</v>
      </c>
      <c r="J21" s="160" t="s">
        <v>27</v>
      </c>
      <c r="K21" s="116">
        <f t="shared" si="1"/>
        <v>14</v>
      </c>
      <c r="L21" s="160" t="s">
        <v>19</v>
      </c>
      <c r="M21" s="439">
        <v>6682</v>
      </c>
      <c r="N21" s="89">
        <f t="shared" si="2"/>
        <v>6136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22570</v>
      </c>
      <c r="D22" s="89">
        <f>SUM(L4)</f>
        <v>11152</v>
      </c>
      <c r="E22" s="52">
        <f t="shared" ref="E22:E32" si="4">SUM(N16/M16*100)</f>
        <v>102.92776358993068</v>
      </c>
      <c r="F22" s="55">
        <f>SUM(C22/D22*100)</f>
        <v>202.3852223816356</v>
      </c>
      <c r="G22" s="3"/>
      <c r="H22" s="125">
        <v>202</v>
      </c>
      <c r="I22" s="3">
        <v>21</v>
      </c>
      <c r="J22" s="160" t="s">
        <v>25</v>
      </c>
      <c r="K22" s="116">
        <f t="shared" si="1"/>
        <v>25</v>
      </c>
      <c r="L22" s="162" t="s">
        <v>29</v>
      </c>
      <c r="M22" s="439">
        <v>5116</v>
      </c>
      <c r="N22" s="89">
        <f t="shared" si="2"/>
        <v>4950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15070</v>
      </c>
      <c r="D23" s="89">
        <f>SUM(L5)</f>
        <v>15668</v>
      </c>
      <c r="E23" s="52">
        <f t="shared" si="4"/>
        <v>112.81628986375205</v>
      </c>
      <c r="F23" s="55">
        <f t="shared" ref="F23:F32" si="5">SUM(C23/D23*100)</f>
        <v>96.183303548634157</v>
      </c>
      <c r="G23" s="3"/>
      <c r="H23" s="91">
        <v>157</v>
      </c>
      <c r="I23" s="3">
        <v>31</v>
      </c>
      <c r="J23" s="160" t="s">
        <v>63</v>
      </c>
      <c r="K23" s="116">
        <f t="shared" si="1"/>
        <v>36</v>
      </c>
      <c r="L23" s="160" t="s">
        <v>5</v>
      </c>
      <c r="M23" s="439">
        <v>4402</v>
      </c>
      <c r="N23" s="89">
        <f t="shared" si="2"/>
        <v>4778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12405</v>
      </c>
      <c r="D24" s="89">
        <f t="shared" ref="D24:D31" si="6">SUM(L6)</f>
        <v>11234</v>
      </c>
      <c r="E24" s="52">
        <f t="shared" si="4"/>
        <v>102.1828665568369</v>
      </c>
      <c r="F24" s="55">
        <f t="shared" si="5"/>
        <v>110.42371372618835</v>
      </c>
      <c r="G24" s="3"/>
      <c r="H24" s="91">
        <v>155</v>
      </c>
      <c r="I24" s="3">
        <v>22</v>
      </c>
      <c r="J24" s="160" t="s">
        <v>26</v>
      </c>
      <c r="K24" s="116">
        <f t="shared" si="1"/>
        <v>15</v>
      </c>
      <c r="L24" s="162" t="s">
        <v>20</v>
      </c>
      <c r="M24" s="439">
        <v>3783</v>
      </c>
      <c r="N24" s="89">
        <f t="shared" si="2"/>
        <v>3843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31</v>
      </c>
      <c r="C25" s="43">
        <f t="shared" si="3"/>
        <v>6758</v>
      </c>
      <c r="D25" s="89">
        <f t="shared" si="6"/>
        <v>5720</v>
      </c>
      <c r="E25" s="52">
        <f t="shared" si="4"/>
        <v>106.64352217137447</v>
      </c>
      <c r="F25" s="55">
        <f t="shared" si="5"/>
        <v>118.14685314685313</v>
      </c>
      <c r="G25" s="3"/>
      <c r="H25" s="372">
        <v>115</v>
      </c>
      <c r="I25" s="3">
        <v>19</v>
      </c>
      <c r="J25" s="160" t="s">
        <v>23</v>
      </c>
      <c r="K25" s="180">
        <f t="shared" si="1"/>
        <v>16</v>
      </c>
      <c r="L25" s="379" t="s">
        <v>3</v>
      </c>
      <c r="M25" s="440">
        <v>2902</v>
      </c>
      <c r="N25" s="166">
        <f t="shared" si="2"/>
        <v>2982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</v>
      </c>
      <c r="C26" s="89">
        <f t="shared" si="3"/>
        <v>6627</v>
      </c>
      <c r="D26" s="89">
        <f t="shared" si="6"/>
        <v>5691</v>
      </c>
      <c r="E26" s="52">
        <f t="shared" si="4"/>
        <v>97.989058110306075</v>
      </c>
      <c r="F26" s="55">
        <f t="shared" si="5"/>
        <v>116.44702161307328</v>
      </c>
      <c r="G26" s="12"/>
      <c r="H26" s="372">
        <v>97</v>
      </c>
      <c r="I26" s="3">
        <v>4</v>
      </c>
      <c r="J26" s="160" t="s">
        <v>11</v>
      </c>
      <c r="K26" s="3"/>
      <c r="L26" s="361" t="s">
        <v>8</v>
      </c>
      <c r="M26" s="441">
        <v>94350</v>
      </c>
      <c r="N26" s="191">
        <f>SUM(H44)</f>
        <v>96738</v>
      </c>
      <c r="S26" s="26"/>
      <c r="T26" s="26"/>
      <c r="U26" s="26"/>
    </row>
    <row r="27" spans="1:21">
      <c r="A27" s="61">
        <v>6</v>
      </c>
      <c r="B27" s="160" t="s">
        <v>19</v>
      </c>
      <c r="C27" s="43">
        <f t="shared" si="3"/>
        <v>6136</v>
      </c>
      <c r="D27" s="89">
        <f t="shared" si="6"/>
        <v>5483</v>
      </c>
      <c r="E27" s="52">
        <f t="shared" si="4"/>
        <v>91.828793774319067</v>
      </c>
      <c r="F27" s="55">
        <f t="shared" si="5"/>
        <v>111.90953857377349</v>
      </c>
      <c r="G27" s="3"/>
      <c r="H27" s="125">
        <v>88</v>
      </c>
      <c r="I27" s="3">
        <v>32</v>
      </c>
      <c r="J27" s="160" t="s">
        <v>35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29</v>
      </c>
      <c r="C28" s="43">
        <f t="shared" si="3"/>
        <v>4950</v>
      </c>
      <c r="D28" s="89">
        <f t="shared" si="6"/>
        <v>6084</v>
      </c>
      <c r="E28" s="52">
        <f t="shared" si="4"/>
        <v>96.755277560594209</v>
      </c>
      <c r="F28" s="55">
        <f t="shared" si="5"/>
        <v>81.360946745562131</v>
      </c>
      <c r="G28" s="3"/>
      <c r="H28" s="125">
        <v>69</v>
      </c>
      <c r="I28" s="3">
        <v>9</v>
      </c>
      <c r="J28" s="3" t="s">
        <v>160</v>
      </c>
      <c r="L28" s="29"/>
      <c r="S28" s="26"/>
      <c r="T28" s="26"/>
      <c r="U28" s="26"/>
    </row>
    <row r="29" spans="1:21">
      <c r="A29" s="61">
        <v>8</v>
      </c>
      <c r="B29" s="160" t="s">
        <v>5</v>
      </c>
      <c r="C29" s="43">
        <f t="shared" si="3"/>
        <v>4778</v>
      </c>
      <c r="D29" s="89">
        <f t="shared" si="6"/>
        <v>4328</v>
      </c>
      <c r="E29" s="52">
        <f t="shared" si="4"/>
        <v>108.5415720127215</v>
      </c>
      <c r="F29" s="55">
        <f t="shared" si="5"/>
        <v>110.39741219963031</v>
      </c>
      <c r="G29" s="11"/>
      <c r="H29" s="91">
        <v>13</v>
      </c>
      <c r="I29" s="3">
        <v>35</v>
      </c>
      <c r="J29" s="160" t="s">
        <v>36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3843</v>
      </c>
      <c r="D30" s="89">
        <f t="shared" si="6"/>
        <v>3265</v>
      </c>
      <c r="E30" s="52">
        <f t="shared" si="4"/>
        <v>101.58604282315622</v>
      </c>
      <c r="F30" s="55">
        <f t="shared" si="5"/>
        <v>117.70290964777948</v>
      </c>
      <c r="G30" s="12"/>
      <c r="H30" s="125">
        <v>5</v>
      </c>
      <c r="I30" s="3">
        <v>3</v>
      </c>
      <c r="J30" s="160" t="s">
        <v>10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79" t="s">
        <v>3</v>
      </c>
      <c r="C31" s="43">
        <f t="shared" si="3"/>
        <v>2982</v>
      </c>
      <c r="D31" s="89">
        <f t="shared" si="6"/>
        <v>3176</v>
      </c>
      <c r="E31" s="52">
        <f t="shared" si="4"/>
        <v>102.75671950379048</v>
      </c>
      <c r="F31" s="55">
        <f t="shared" si="5"/>
        <v>93.891687657430737</v>
      </c>
      <c r="G31" s="92"/>
      <c r="H31" s="91">
        <v>4</v>
      </c>
      <c r="I31" s="3">
        <v>6</v>
      </c>
      <c r="J31" s="160" t="s">
        <v>13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96738</v>
      </c>
      <c r="D32" s="67">
        <f>SUM(L14)</f>
        <v>83441</v>
      </c>
      <c r="E32" s="70">
        <f t="shared" si="4"/>
        <v>102.53100158982511</v>
      </c>
      <c r="F32" s="68">
        <f t="shared" si="5"/>
        <v>115.9358109322755</v>
      </c>
      <c r="G32" s="385">
        <v>58.1</v>
      </c>
      <c r="H32" s="432">
        <v>0</v>
      </c>
      <c r="I32" s="3">
        <v>5</v>
      </c>
      <c r="J32" s="160" t="s">
        <v>12</v>
      </c>
      <c r="L32" s="42"/>
      <c r="M32" s="26"/>
      <c r="S32" s="26"/>
      <c r="T32" s="26"/>
      <c r="U32" s="26"/>
    </row>
    <row r="33" spans="2:30">
      <c r="H33" s="415">
        <v>0</v>
      </c>
      <c r="I33" s="3">
        <v>7</v>
      </c>
      <c r="J33" s="160" t="s">
        <v>14</v>
      </c>
      <c r="L33" s="42"/>
      <c r="M33" s="26"/>
      <c r="S33" s="26"/>
      <c r="T33" s="26"/>
      <c r="U33" s="26"/>
    </row>
    <row r="34" spans="2:30">
      <c r="H34" s="3">
        <v>0</v>
      </c>
      <c r="I34" s="3">
        <v>8</v>
      </c>
      <c r="J34" s="160" t="s">
        <v>15</v>
      </c>
      <c r="S34" s="26"/>
      <c r="T34" s="26"/>
      <c r="U34" s="26"/>
    </row>
    <row r="35" spans="2:30">
      <c r="H35" s="436">
        <v>0</v>
      </c>
      <c r="I35" s="3">
        <v>10</v>
      </c>
      <c r="J35" s="160" t="s">
        <v>16</v>
      </c>
      <c r="L35" s="47"/>
      <c r="M35" s="384"/>
      <c r="O35" t="s">
        <v>186</v>
      </c>
      <c r="S35" s="26"/>
      <c r="T35" s="26"/>
      <c r="U35" s="26"/>
    </row>
    <row r="36" spans="2:30">
      <c r="B36" s="48"/>
      <c r="C36" s="26"/>
      <c r="E36" s="17"/>
      <c r="H36" s="43">
        <v>0</v>
      </c>
      <c r="I36" s="3">
        <v>11</v>
      </c>
      <c r="J36" s="160" t="s">
        <v>17</v>
      </c>
      <c r="S36" s="26"/>
      <c r="T36" s="26"/>
      <c r="U36" s="26"/>
    </row>
    <row r="37" spans="2:30">
      <c r="B37" s="18"/>
      <c r="C37" s="26"/>
      <c r="F37" s="26"/>
      <c r="G37" s="48"/>
      <c r="H37" s="44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333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88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44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44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96738</v>
      </c>
      <c r="I44" s="3"/>
      <c r="J44" s="165" t="s">
        <v>96</v>
      </c>
      <c r="L44" s="48"/>
      <c r="M44" s="26"/>
    </row>
    <row r="45" spans="2:30">
      <c r="R45" s="104"/>
    </row>
    <row r="46" spans="2:30" ht="13.5" customHeight="1">
      <c r="H46" s="387"/>
      <c r="L46" s="402"/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204</v>
      </c>
      <c r="I47" s="3"/>
      <c r="J47" s="178" t="s">
        <v>70</v>
      </c>
      <c r="K47" s="3"/>
      <c r="L47" s="298" t="s">
        <v>190</v>
      </c>
      <c r="S47" s="26"/>
      <c r="T47" s="26"/>
      <c r="U47" s="26"/>
      <c r="V47" s="26"/>
    </row>
    <row r="48" spans="2:30">
      <c r="H48" s="177" t="s">
        <v>98</v>
      </c>
      <c r="I48" s="121"/>
      <c r="J48" s="177" t="s">
        <v>47</v>
      </c>
      <c r="K48" s="121"/>
      <c r="L48" s="302" t="s">
        <v>98</v>
      </c>
      <c r="S48" s="26"/>
      <c r="T48" s="26"/>
      <c r="U48" s="26"/>
      <c r="V48" s="26"/>
    </row>
    <row r="49" spans="1:22">
      <c r="H49" s="89">
        <v>78872</v>
      </c>
      <c r="I49" s="3">
        <v>26</v>
      </c>
      <c r="J49" s="160" t="s">
        <v>30</v>
      </c>
      <c r="K49" s="3">
        <f>SUM(I49)</f>
        <v>26</v>
      </c>
      <c r="L49" s="303">
        <v>83643</v>
      </c>
      <c r="S49" s="26"/>
      <c r="T49" s="26"/>
      <c r="U49" s="26"/>
      <c r="V49" s="26"/>
    </row>
    <row r="50" spans="1:22">
      <c r="H50" s="415">
        <v>14348</v>
      </c>
      <c r="I50" s="3">
        <v>25</v>
      </c>
      <c r="J50" s="160" t="s">
        <v>29</v>
      </c>
      <c r="K50" s="3">
        <f t="shared" ref="K50:K58" si="7">SUM(I50)</f>
        <v>25</v>
      </c>
      <c r="L50" s="303">
        <v>6695</v>
      </c>
      <c r="M50" s="26"/>
      <c r="N50" s="90"/>
      <c r="O50" s="90"/>
      <c r="S50" s="26"/>
      <c r="T50" s="26"/>
      <c r="U50" s="26"/>
      <c r="V50" s="26"/>
    </row>
    <row r="51" spans="1:22">
      <c r="H51" s="88">
        <v>14230</v>
      </c>
      <c r="I51" s="3">
        <v>13</v>
      </c>
      <c r="J51" s="160" t="s">
        <v>7</v>
      </c>
      <c r="K51" s="3">
        <f t="shared" si="7"/>
        <v>13</v>
      </c>
      <c r="L51" s="303">
        <v>17462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88">
        <v>9788</v>
      </c>
      <c r="I52" s="3">
        <v>22</v>
      </c>
      <c r="J52" s="160" t="s">
        <v>26</v>
      </c>
      <c r="K52" s="3">
        <f t="shared" si="7"/>
        <v>22</v>
      </c>
      <c r="L52" s="303">
        <v>8405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8" t="s">
        <v>200</v>
      </c>
      <c r="D53" s="8" t="s">
        <v>190</v>
      </c>
      <c r="E53" s="59" t="s">
        <v>41</v>
      </c>
      <c r="F53" s="59" t="s">
        <v>50</v>
      </c>
      <c r="G53" s="8" t="s">
        <v>171</v>
      </c>
      <c r="H53" s="289">
        <v>9098</v>
      </c>
      <c r="I53" s="3">
        <v>33</v>
      </c>
      <c r="J53" s="160" t="s">
        <v>0</v>
      </c>
      <c r="K53" s="3">
        <f t="shared" si="7"/>
        <v>33</v>
      </c>
      <c r="L53" s="303">
        <v>13303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78872</v>
      </c>
      <c r="D54" s="97">
        <f>SUM(L49)</f>
        <v>83643</v>
      </c>
      <c r="E54" s="52">
        <f t="shared" ref="E54:E64" si="9">SUM(N63/M63*100)</f>
        <v>104.74786512078835</v>
      </c>
      <c r="F54" s="52">
        <f>SUM(C54/D54*100)</f>
        <v>94.295996078572031</v>
      </c>
      <c r="G54" s="3"/>
      <c r="H54" s="44">
        <v>8721</v>
      </c>
      <c r="I54" s="3">
        <v>16</v>
      </c>
      <c r="J54" s="160" t="s">
        <v>3</v>
      </c>
      <c r="K54" s="3">
        <f t="shared" si="7"/>
        <v>16</v>
      </c>
      <c r="L54" s="303">
        <v>8803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29</v>
      </c>
      <c r="C55" s="43">
        <f t="shared" si="8"/>
        <v>14348</v>
      </c>
      <c r="D55" s="97">
        <f t="shared" ref="D55:D64" si="10">SUM(L50)</f>
        <v>6695</v>
      </c>
      <c r="E55" s="52">
        <f t="shared" si="9"/>
        <v>100.35671819262781</v>
      </c>
      <c r="F55" s="52">
        <f t="shared" ref="F55:F64" si="11">SUM(C55/D55*100)</f>
        <v>214.3091859596714</v>
      </c>
      <c r="G55" s="3"/>
      <c r="H55" s="88">
        <v>7528</v>
      </c>
      <c r="I55" s="3">
        <v>34</v>
      </c>
      <c r="J55" s="160" t="s">
        <v>1</v>
      </c>
      <c r="K55" s="3">
        <f t="shared" si="7"/>
        <v>34</v>
      </c>
      <c r="L55" s="303">
        <v>8518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7</v>
      </c>
      <c r="C56" s="43">
        <f t="shared" si="8"/>
        <v>14230</v>
      </c>
      <c r="D56" s="97">
        <f t="shared" si="10"/>
        <v>17462</v>
      </c>
      <c r="E56" s="52">
        <f t="shared" si="9"/>
        <v>93.397217117353634</v>
      </c>
      <c r="F56" s="52">
        <f t="shared" si="11"/>
        <v>81.491238117054181</v>
      </c>
      <c r="G56" s="3"/>
      <c r="H56" s="44">
        <v>6893</v>
      </c>
      <c r="I56" s="3">
        <v>36</v>
      </c>
      <c r="J56" s="160" t="s">
        <v>5</v>
      </c>
      <c r="K56" s="3">
        <f t="shared" si="7"/>
        <v>36</v>
      </c>
      <c r="L56" s="303">
        <v>4871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26</v>
      </c>
      <c r="C57" s="43">
        <f t="shared" si="8"/>
        <v>9788</v>
      </c>
      <c r="D57" s="97">
        <f t="shared" si="10"/>
        <v>8405</v>
      </c>
      <c r="E57" s="52">
        <f t="shared" si="9"/>
        <v>109.87876066457116</v>
      </c>
      <c r="F57" s="52">
        <f t="shared" si="11"/>
        <v>116.45449137418204</v>
      </c>
      <c r="G57" s="3"/>
      <c r="H57" s="125">
        <v>5557</v>
      </c>
      <c r="I57" s="3">
        <v>40</v>
      </c>
      <c r="J57" s="160" t="s">
        <v>2</v>
      </c>
      <c r="K57" s="3">
        <f t="shared" si="7"/>
        <v>40</v>
      </c>
      <c r="L57" s="303">
        <v>4995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0</v>
      </c>
      <c r="C58" s="43">
        <f t="shared" si="8"/>
        <v>9098</v>
      </c>
      <c r="D58" s="97">
        <f t="shared" si="10"/>
        <v>13303</v>
      </c>
      <c r="E58" s="52">
        <f t="shared" si="9"/>
        <v>76.235964471258583</v>
      </c>
      <c r="F58" s="52">
        <f t="shared" si="11"/>
        <v>68.390588589040064</v>
      </c>
      <c r="G58" s="12"/>
      <c r="H58" s="166">
        <v>4878</v>
      </c>
      <c r="I58" s="14">
        <v>24</v>
      </c>
      <c r="J58" s="162" t="s">
        <v>28</v>
      </c>
      <c r="K58" s="14">
        <f t="shared" si="7"/>
        <v>24</v>
      </c>
      <c r="L58" s="304">
        <v>5613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3</v>
      </c>
      <c r="C59" s="43">
        <f t="shared" si="8"/>
        <v>8721</v>
      </c>
      <c r="D59" s="97">
        <f t="shared" si="10"/>
        <v>8803</v>
      </c>
      <c r="E59" s="52">
        <f t="shared" si="9"/>
        <v>105.24981897175959</v>
      </c>
      <c r="F59" s="52">
        <f t="shared" si="11"/>
        <v>99.068499375212994</v>
      </c>
      <c r="G59" s="3"/>
      <c r="H59" s="373">
        <v>2807</v>
      </c>
      <c r="I59" s="335">
        <v>38</v>
      </c>
      <c r="J59" s="220" t="s">
        <v>38</v>
      </c>
      <c r="K59" s="8" t="s">
        <v>66</v>
      </c>
      <c r="L59" s="305">
        <v>172071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1</v>
      </c>
      <c r="C60" s="43">
        <f t="shared" si="8"/>
        <v>7528</v>
      </c>
      <c r="D60" s="97">
        <f t="shared" si="10"/>
        <v>8518</v>
      </c>
      <c r="E60" s="52">
        <f t="shared" si="9"/>
        <v>95.218821148494811</v>
      </c>
      <c r="F60" s="52">
        <f t="shared" si="11"/>
        <v>88.377553416294901</v>
      </c>
      <c r="G60" s="3"/>
      <c r="H60" s="125">
        <v>1584</v>
      </c>
      <c r="I60" s="139">
        <v>21</v>
      </c>
      <c r="J60" s="3" t="s">
        <v>154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6893</v>
      </c>
      <c r="D61" s="97">
        <f t="shared" si="10"/>
        <v>4871</v>
      </c>
      <c r="E61" s="52">
        <f t="shared" si="9"/>
        <v>97.18031862399549</v>
      </c>
      <c r="F61" s="52">
        <f t="shared" si="11"/>
        <v>141.51098337097105</v>
      </c>
      <c r="G61" s="11"/>
      <c r="H61" s="125">
        <v>799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</v>
      </c>
      <c r="C62" s="43">
        <f t="shared" si="8"/>
        <v>5557</v>
      </c>
      <c r="D62" s="97">
        <f t="shared" si="10"/>
        <v>4995</v>
      </c>
      <c r="E62" s="52">
        <f t="shared" si="9"/>
        <v>100</v>
      </c>
      <c r="F62" s="52">
        <f t="shared" si="11"/>
        <v>111.25125125125126</v>
      </c>
      <c r="G62" s="12"/>
      <c r="H62" s="91">
        <v>674</v>
      </c>
      <c r="I62" s="173">
        <v>17</v>
      </c>
      <c r="J62" s="160" t="s">
        <v>21</v>
      </c>
      <c r="K62" s="50"/>
      <c r="L62" t="s">
        <v>60</v>
      </c>
      <c r="M62" s="401" t="s">
        <v>175</v>
      </c>
      <c r="N62" s="42" t="s">
        <v>74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28</v>
      </c>
      <c r="C63" s="330">
        <f t="shared" si="8"/>
        <v>4878</v>
      </c>
      <c r="D63" s="137">
        <f t="shared" si="10"/>
        <v>5613</v>
      </c>
      <c r="E63" s="57">
        <f t="shared" si="9"/>
        <v>91.726212861978183</v>
      </c>
      <c r="F63" s="57">
        <f t="shared" si="11"/>
        <v>86.905398182789952</v>
      </c>
      <c r="G63" s="92"/>
      <c r="H63" s="125">
        <v>589</v>
      </c>
      <c r="I63" s="3">
        <v>12</v>
      </c>
      <c r="J63" s="160" t="s">
        <v>18</v>
      </c>
      <c r="K63" s="3">
        <f>SUM(K49)</f>
        <v>26</v>
      </c>
      <c r="L63" s="160" t="s">
        <v>30</v>
      </c>
      <c r="M63" s="169">
        <v>75297</v>
      </c>
      <c r="N63" s="89">
        <f>SUM(H49)</f>
        <v>78872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167235</v>
      </c>
      <c r="D64" s="138">
        <f t="shared" si="10"/>
        <v>172071</v>
      </c>
      <c r="E64" s="70">
        <f t="shared" si="9"/>
        <v>99.916952453786138</v>
      </c>
      <c r="F64" s="70">
        <f t="shared" si="11"/>
        <v>97.189532227975661</v>
      </c>
      <c r="G64" s="385">
        <v>60</v>
      </c>
      <c r="H64" s="442">
        <v>406</v>
      </c>
      <c r="I64" s="3">
        <v>1</v>
      </c>
      <c r="J64" s="160" t="s">
        <v>4</v>
      </c>
      <c r="K64" s="3">
        <f t="shared" ref="K64:K72" si="12">SUM(K50)</f>
        <v>25</v>
      </c>
      <c r="L64" s="160" t="s">
        <v>29</v>
      </c>
      <c r="M64" s="169">
        <v>14297</v>
      </c>
      <c r="N64" s="89">
        <f t="shared" ref="N64:N72" si="13">SUM(H50)</f>
        <v>14348</v>
      </c>
      <c r="O64" s="45"/>
      <c r="S64" s="26"/>
      <c r="T64" s="26"/>
      <c r="U64" s="26"/>
      <c r="V64" s="26"/>
    </row>
    <row r="65" spans="2:22">
      <c r="H65" s="43">
        <v>160</v>
      </c>
      <c r="I65" s="3">
        <v>9</v>
      </c>
      <c r="J65" s="3" t="s">
        <v>160</v>
      </c>
      <c r="K65" s="3">
        <f t="shared" si="12"/>
        <v>13</v>
      </c>
      <c r="L65" s="160" t="s">
        <v>7</v>
      </c>
      <c r="M65" s="169">
        <v>15236</v>
      </c>
      <c r="N65" s="89">
        <f t="shared" si="13"/>
        <v>14230</v>
      </c>
      <c r="O65" s="45"/>
      <c r="S65" s="26"/>
      <c r="T65" s="26"/>
      <c r="U65" s="26"/>
      <c r="V65" s="26"/>
    </row>
    <row r="66" spans="2:22">
      <c r="H66" s="43">
        <v>105</v>
      </c>
      <c r="I66" s="3">
        <v>11</v>
      </c>
      <c r="J66" s="160" t="s">
        <v>17</v>
      </c>
      <c r="K66" s="3">
        <f t="shared" si="12"/>
        <v>22</v>
      </c>
      <c r="L66" s="160" t="s">
        <v>26</v>
      </c>
      <c r="M66" s="169">
        <v>8908</v>
      </c>
      <c r="N66" s="89">
        <f t="shared" si="13"/>
        <v>9788</v>
      </c>
      <c r="O66" s="45"/>
      <c r="S66" s="26"/>
      <c r="T66" s="26"/>
      <c r="U66" s="26"/>
      <c r="V66" s="26"/>
    </row>
    <row r="67" spans="2:22">
      <c r="H67" s="89">
        <v>78</v>
      </c>
      <c r="I67" s="3">
        <v>15</v>
      </c>
      <c r="J67" s="160" t="s">
        <v>20</v>
      </c>
      <c r="K67" s="3">
        <f t="shared" si="12"/>
        <v>33</v>
      </c>
      <c r="L67" s="160" t="s">
        <v>0</v>
      </c>
      <c r="M67" s="169">
        <v>11934</v>
      </c>
      <c r="N67" s="89">
        <f t="shared" si="13"/>
        <v>9098</v>
      </c>
      <c r="O67" s="45"/>
      <c r="S67" s="26"/>
      <c r="T67" s="26"/>
      <c r="U67" s="26"/>
      <c r="V67" s="26"/>
    </row>
    <row r="68" spans="2:22">
      <c r="B68" s="51"/>
      <c r="C68" s="26"/>
      <c r="H68" s="88">
        <v>70</v>
      </c>
      <c r="I68" s="3">
        <v>4</v>
      </c>
      <c r="J68" s="160" t="s">
        <v>11</v>
      </c>
      <c r="K68" s="3">
        <f t="shared" si="12"/>
        <v>16</v>
      </c>
      <c r="L68" s="160" t="s">
        <v>3</v>
      </c>
      <c r="M68" s="169">
        <v>8286</v>
      </c>
      <c r="N68" s="89">
        <f t="shared" si="13"/>
        <v>8721</v>
      </c>
      <c r="O68" s="45"/>
      <c r="S68" s="26"/>
      <c r="T68" s="26"/>
      <c r="U68" s="26"/>
      <c r="V68" s="26"/>
    </row>
    <row r="69" spans="2:22">
      <c r="B69" s="51"/>
      <c r="C69" s="26"/>
      <c r="H69" s="44">
        <v>23</v>
      </c>
      <c r="I69" s="3">
        <v>35</v>
      </c>
      <c r="J69" s="160" t="s">
        <v>36</v>
      </c>
      <c r="K69" s="3">
        <f t="shared" si="12"/>
        <v>34</v>
      </c>
      <c r="L69" s="160" t="s">
        <v>1</v>
      </c>
      <c r="M69" s="169">
        <v>7906</v>
      </c>
      <c r="N69" s="89">
        <f t="shared" si="13"/>
        <v>7528</v>
      </c>
      <c r="O69" s="45"/>
      <c r="S69" s="26"/>
      <c r="T69" s="26"/>
      <c r="U69" s="26"/>
      <c r="V69" s="26"/>
    </row>
    <row r="70" spans="2:22">
      <c r="B70" s="50"/>
      <c r="H70" s="44">
        <v>20</v>
      </c>
      <c r="I70" s="3">
        <v>29</v>
      </c>
      <c r="J70" s="160" t="s">
        <v>54</v>
      </c>
      <c r="K70" s="3">
        <f t="shared" si="12"/>
        <v>36</v>
      </c>
      <c r="L70" s="160" t="s">
        <v>5</v>
      </c>
      <c r="M70" s="169">
        <v>7093</v>
      </c>
      <c r="N70" s="89">
        <f t="shared" si="13"/>
        <v>6893</v>
      </c>
      <c r="O70" s="45"/>
      <c r="S70" s="26"/>
      <c r="T70" s="26"/>
      <c r="U70" s="26"/>
      <c r="V70" s="26"/>
    </row>
    <row r="71" spans="2:22">
      <c r="B71" s="50"/>
      <c r="H71" s="44">
        <v>7</v>
      </c>
      <c r="I71" s="3">
        <v>27</v>
      </c>
      <c r="J71" s="160" t="s">
        <v>31</v>
      </c>
      <c r="K71" s="3">
        <f t="shared" si="12"/>
        <v>40</v>
      </c>
      <c r="L71" s="160" t="s">
        <v>2</v>
      </c>
      <c r="M71" s="169">
        <v>5557</v>
      </c>
      <c r="N71" s="89">
        <f t="shared" si="13"/>
        <v>5557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2</v>
      </c>
      <c r="J72" s="160" t="s">
        <v>6</v>
      </c>
      <c r="K72" s="3">
        <f t="shared" si="12"/>
        <v>24</v>
      </c>
      <c r="L72" s="162" t="s">
        <v>28</v>
      </c>
      <c r="M72" s="170">
        <v>5318</v>
      </c>
      <c r="N72" s="89">
        <f t="shared" si="13"/>
        <v>4878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3</v>
      </c>
      <c r="J73" s="160" t="s">
        <v>10</v>
      </c>
      <c r="K73" s="43"/>
      <c r="L73" s="114" t="s">
        <v>91</v>
      </c>
      <c r="M73" s="168">
        <v>167374</v>
      </c>
      <c r="N73" s="167">
        <f>SUM(H89)</f>
        <v>167235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44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15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333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346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7"/>
      <c r="M82" s="384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63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333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167235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L47" sqref="L4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0"/>
      <c r="J1" s="101"/>
      <c r="Q1" s="26"/>
      <c r="R1" s="108"/>
    </row>
    <row r="2" spans="5:30">
      <c r="H2" s="410" t="s">
        <v>200</v>
      </c>
      <c r="I2" s="3"/>
      <c r="J2" s="185" t="s">
        <v>102</v>
      </c>
      <c r="K2" s="3"/>
      <c r="L2" s="179" t="s">
        <v>187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98</v>
      </c>
      <c r="I3" s="3"/>
      <c r="J3" s="144" t="s">
        <v>47</v>
      </c>
      <c r="K3" s="3"/>
      <c r="L3" s="42" t="s">
        <v>98</v>
      </c>
      <c r="M3" s="82"/>
      <c r="N3" s="419"/>
      <c r="R3" s="48"/>
      <c r="S3" s="26"/>
      <c r="T3" s="26"/>
      <c r="U3" s="26"/>
      <c r="V3" s="26"/>
    </row>
    <row r="4" spans="5:30" ht="13.5" customHeight="1">
      <c r="H4" s="89">
        <v>77394</v>
      </c>
      <c r="I4" s="3">
        <v>31</v>
      </c>
      <c r="J4" s="33" t="s">
        <v>63</v>
      </c>
      <c r="K4" s="200">
        <f>SUM(I4)</f>
        <v>31</v>
      </c>
      <c r="L4" s="272">
        <v>85707</v>
      </c>
      <c r="M4" s="391"/>
      <c r="N4" s="419"/>
      <c r="R4" s="48"/>
      <c r="S4" s="26"/>
      <c r="T4" s="26"/>
      <c r="U4" s="26"/>
      <c r="V4" s="26"/>
    </row>
    <row r="5" spans="5:30" ht="13.5" customHeight="1">
      <c r="H5" s="88">
        <v>41435</v>
      </c>
      <c r="I5" s="3">
        <v>2</v>
      </c>
      <c r="J5" s="33" t="s">
        <v>6</v>
      </c>
      <c r="K5" s="200">
        <f t="shared" ref="K5:K13" si="0">SUM(I5)</f>
        <v>2</v>
      </c>
      <c r="L5" s="272">
        <v>50799</v>
      </c>
      <c r="M5" s="45"/>
      <c r="N5" s="419"/>
      <c r="R5" s="48"/>
      <c r="S5" s="26"/>
      <c r="T5" s="26"/>
      <c r="U5" s="26"/>
      <c r="V5" s="26"/>
    </row>
    <row r="6" spans="5:30" ht="13.5" customHeight="1">
      <c r="H6" s="88">
        <v>33454</v>
      </c>
      <c r="I6" s="3">
        <v>17</v>
      </c>
      <c r="J6" s="33" t="s">
        <v>21</v>
      </c>
      <c r="K6" s="200">
        <f t="shared" si="0"/>
        <v>17</v>
      </c>
      <c r="L6" s="272">
        <v>33044</v>
      </c>
      <c r="M6" s="45"/>
      <c r="N6" s="419"/>
      <c r="R6" s="48"/>
      <c r="S6" s="26"/>
      <c r="T6" s="26"/>
      <c r="U6" s="26"/>
      <c r="V6" s="26"/>
    </row>
    <row r="7" spans="5:30" ht="13.5" customHeight="1">
      <c r="H7" s="88">
        <v>29427</v>
      </c>
      <c r="I7" s="3">
        <v>3</v>
      </c>
      <c r="J7" s="33" t="s">
        <v>10</v>
      </c>
      <c r="K7" s="200">
        <f t="shared" si="0"/>
        <v>3</v>
      </c>
      <c r="L7" s="272">
        <v>22770</v>
      </c>
      <c r="M7" s="45"/>
      <c r="N7" s="419"/>
      <c r="R7" s="48"/>
      <c r="S7" s="26"/>
      <c r="T7" s="26"/>
      <c r="U7" s="26"/>
      <c r="V7" s="26"/>
    </row>
    <row r="8" spans="5:30">
      <c r="H8" s="88">
        <v>27202</v>
      </c>
      <c r="I8" s="3">
        <v>34</v>
      </c>
      <c r="J8" s="33" t="s">
        <v>1</v>
      </c>
      <c r="K8" s="200">
        <f t="shared" si="0"/>
        <v>34</v>
      </c>
      <c r="L8" s="272">
        <v>29111</v>
      </c>
      <c r="M8" s="45"/>
      <c r="R8" s="48"/>
      <c r="S8" s="26"/>
      <c r="T8" s="26"/>
      <c r="U8" s="26"/>
      <c r="V8" s="26"/>
    </row>
    <row r="9" spans="5:30">
      <c r="H9" s="88">
        <v>17759</v>
      </c>
      <c r="I9" s="3">
        <v>13</v>
      </c>
      <c r="J9" s="33" t="s">
        <v>7</v>
      </c>
      <c r="K9" s="200">
        <f t="shared" si="0"/>
        <v>13</v>
      </c>
      <c r="L9" s="272">
        <v>14961</v>
      </c>
      <c r="M9" s="45"/>
      <c r="R9" s="48"/>
      <c r="S9" s="26"/>
      <c r="T9" s="26"/>
      <c r="U9" s="26"/>
      <c r="V9" s="26"/>
    </row>
    <row r="10" spans="5:30">
      <c r="H10" s="88">
        <v>16506</v>
      </c>
      <c r="I10" s="3">
        <v>40</v>
      </c>
      <c r="J10" s="33" t="s">
        <v>2</v>
      </c>
      <c r="K10" s="200">
        <f t="shared" si="0"/>
        <v>40</v>
      </c>
      <c r="L10" s="272">
        <v>16582</v>
      </c>
      <c r="M10" s="45"/>
      <c r="R10" s="48"/>
      <c r="S10" s="26"/>
      <c r="T10" s="26"/>
      <c r="U10" s="26"/>
      <c r="V10" s="26"/>
    </row>
    <row r="11" spans="5:30">
      <c r="H11" s="44">
        <v>13148</v>
      </c>
      <c r="I11" s="3">
        <v>33</v>
      </c>
      <c r="J11" s="33" t="s">
        <v>0</v>
      </c>
      <c r="K11" s="200">
        <f t="shared" si="0"/>
        <v>33</v>
      </c>
      <c r="L11" s="272">
        <v>13917</v>
      </c>
      <c r="M11" s="45"/>
      <c r="N11" s="29"/>
      <c r="R11" s="48"/>
      <c r="S11" s="26"/>
      <c r="T11" s="26"/>
      <c r="U11" s="26"/>
      <c r="V11" s="26"/>
    </row>
    <row r="12" spans="5:30">
      <c r="H12" s="416">
        <v>12931</v>
      </c>
      <c r="I12" s="3">
        <v>26</v>
      </c>
      <c r="J12" s="33" t="s">
        <v>30</v>
      </c>
      <c r="K12" s="200">
        <f t="shared" si="0"/>
        <v>26</v>
      </c>
      <c r="L12" s="273">
        <v>9925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8">
        <v>12611</v>
      </c>
      <c r="I13" s="14">
        <v>11</v>
      </c>
      <c r="J13" s="77" t="s">
        <v>17</v>
      </c>
      <c r="K13" s="200">
        <f t="shared" si="0"/>
        <v>11</v>
      </c>
      <c r="L13" s="273">
        <v>8958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3">
        <v>11769</v>
      </c>
      <c r="I14" s="219">
        <v>38</v>
      </c>
      <c r="J14" s="377" t="s">
        <v>38</v>
      </c>
      <c r="K14" s="107" t="s">
        <v>8</v>
      </c>
      <c r="L14" s="274">
        <v>360400</v>
      </c>
      <c r="N14" s="32"/>
      <c r="R14" s="48"/>
      <c r="S14" s="26"/>
      <c r="T14" s="26"/>
      <c r="U14" s="26"/>
      <c r="V14" s="26"/>
    </row>
    <row r="15" spans="5:30">
      <c r="H15" s="88">
        <v>10432</v>
      </c>
      <c r="I15" s="3">
        <v>16</v>
      </c>
      <c r="J15" s="33" t="s">
        <v>3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6206</v>
      </c>
      <c r="I16" s="3">
        <v>25</v>
      </c>
      <c r="J16" s="33" t="s">
        <v>29</v>
      </c>
      <c r="K16" s="50"/>
      <c r="L16" s="32"/>
      <c r="R16" s="48"/>
      <c r="S16" s="26"/>
      <c r="T16" s="26"/>
      <c r="U16" s="26"/>
      <c r="V16" s="26"/>
    </row>
    <row r="17" spans="1:22">
      <c r="H17" s="44">
        <v>5800</v>
      </c>
      <c r="I17" s="3">
        <v>36</v>
      </c>
      <c r="J17" s="33" t="s">
        <v>5</v>
      </c>
      <c r="L17" s="32"/>
      <c r="M17" s="395"/>
      <c r="R17" s="48"/>
      <c r="S17" s="26"/>
      <c r="T17" s="26"/>
      <c r="U17" s="26"/>
      <c r="V17" s="26"/>
    </row>
    <row r="18" spans="1:22">
      <c r="H18" s="122">
        <v>5398</v>
      </c>
      <c r="I18" s="3">
        <v>21</v>
      </c>
      <c r="J18" s="3" t="s">
        <v>154</v>
      </c>
      <c r="L18" s="186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>
      <c r="H19" s="89">
        <v>5097</v>
      </c>
      <c r="I19" s="3">
        <v>24</v>
      </c>
      <c r="J19" s="33" t="s">
        <v>28</v>
      </c>
      <c r="K19" s="116">
        <f>SUM(I4)</f>
        <v>31</v>
      </c>
      <c r="L19" s="33" t="s">
        <v>63</v>
      </c>
      <c r="M19" s="365">
        <v>67156</v>
      </c>
      <c r="N19" s="89">
        <f>SUM(H4)</f>
        <v>77394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8" t="s">
        <v>200</v>
      </c>
      <c r="D20" s="8" t="s">
        <v>190</v>
      </c>
      <c r="E20" s="59" t="s">
        <v>41</v>
      </c>
      <c r="F20" s="59" t="s">
        <v>50</v>
      </c>
      <c r="G20" s="8" t="s">
        <v>171</v>
      </c>
      <c r="H20" s="88">
        <v>3114</v>
      </c>
      <c r="I20" s="3">
        <v>9</v>
      </c>
      <c r="J20" s="3" t="s">
        <v>160</v>
      </c>
      <c r="K20" s="116">
        <f t="shared" ref="K20:K28" si="1">SUM(I5)</f>
        <v>2</v>
      </c>
      <c r="L20" s="33" t="s">
        <v>6</v>
      </c>
      <c r="M20" s="366">
        <v>40483</v>
      </c>
      <c r="N20" s="89">
        <f t="shared" ref="N20:N28" si="2">SUM(H5)</f>
        <v>41435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63</v>
      </c>
      <c r="C21" s="199">
        <f>SUM(H4)</f>
        <v>77394</v>
      </c>
      <c r="D21" s="5">
        <f>SUM(L4)</f>
        <v>85707</v>
      </c>
      <c r="E21" s="52">
        <f t="shared" ref="E21:E30" si="3">SUM(N19/M19*100)</f>
        <v>115.24510095896123</v>
      </c>
      <c r="F21" s="52">
        <f t="shared" ref="F21:F31" si="4">SUM(C21/D21*100)</f>
        <v>90.30067555742238</v>
      </c>
      <c r="G21" s="62"/>
      <c r="H21" s="88">
        <v>2926</v>
      </c>
      <c r="I21" s="3">
        <v>1</v>
      </c>
      <c r="J21" s="33" t="s">
        <v>4</v>
      </c>
      <c r="K21" s="116">
        <f t="shared" si="1"/>
        <v>17</v>
      </c>
      <c r="L21" s="33" t="s">
        <v>21</v>
      </c>
      <c r="M21" s="366">
        <v>31051</v>
      </c>
      <c r="N21" s="89">
        <f t="shared" si="2"/>
        <v>33454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6</v>
      </c>
      <c r="C22" s="199">
        <f t="shared" ref="C22:C30" si="5">SUM(H5)</f>
        <v>41435</v>
      </c>
      <c r="D22" s="5">
        <f t="shared" ref="D22:D30" si="6">SUM(L5)</f>
        <v>50799</v>
      </c>
      <c r="E22" s="52">
        <f t="shared" si="3"/>
        <v>102.35160437714596</v>
      </c>
      <c r="F22" s="52">
        <f t="shared" si="4"/>
        <v>81.566566270989583</v>
      </c>
      <c r="G22" s="62"/>
      <c r="H22" s="289">
        <v>2500</v>
      </c>
      <c r="I22" s="3">
        <v>10</v>
      </c>
      <c r="J22" s="33" t="s">
        <v>16</v>
      </c>
      <c r="K22" s="116">
        <f t="shared" si="1"/>
        <v>3</v>
      </c>
      <c r="L22" s="33" t="s">
        <v>10</v>
      </c>
      <c r="M22" s="366">
        <v>26830</v>
      </c>
      <c r="N22" s="89">
        <f t="shared" si="2"/>
        <v>29427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33454</v>
      </c>
      <c r="D23" s="97">
        <f t="shared" si="6"/>
        <v>33044</v>
      </c>
      <c r="E23" s="52">
        <f t="shared" si="3"/>
        <v>107.73888119545265</v>
      </c>
      <c r="F23" s="52">
        <f t="shared" si="4"/>
        <v>101.24076988258079</v>
      </c>
      <c r="G23" s="62"/>
      <c r="H23" s="88">
        <v>2453</v>
      </c>
      <c r="I23" s="3">
        <v>14</v>
      </c>
      <c r="J23" s="33" t="s">
        <v>19</v>
      </c>
      <c r="K23" s="116">
        <f t="shared" si="1"/>
        <v>34</v>
      </c>
      <c r="L23" s="33" t="s">
        <v>1</v>
      </c>
      <c r="M23" s="366">
        <v>29436</v>
      </c>
      <c r="N23" s="89">
        <f t="shared" si="2"/>
        <v>27202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10</v>
      </c>
      <c r="C24" s="199">
        <f t="shared" si="5"/>
        <v>29427</v>
      </c>
      <c r="D24" s="5">
        <f t="shared" si="6"/>
        <v>22770</v>
      </c>
      <c r="E24" s="52">
        <f t="shared" si="3"/>
        <v>109.67946328736488</v>
      </c>
      <c r="F24" s="52">
        <f t="shared" si="4"/>
        <v>129.23583662714097</v>
      </c>
      <c r="G24" s="62"/>
      <c r="H24" s="88">
        <v>1452</v>
      </c>
      <c r="I24" s="3">
        <v>37</v>
      </c>
      <c r="J24" s="33" t="s">
        <v>37</v>
      </c>
      <c r="K24" s="116">
        <f t="shared" si="1"/>
        <v>13</v>
      </c>
      <c r="L24" s="33" t="s">
        <v>7</v>
      </c>
      <c r="M24" s="366">
        <v>16461</v>
      </c>
      <c r="N24" s="89">
        <f t="shared" si="2"/>
        <v>17759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27202</v>
      </c>
      <c r="D25" s="5">
        <f t="shared" si="6"/>
        <v>29111</v>
      </c>
      <c r="E25" s="52">
        <f t="shared" si="3"/>
        <v>92.410653621415946</v>
      </c>
      <c r="F25" s="52">
        <f t="shared" si="4"/>
        <v>93.442341382982377</v>
      </c>
      <c r="G25" s="72"/>
      <c r="H25" s="88">
        <v>1349</v>
      </c>
      <c r="I25" s="3">
        <v>12</v>
      </c>
      <c r="J25" s="33" t="s">
        <v>18</v>
      </c>
      <c r="K25" s="116">
        <f t="shared" si="1"/>
        <v>40</v>
      </c>
      <c r="L25" s="33" t="s">
        <v>2</v>
      </c>
      <c r="M25" s="366">
        <v>14127</v>
      </c>
      <c r="N25" s="89">
        <f t="shared" si="2"/>
        <v>16506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7</v>
      </c>
      <c r="C26" s="199">
        <f t="shared" si="5"/>
        <v>17759</v>
      </c>
      <c r="D26" s="5">
        <f t="shared" si="6"/>
        <v>14961</v>
      </c>
      <c r="E26" s="52">
        <f t="shared" si="3"/>
        <v>107.88530465949822</v>
      </c>
      <c r="F26" s="52">
        <f t="shared" si="4"/>
        <v>118.70195842523896</v>
      </c>
      <c r="G26" s="62"/>
      <c r="H26" s="88">
        <v>1240</v>
      </c>
      <c r="I26" s="3">
        <v>32</v>
      </c>
      <c r="J26" s="33" t="s">
        <v>35</v>
      </c>
      <c r="K26" s="116">
        <f t="shared" si="1"/>
        <v>33</v>
      </c>
      <c r="L26" s="33" t="s">
        <v>0</v>
      </c>
      <c r="M26" s="366">
        <v>13582</v>
      </c>
      <c r="N26" s="89">
        <f t="shared" si="2"/>
        <v>13148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199">
        <f t="shared" si="5"/>
        <v>16506</v>
      </c>
      <c r="D27" s="5">
        <f t="shared" si="6"/>
        <v>16582</v>
      </c>
      <c r="E27" s="52">
        <f t="shared" si="3"/>
        <v>116.84009343809727</v>
      </c>
      <c r="F27" s="52">
        <f t="shared" si="4"/>
        <v>99.54167169219636</v>
      </c>
      <c r="G27" s="62"/>
      <c r="H27" s="88">
        <v>508</v>
      </c>
      <c r="I27" s="3">
        <v>4</v>
      </c>
      <c r="J27" s="33" t="s">
        <v>11</v>
      </c>
      <c r="K27" s="116">
        <f t="shared" si="1"/>
        <v>26</v>
      </c>
      <c r="L27" s="33" t="s">
        <v>30</v>
      </c>
      <c r="M27" s="367">
        <v>15656</v>
      </c>
      <c r="N27" s="89">
        <f t="shared" si="2"/>
        <v>12931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0</v>
      </c>
      <c r="C28" s="199">
        <f t="shared" si="5"/>
        <v>13148</v>
      </c>
      <c r="D28" s="5">
        <f t="shared" si="6"/>
        <v>13917</v>
      </c>
      <c r="E28" s="52">
        <f t="shared" si="3"/>
        <v>96.804594316006472</v>
      </c>
      <c r="F28" s="52">
        <f t="shared" si="4"/>
        <v>94.474383847093478</v>
      </c>
      <c r="G28" s="73"/>
      <c r="H28" s="333">
        <v>496</v>
      </c>
      <c r="I28" s="3">
        <v>20</v>
      </c>
      <c r="J28" s="33" t="s">
        <v>24</v>
      </c>
      <c r="K28" s="180">
        <f t="shared" si="1"/>
        <v>11</v>
      </c>
      <c r="L28" s="77" t="s">
        <v>17</v>
      </c>
      <c r="M28" s="368">
        <v>12243</v>
      </c>
      <c r="N28" s="166">
        <f t="shared" si="2"/>
        <v>12611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30</v>
      </c>
      <c r="C29" s="199">
        <f t="shared" si="5"/>
        <v>12931</v>
      </c>
      <c r="D29" s="5">
        <f t="shared" si="6"/>
        <v>9925</v>
      </c>
      <c r="E29" s="52">
        <f t="shared" si="3"/>
        <v>82.594532447623919</v>
      </c>
      <c r="F29" s="52">
        <f t="shared" si="4"/>
        <v>130.28715365239293</v>
      </c>
      <c r="G29" s="72"/>
      <c r="H29" s="289">
        <v>419</v>
      </c>
      <c r="I29" s="3">
        <v>15</v>
      </c>
      <c r="J29" s="33" t="s">
        <v>20</v>
      </c>
      <c r="K29" s="114"/>
      <c r="L29" s="114" t="s">
        <v>55</v>
      </c>
      <c r="M29" s="369">
        <v>332273</v>
      </c>
      <c r="N29" s="171">
        <f>SUM(H44)</f>
        <v>344347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17</v>
      </c>
      <c r="C30" s="199">
        <f t="shared" si="5"/>
        <v>12611</v>
      </c>
      <c r="D30" s="5">
        <f t="shared" si="6"/>
        <v>8958</v>
      </c>
      <c r="E30" s="57">
        <f t="shared" si="3"/>
        <v>103.00579923221433</v>
      </c>
      <c r="F30" s="63">
        <f t="shared" si="4"/>
        <v>140.77919178388032</v>
      </c>
      <c r="G30" s="75"/>
      <c r="H30" s="88">
        <v>357</v>
      </c>
      <c r="I30" s="3">
        <v>7</v>
      </c>
      <c r="J30" s="33" t="s">
        <v>14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344347</v>
      </c>
      <c r="D31" s="67">
        <f>SUM(L14)</f>
        <v>360400</v>
      </c>
      <c r="E31" s="70">
        <f>SUM(N29/M29*100)</f>
        <v>103.63375898733874</v>
      </c>
      <c r="F31" s="63">
        <f t="shared" si="4"/>
        <v>95.545782463928958</v>
      </c>
      <c r="G31" s="83">
        <v>48.4</v>
      </c>
      <c r="H31" s="289">
        <v>349</v>
      </c>
      <c r="I31" s="3">
        <v>27</v>
      </c>
      <c r="J31" s="33" t="s">
        <v>31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425">
        <v>324</v>
      </c>
      <c r="I32" s="3">
        <v>39</v>
      </c>
      <c r="J32" s="33" t="s">
        <v>39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262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14</v>
      </c>
      <c r="I34" s="3">
        <v>23</v>
      </c>
      <c r="J34" s="33" t="s">
        <v>27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10</v>
      </c>
      <c r="I35" s="3">
        <v>18</v>
      </c>
      <c r="J35" s="33" t="s">
        <v>22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89">
        <v>3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47"/>
      <c r="M37" s="423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44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344347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1"/>
      <c r="L47" s="395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200</v>
      </c>
      <c r="I48" s="3"/>
      <c r="J48" s="188" t="s">
        <v>90</v>
      </c>
      <c r="K48" s="3"/>
      <c r="L48" s="326" t="s">
        <v>187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98</v>
      </c>
      <c r="I49" s="3"/>
      <c r="J49" s="144" t="s">
        <v>9</v>
      </c>
      <c r="K49" s="3"/>
      <c r="L49" s="326" t="s">
        <v>98</v>
      </c>
      <c r="M49" s="396"/>
      <c r="R49" s="48"/>
      <c r="S49" s="26"/>
      <c r="T49" s="26"/>
      <c r="U49" s="26"/>
      <c r="V49" s="26"/>
    </row>
    <row r="50" spans="1:22" ht="13.5" customHeight="1">
      <c r="H50" s="43">
        <v>14356</v>
      </c>
      <c r="I50" s="3">
        <v>16</v>
      </c>
      <c r="J50" s="33" t="s">
        <v>3</v>
      </c>
      <c r="K50" s="324">
        <f>SUM(I50)</f>
        <v>16</v>
      </c>
      <c r="L50" s="327">
        <v>15411</v>
      </c>
      <c r="M50" s="396"/>
      <c r="R50" s="48"/>
      <c r="S50" s="26"/>
      <c r="T50" s="26"/>
      <c r="U50" s="26"/>
      <c r="V50" s="26"/>
    </row>
    <row r="51" spans="1:22" ht="13.5" customHeight="1">
      <c r="H51" s="44">
        <v>12829</v>
      </c>
      <c r="I51" s="3">
        <v>26</v>
      </c>
      <c r="J51" s="33" t="s">
        <v>30</v>
      </c>
      <c r="K51" s="324">
        <f t="shared" ref="K51:K59" si="7">SUM(I51)</f>
        <v>26</v>
      </c>
      <c r="L51" s="328">
        <v>14956</v>
      </c>
      <c r="M51" s="396"/>
      <c r="R51" s="48"/>
      <c r="S51" s="26"/>
      <c r="T51" s="26"/>
      <c r="U51" s="26"/>
      <c r="V51" s="26"/>
    </row>
    <row r="52" spans="1:22" ht="14.25" thickBot="1">
      <c r="H52" s="44">
        <v>12048</v>
      </c>
      <c r="I52" s="3">
        <v>34</v>
      </c>
      <c r="J52" s="33" t="s">
        <v>1</v>
      </c>
      <c r="K52" s="324">
        <f t="shared" si="7"/>
        <v>34</v>
      </c>
      <c r="L52" s="328">
        <v>8976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8" t="s">
        <v>200</v>
      </c>
      <c r="D53" s="8" t="s">
        <v>190</v>
      </c>
      <c r="E53" s="59" t="s">
        <v>41</v>
      </c>
      <c r="F53" s="59" t="s">
        <v>50</v>
      </c>
      <c r="G53" s="8" t="s">
        <v>171</v>
      </c>
      <c r="H53" s="44">
        <v>5195</v>
      </c>
      <c r="I53" s="3">
        <v>33</v>
      </c>
      <c r="J53" s="33" t="s">
        <v>0</v>
      </c>
      <c r="K53" s="324">
        <f t="shared" si="7"/>
        <v>33</v>
      </c>
      <c r="L53" s="328">
        <v>6533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14356</v>
      </c>
      <c r="D54" s="97">
        <f>SUM(L50)</f>
        <v>15411</v>
      </c>
      <c r="E54" s="52">
        <f t="shared" ref="E54:E63" si="8">SUM(N67/M67*100)</f>
        <v>97.144403843551231</v>
      </c>
      <c r="F54" s="52">
        <f t="shared" ref="F54:F62" si="9">SUM(C54/D54*100)</f>
        <v>93.154240477580956</v>
      </c>
      <c r="G54" s="62"/>
      <c r="H54" s="44">
        <v>2166</v>
      </c>
      <c r="I54" s="3">
        <v>25</v>
      </c>
      <c r="J54" s="33" t="s">
        <v>29</v>
      </c>
      <c r="K54" s="324">
        <f t="shared" si="7"/>
        <v>25</v>
      </c>
      <c r="L54" s="328">
        <v>1476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12829</v>
      </c>
      <c r="D55" s="97">
        <f t="shared" ref="D55:D63" si="11">SUM(L51)</f>
        <v>14956</v>
      </c>
      <c r="E55" s="52">
        <f t="shared" si="8"/>
        <v>95.960804847034183</v>
      </c>
      <c r="F55" s="52">
        <f t="shared" si="9"/>
        <v>85.778282963359189</v>
      </c>
      <c r="G55" s="62"/>
      <c r="H55" s="44">
        <v>1934</v>
      </c>
      <c r="I55" s="3">
        <v>31</v>
      </c>
      <c r="J55" s="33" t="s">
        <v>63</v>
      </c>
      <c r="K55" s="324">
        <f t="shared" si="7"/>
        <v>31</v>
      </c>
      <c r="L55" s="328">
        <v>2008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12048</v>
      </c>
      <c r="D56" s="97">
        <f t="shared" si="11"/>
        <v>8976</v>
      </c>
      <c r="E56" s="52">
        <f t="shared" si="8"/>
        <v>97.720820828939907</v>
      </c>
      <c r="F56" s="52">
        <f t="shared" si="9"/>
        <v>134.22459893048128</v>
      </c>
      <c r="G56" s="62"/>
      <c r="H56" s="44">
        <v>1721</v>
      </c>
      <c r="I56" s="3">
        <v>40</v>
      </c>
      <c r="J56" s="33" t="s">
        <v>2</v>
      </c>
      <c r="K56" s="324">
        <f t="shared" si="7"/>
        <v>40</v>
      </c>
      <c r="L56" s="328">
        <v>1827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5195</v>
      </c>
      <c r="D57" s="97">
        <f t="shared" si="11"/>
        <v>6533</v>
      </c>
      <c r="E57" s="52">
        <f t="shared" si="8"/>
        <v>95.689813962055624</v>
      </c>
      <c r="F57" s="52">
        <f t="shared" si="9"/>
        <v>79.519363232817994</v>
      </c>
      <c r="G57" s="62"/>
      <c r="H57" s="88">
        <v>1438</v>
      </c>
      <c r="I57" s="3">
        <v>39</v>
      </c>
      <c r="J57" s="33" t="s">
        <v>39</v>
      </c>
      <c r="K57" s="324">
        <f t="shared" si="7"/>
        <v>39</v>
      </c>
      <c r="L57" s="328">
        <v>1402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29</v>
      </c>
      <c r="C58" s="43">
        <f t="shared" si="10"/>
        <v>2166</v>
      </c>
      <c r="D58" s="97">
        <f t="shared" si="11"/>
        <v>1476</v>
      </c>
      <c r="E58" s="52">
        <f t="shared" si="8"/>
        <v>108.78955298844801</v>
      </c>
      <c r="F58" s="52">
        <f t="shared" si="9"/>
        <v>146.7479674796748</v>
      </c>
      <c r="G58" s="72"/>
      <c r="H58" s="88">
        <v>1174</v>
      </c>
      <c r="I58" s="3">
        <v>36</v>
      </c>
      <c r="J58" s="33" t="s">
        <v>5</v>
      </c>
      <c r="K58" s="324">
        <f t="shared" si="7"/>
        <v>36</v>
      </c>
      <c r="L58" s="328">
        <v>1466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63</v>
      </c>
      <c r="C59" s="43">
        <f t="shared" si="10"/>
        <v>1934</v>
      </c>
      <c r="D59" s="97">
        <f t="shared" si="11"/>
        <v>2008</v>
      </c>
      <c r="E59" s="52">
        <f t="shared" si="8"/>
        <v>120.04965859714463</v>
      </c>
      <c r="F59" s="52">
        <f t="shared" si="9"/>
        <v>96.314741035856571</v>
      </c>
      <c r="G59" s="62"/>
      <c r="H59" s="431">
        <v>1115</v>
      </c>
      <c r="I59" s="14">
        <v>17</v>
      </c>
      <c r="J59" s="77" t="s">
        <v>21</v>
      </c>
      <c r="K59" s="325">
        <f t="shared" si="7"/>
        <v>17</v>
      </c>
      <c r="L59" s="329">
        <v>725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</v>
      </c>
      <c r="C60" s="89">
        <f t="shared" si="10"/>
        <v>1721</v>
      </c>
      <c r="D60" s="97">
        <f t="shared" si="11"/>
        <v>1827</v>
      </c>
      <c r="E60" s="52">
        <f t="shared" si="8"/>
        <v>96.794150731158595</v>
      </c>
      <c r="F60" s="52">
        <f t="shared" si="9"/>
        <v>94.19813902572524</v>
      </c>
      <c r="G60" s="62"/>
      <c r="H60" s="421">
        <v>1018</v>
      </c>
      <c r="I60" s="219">
        <v>38</v>
      </c>
      <c r="J60" s="377" t="s">
        <v>38</v>
      </c>
      <c r="K60" s="362" t="s">
        <v>8</v>
      </c>
      <c r="L60" s="371">
        <v>61260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39</v>
      </c>
      <c r="C61" s="43">
        <f t="shared" si="10"/>
        <v>1438</v>
      </c>
      <c r="D61" s="97">
        <f t="shared" si="11"/>
        <v>1402</v>
      </c>
      <c r="E61" s="52">
        <f t="shared" si="8"/>
        <v>104.96350364963503</v>
      </c>
      <c r="F61" s="52">
        <f t="shared" si="9"/>
        <v>102.56776034236805</v>
      </c>
      <c r="G61" s="73"/>
      <c r="H61" s="44">
        <v>949</v>
      </c>
      <c r="I61" s="3">
        <v>14</v>
      </c>
      <c r="J61" s="33" t="s">
        <v>19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5</v>
      </c>
      <c r="C62" s="43">
        <f t="shared" si="10"/>
        <v>1174</v>
      </c>
      <c r="D62" s="97">
        <f t="shared" si="11"/>
        <v>1466</v>
      </c>
      <c r="E62" s="57">
        <f t="shared" si="8"/>
        <v>128.58707557502737</v>
      </c>
      <c r="F62" s="52">
        <f t="shared" si="9"/>
        <v>80.081855388813096</v>
      </c>
      <c r="G62" s="72"/>
      <c r="H62" s="44">
        <v>623</v>
      </c>
      <c r="I62" s="3">
        <v>1</v>
      </c>
      <c r="J62" s="33" t="s">
        <v>4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21</v>
      </c>
      <c r="C63" s="43">
        <f t="shared" si="10"/>
        <v>1115</v>
      </c>
      <c r="D63" s="97">
        <f t="shared" si="11"/>
        <v>725</v>
      </c>
      <c r="E63" s="57">
        <f t="shared" si="8"/>
        <v>120.67099567099567</v>
      </c>
      <c r="F63" s="52">
        <f>SUM(C63/D63*100)</f>
        <v>153.79310344827587</v>
      </c>
      <c r="G63" s="75"/>
      <c r="H63" s="44">
        <v>582</v>
      </c>
      <c r="I63" s="3">
        <v>24</v>
      </c>
      <c r="J63" s="33" t="s">
        <v>28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58111</v>
      </c>
      <c r="D64" s="67">
        <f>SUM(L60)</f>
        <v>61260</v>
      </c>
      <c r="E64" s="70">
        <f>SUM(N77/M77*100)</f>
        <v>98.494889743893964</v>
      </c>
      <c r="F64" s="70">
        <f>SUM(C64/D64*100)</f>
        <v>94.859614756774405</v>
      </c>
      <c r="G64" s="386">
        <v>99</v>
      </c>
      <c r="H64" s="122">
        <v>329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89">
        <v>221</v>
      </c>
      <c r="I65" s="3">
        <v>11</v>
      </c>
      <c r="J65" s="33" t="s">
        <v>17</v>
      </c>
      <c r="M65" s="395" t="s">
        <v>172</v>
      </c>
      <c r="N65" s="26"/>
      <c r="R65" s="48"/>
      <c r="S65" s="26"/>
      <c r="T65" s="26"/>
      <c r="U65" s="26"/>
      <c r="V65" s="26"/>
    </row>
    <row r="66" spans="3:22">
      <c r="H66" s="333">
        <v>154</v>
      </c>
      <c r="I66" s="3">
        <v>19</v>
      </c>
      <c r="J66" s="33" t="s">
        <v>23</v>
      </c>
      <c r="L66" s="189" t="s">
        <v>90</v>
      </c>
      <c r="M66" s="340" t="s">
        <v>62</v>
      </c>
      <c r="N66" s="42" t="s">
        <v>74</v>
      </c>
      <c r="R66" s="48"/>
      <c r="S66" s="26"/>
      <c r="T66" s="26"/>
      <c r="U66" s="26"/>
      <c r="V66" s="26"/>
    </row>
    <row r="67" spans="3:22">
      <c r="C67" s="26"/>
      <c r="H67" s="289">
        <v>150</v>
      </c>
      <c r="I67" s="3">
        <v>9</v>
      </c>
      <c r="J67" s="3" t="s">
        <v>160</v>
      </c>
      <c r="K67" s="3">
        <f>SUM(I50)</f>
        <v>16</v>
      </c>
      <c r="L67" s="33" t="s">
        <v>3</v>
      </c>
      <c r="M67" s="388">
        <v>14778</v>
      </c>
      <c r="N67" s="89">
        <f>SUM(H50)</f>
        <v>14356</v>
      </c>
      <c r="R67" s="48"/>
      <c r="S67" s="26"/>
      <c r="T67" s="26"/>
      <c r="U67" s="26"/>
      <c r="V67" s="26"/>
    </row>
    <row r="68" spans="3:22">
      <c r="C68" s="26"/>
      <c r="H68" s="44">
        <v>66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89">
        <v>13369</v>
      </c>
      <c r="N68" s="89">
        <f t="shared" ref="N68:N76" si="13">SUM(H51)</f>
        <v>12829</v>
      </c>
      <c r="R68" s="48"/>
      <c r="S68" s="26"/>
      <c r="T68" s="26"/>
      <c r="U68" s="26"/>
      <c r="V68" s="26"/>
    </row>
    <row r="69" spans="3:22">
      <c r="H69" s="88">
        <v>41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89">
        <v>12329</v>
      </c>
      <c r="N69" s="89">
        <f t="shared" si="13"/>
        <v>12048</v>
      </c>
      <c r="R69" s="48"/>
      <c r="S69" s="26"/>
      <c r="T69" s="26"/>
      <c r="U69" s="26"/>
      <c r="V69" s="26"/>
    </row>
    <row r="70" spans="3:22">
      <c r="H70" s="44">
        <v>1</v>
      </c>
      <c r="I70" s="3">
        <v>23</v>
      </c>
      <c r="J70" s="33" t="s">
        <v>27</v>
      </c>
      <c r="K70" s="3">
        <f t="shared" si="12"/>
        <v>33</v>
      </c>
      <c r="L70" s="33" t="s">
        <v>0</v>
      </c>
      <c r="M70" s="389">
        <v>5429</v>
      </c>
      <c r="N70" s="89">
        <f t="shared" si="13"/>
        <v>5195</v>
      </c>
      <c r="R70" s="48"/>
      <c r="S70" s="26"/>
      <c r="T70" s="26"/>
      <c r="U70" s="26"/>
      <c r="V70" s="26"/>
    </row>
    <row r="71" spans="3:22">
      <c r="H71" s="289">
        <v>1</v>
      </c>
      <c r="I71" s="3">
        <v>28</v>
      </c>
      <c r="J71" s="33" t="s">
        <v>32</v>
      </c>
      <c r="K71" s="3">
        <f t="shared" si="12"/>
        <v>25</v>
      </c>
      <c r="L71" s="33" t="s">
        <v>29</v>
      </c>
      <c r="M71" s="389">
        <v>1991</v>
      </c>
      <c r="N71" s="89">
        <f t="shared" si="13"/>
        <v>2166</v>
      </c>
      <c r="R71" s="48"/>
      <c r="S71" s="26"/>
      <c r="T71" s="26"/>
      <c r="U71" s="26"/>
      <c r="V71" s="26"/>
    </row>
    <row r="72" spans="3:22">
      <c r="H72" s="44">
        <v>0</v>
      </c>
      <c r="I72" s="3">
        <v>2</v>
      </c>
      <c r="J72" s="33" t="s">
        <v>6</v>
      </c>
      <c r="K72" s="3">
        <f t="shared" si="12"/>
        <v>31</v>
      </c>
      <c r="L72" s="33" t="s">
        <v>63</v>
      </c>
      <c r="M72" s="389">
        <v>1611</v>
      </c>
      <c r="N72" s="89">
        <f t="shared" si="13"/>
        <v>1934</v>
      </c>
      <c r="R72" s="48"/>
      <c r="S72" s="26"/>
      <c r="T72" s="26"/>
      <c r="U72" s="26"/>
      <c r="V72" s="26"/>
    </row>
    <row r="73" spans="3:22">
      <c r="H73" s="289">
        <v>0</v>
      </c>
      <c r="I73" s="3">
        <v>3</v>
      </c>
      <c r="J73" s="33" t="s">
        <v>10</v>
      </c>
      <c r="K73" s="3">
        <f t="shared" si="12"/>
        <v>40</v>
      </c>
      <c r="L73" s="33" t="s">
        <v>2</v>
      </c>
      <c r="M73" s="389">
        <v>1778</v>
      </c>
      <c r="N73" s="89">
        <f t="shared" si="13"/>
        <v>1721</v>
      </c>
      <c r="R73" s="48"/>
      <c r="S73" s="26"/>
      <c r="T73" s="26"/>
      <c r="U73" s="26"/>
      <c r="V73" s="26"/>
    </row>
    <row r="74" spans="3:22">
      <c r="H74" s="44">
        <v>0</v>
      </c>
      <c r="I74" s="3">
        <v>4</v>
      </c>
      <c r="J74" s="33" t="s">
        <v>11</v>
      </c>
      <c r="K74" s="3">
        <f t="shared" si="12"/>
        <v>39</v>
      </c>
      <c r="L74" s="33" t="s">
        <v>39</v>
      </c>
      <c r="M74" s="389">
        <v>1370</v>
      </c>
      <c r="N74" s="89">
        <f t="shared" si="13"/>
        <v>1438</v>
      </c>
      <c r="R74" s="48"/>
      <c r="S74" s="26"/>
      <c r="T74" s="26"/>
      <c r="U74" s="26"/>
      <c r="V74" s="26"/>
    </row>
    <row r="75" spans="3:22">
      <c r="H75" s="44">
        <v>0</v>
      </c>
      <c r="I75" s="3">
        <v>5</v>
      </c>
      <c r="J75" s="33" t="s">
        <v>12</v>
      </c>
      <c r="K75" s="3">
        <f t="shared" si="12"/>
        <v>36</v>
      </c>
      <c r="L75" s="33" t="s">
        <v>5</v>
      </c>
      <c r="M75" s="389">
        <v>913</v>
      </c>
      <c r="N75" s="89">
        <f t="shared" si="13"/>
        <v>1174</v>
      </c>
      <c r="R75" s="48"/>
      <c r="S75" s="26"/>
      <c r="T75" s="26"/>
      <c r="U75" s="26"/>
      <c r="V75" s="26"/>
    </row>
    <row r="76" spans="3:22" ht="14.25" thickBot="1">
      <c r="H76" s="88">
        <v>0</v>
      </c>
      <c r="I76" s="3">
        <v>6</v>
      </c>
      <c r="J76" s="33" t="s">
        <v>13</v>
      </c>
      <c r="K76" s="14">
        <f t="shared" si="12"/>
        <v>17</v>
      </c>
      <c r="L76" s="77" t="s">
        <v>21</v>
      </c>
      <c r="M76" s="390">
        <v>924</v>
      </c>
      <c r="N76" s="166">
        <f t="shared" si="13"/>
        <v>1115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7</v>
      </c>
      <c r="J77" s="33" t="s">
        <v>14</v>
      </c>
      <c r="K77" s="3"/>
      <c r="L77" s="114" t="s">
        <v>56</v>
      </c>
      <c r="M77" s="294">
        <v>58999</v>
      </c>
      <c r="N77" s="171">
        <f>SUM(H90)</f>
        <v>58111</v>
      </c>
      <c r="R77" s="48"/>
      <c r="S77" s="26"/>
      <c r="T77" s="26"/>
      <c r="U77" s="26"/>
      <c r="V77" s="26"/>
    </row>
    <row r="78" spans="3:22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>
      <c r="H79" s="44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>
      <c r="H80" s="346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>
      <c r="H81" s="43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>
      <c r="H82" s="88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>
      <c r="H83" s="44">
        <v>0</v>
      </c>
      <c r="I83" s="3">
        <v>21</v>
      </c>
      <c r="J83" s="33" t="s">
        <v>71</v>
      </c>
      <c r="L83" s="42"/>
      <c r="M83" s="26"/>
      <c r="R83" s="48"/>
      <c r="S83" s="26"/>
      <c r="T83" s="26"/>
      <c r="U83" s="26"/>
      <c r="V83" s="26"/>
    </row>
    <row r="84" spans="8:22">
      <c r="H84" s="88">
        <v>0</v>
      </c>
      <c r="I84" s="3">
        <v>22</v>
      </c>
      <c r="J84" s="33" t="s">
        <v>26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27</v>
      </c>
      <c r="J85" s="33" t="s">
        <v>31</v>
      </c>
      <c r="L85" s="42"/>
      <c r="M85" s="26"/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4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58111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N12" sqref="N12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/>
      <c r="I1" s="381"/>
      <c r="J1" s="46"/>
      <c r="L1" s="47"/>
      <c r="M1" s="393"/>
      <c r="N1" s="47"/>
      <c r="O1" s="48"/>
      <c r="R1" s="108"/>
    </row>
    <row r="2" spans="8:30" ht="13.5" customHeight="1">
      <c r="H2" s="290" t="s">
        <v>208</v>
      </c>
      <c r="I2" s="3"/>
      <c r="J2" s="182" t="s">
        <v>69</v>
      </c>
      <c r="K2" s="81"/>
      <c r="L2" s="316" t="s">
        <v>209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98</v>
      </c>
      <c r="I3" s="3"/>
      <c r="J3" s="144" t="s">
        <v>9</v>
      </c>
      <c r="K3" s="81"/>
      <c r="L3" s="317" t="s">
        <v>98</v>
      </c>
      <c r="M3" s="397"/>
      <c r="N3" s="398"/>
      <c r="O3" s="1"/>
      <c r="R3" s="48"/>
      <c r="S3" s="26"/>
      <c r="T3" s="26"/>
      <c r="U3" s="26"/>
      <c r="V3" s="26"/>
    </row>
    <row r="4" spans="8:30" ht="13.5" customHeight="1">
      <c r="H4" s="89">
        <v>19868</v>
      </c>
      <c r="I4" s="3">
        <v>33</v>
      </c>
      <c r="J4" s="160" t="s">
        <v>0</v>
      </c>
      <c r="K4" s="120">
        <f>SUM(I4)</f>
        <v>33</v>
      </c>
      <c r="L4" s="309">
        <v>23658</v>
      </c>
      <c r="M4" s="403"/>
      <c r="N4" s="420"/>
      <c r="O4" s="1"/>
      <c r="R4" s="48"/>
      <c r="S4" s="26"/>
      <c r="T4" s="26"/>
      <c r="U4" s="26"/>
      <c r="V4" s="26"/>
    </row>
    <row r="5" spans="8:30" ht="13.5" customHeight="1">
      <c r="H5" s="289">
        <v>17419</v>
      </c>
      <c r="I5" s="3">
        <v>13</v>
      </c>
      <c r="J5" s="160" t="s">
        <v>7</v>
      </c>
      <c r="K5" s="120">
        <f t="shared" ref="K5:K13" si="0">SUM(I5)</f>
        <v>13</v>
      </c>
      <c r="L5" s="310">
        <v>14961</v>
      </c>
      <c r="M5" s="397"/>
      <c r="N5" s="420"/>
      <c r="O5" s="1"/>
      <c r="R5" s="48"/>
      <c r="S5" s="26"/>
      <c r="T5" s="26"/>
      <c r="U5" s="26"/>
      <c r="V5" s="26"/>
    </row>
    <row r="6" spans="8:30" ht="13.5" customHeight="1">
      <c r="H6" s="88">
        <v>11416</v>
      </c>
      <c r="I6" s="3">
        <v>9</v>
      </c>
      <c r="J6" s="3" t="s">
        <v>160</v>
      </c>
      <c r="K6" s="120">
        <f t="shared" si="0"/>
        <v>9</v>
      </c>
      <c r="L6" s="310">
        <v>13531</v>
      </c>
      <c r="M6" s="95"/>
      <c r="N6" s="420"/>
      <c r="O6" s="1"/>
      <c r="R6" s="48"/>
      <c r="S6" s="26"/>
      <c r="T6" s="26"/>
      <c r="U6" s="26"/>
      <c r="V6" s="26"/>
    </row>
    <row r="7" spans="8:30" ht="13.5" customHeight="1">
      <c r="H7" s="88">
        <v>6689</v>
      </c>
      <c r="I7" s="3">
        <v>24</v>
      </c>
      <c r="J7" s="160" t="s">
        <v>28</v>
      </c>
      <c r="K7" s="120">
        <f t="shared" si="0"/>
        <v>24</v>
      </c>
      <c r="L7" s="310">
        <v>7249</v>
      </c>
      <c r="M7" s="95"/>
      <c r="N7" s="420"/>
      <c r="O7" s="1"/>
      <c r="R7" s="48"/>
      <c r="S7" s="26"/>
      <c r="T7" s="26"/>
      <c r="U7" s="26"/>
      <c r="V7" s="26"/>
    </row>
    <row r="8" spans="8:30" ht="13.5" customHeight="1">
      <c r="H8" s="88">
        <v>4969</v>
      </c>
      <c r="I8" s="3">
        <v>25</v>
      </c>
      <c r="J8" s="160" t="s">
        <v>29</v>
      </c>
      <c r="K8" s="120">
        <f t="shared" si="0"/>
        <v>25</v>
      </c>
      <c r="L8" s="310">
        <v>4389</v>
      </c>
      <c r="M8" s="95"/>
      <c r="N8" s="420"/>
      <c r="O8" s="1"/>
      <c r="R8" s="48"/>
      <c r="S8" s="26"/>
      <c r="T8" s="26"/>
      <c r="U8" s="26"/>
      <c r="V8" s="26"/>
    </row>
    <row r="9" spans="8:30" ht="13.5" customHeight="1">
      <c r="H9" s="88">
        <v>4055</v>
      </c>
      <c r="I9" s="3">
        <v>20</v>
      </c>
      <c r="J9" s="160" t="s">
        <v>24</v>
      </c>
      <c r="K9" s="120">
        <f t="shared" si="0"/>
        <v>20</v>
      </c>
      <c r="L9" s="310">
        <v>3073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3572</v>
      </c>
      <c r="I10" s="3">
        <v>22</v>
      </c>
      <c r="J10" s="160" t="s">
        <v>26</v>
      </c>
      <c r="K10" s="120">
        <f t="shared" si="0"/>
        <v>22</v>
      </c>
      <c r="L10" s="310">
        <v>3514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3145</v>
      </c>
      <c r="I11" s="3">
        <v>17</v>
      </c>
      <c r="J11" s="160" t="s">
        <v>21</v>
      </c>
      <c r="K11" s="120">
        <f t="shared" si="0"/>
        <v>17</v>
      </c>
      <c r="L11" s="310">
        <v>3206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3114</v>
      </c>
      <c r="I12" s="3">
        <v>34</v>
      </c>
      <c r="J12" s="160" t="s">
        <v>1</v>
      </c>
      <c r="K12" s="120">
        <f t="shared" si="0"/>
        <v>34</v>
      </c>
      <c r="L12" s="310">
        <v>9760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2530</v>
      </c>
      <c r="I13" s="14">
        <v>1</v>
      </c>
      <c r="J13" s="162" t="s">
        <v>4</v>
      </c>
      <c r="K13" s="181">
        <f t="shared" si="0"/>
        <v>1</v>
      </c>
      <c r="L13" s="318">
        <v>3140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3">
        <v>2521</v>
      </c>
      <c r="I14" s="219">
        <v>26</v>
      </c>
      <c r="J14" s="220" t="s">
        <v>30</v>
      </c>
      <c r="K14" s="81" t="s">
        <v>8</v>
      </c>
      <c r="L14" s="319">
        <v>99554</v>
      </c>
      <c r="N14" s="48"/>
      <c r="R14" s="48"/>
      <c r="S14" s="26"/>
      <c r="T14" s="26"/>
      <c r="U14" s="26"/>
      <c r="V14" s="26"/>
    </row>
    <row r="15" spans="8:30" ht="13.5" customHeight="1">
      <c r="H15" s="289">
        <v>1292</v>
      </c>
      <c r="I15" s="3">
        <v>36</v>
      </c>
      <c r="J15" s="160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1241</v>
      </c>
      <c r="I16" s="3">
        <v>12</v>
      </c>
      <c r="J16" s="160" t="s">
        <v>18</v>
      </c>
      <c r="K16" s="50"/>
      <c r="R16" s="48"/>
      <c r="S16" s="26"/>
      <c r="T16" s="26"/>
      <c r="U16" s="26"/>
      <c r="V16" s="26"/>
    </row>
    <row r="17" spans="1:22" ht="13.5" customHeight="1">
      <c r="H17" s="88">
        <v>1212</v>
      </c>
      <c r="I17" s="3">
        <v>6</v>
      </c>
      <c r="J17" s="160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1174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985</v>
      </c>
      <c r="I19" s="3">
        <v>18</v>
      </c>
      <c r="J19" s="160" t="s">
        <v>22</v>
      </c>
      <c r="L19" s="411" t="s">
        <v>181</v>
      </c>
      <c r="M19" s="443" t="s">
        <v>180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>
      <c r="H20" s="88">
        <v>981</v>
      </c>
      <c r="I20" s="3">
        <v>16</v>
      </c>
      <c r="J20" s="160" t="s">
        <v>3</v>
      </c>
      <c r="K20" s="120">
        <f>SUM(I4)</f>
        <v>33</v>
      </c>
      <c r="L20" s="160" t="s">
        <v>0</v>
      </c>
      <c r="M20" s="320">
        <v>21792</v>
      </c>
      <c r="N20" s="89">
        <f>SUM(H4)</f>
        <v>19868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8" t="s">
        <v>200</v>
      </c>
      <c r="D21" s="8" t="s">
        <v>190</v>
      </c>
      <c r="E21" s="59" t="s">
        <v>41</v>
      </c>
      <c r="F21" s="59" t="s">
        <v>50</v>
      </c>
      <c r="G21" s="8" t="s">
        <v>171</v>
      </c>
      <c r="H21" s="289">
        <v>898</v>
      </c>
      <c r="I21" s="3">
        <v>15</v>
      </c>
      <c r="J21" s="160" t="s">
        <v>20</v>
      </c>
      <c r="K21" s="120">
        <f t="shared" ref="K21:K29" si="1">SUM(I5)</f>
        <v>13</v>
      </c>
      <c r="L21" s="160" t="s">
        <v>7</v>
      </c>
      <c r="M21" s="321">
        <v>16326</v>
      </c>
      <c r="N21" s="89">
        <f t="shared" ref="N21:N29" si="2">SUM(H5)</f>
        <v>17419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19868</v>
      </c>
      <c r="D22" s="97">
        <f>SUM(L4)</f>
        <v>23658</v>
      </c>
      <c r="E22" s="55">
        <f t="shared" ref="E22:E31" si="3">SUM(N20/M20*100)</f>
        <v>91.171071953010269</v>
      </c>
      <c r="F22" s="52">
        <f t="shared" ref="F22:F32" si="4">SUM(C22/D22*100)</f>
        <v>83.980049032039901</v>
      </c>
      <c r="G22" s="62"/>
      <c r="H22" s="88">
        <v>774</v>
      </c>
      <c r="I22" s="3">
        <v>2</v>
      </c>
      <c r="J22" s="160" t="s">
        <v>6</v>
      </c>
      <c r="K22" s="120">
        <f t="shared" si="1"/>
        <v>9</v>
      </c>
      <c r="L22" s="3" t="s">
        <v>160</v>
      </c>
      <c r="M22" s="321">
        <v>11639</v>
      </c>
      <c r="N22" s="89">
        <f t="shared" si="2"/>
        <v>11416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17419</v>
      </c>
      <c r="D23" s="97">
        <f t="shared" ref="D23:D31" si="6">SUM(L5)</f>
        <v>14961</v>
      </c>
      <c r="E23" s="55">
        <f t="shared" si="3"/>
        <v>106.69484258238393</v>
      </c>
      <c r="F23" s="52">
        <f t="shared" si="4"/>
        <v>116.42938306262951</v>
      </c>
      <c r="G23" s="62"/>
      <c r="H23" s="88">
        <v>703</v>
      </c>
      <c r="I23" s="3">
        <v>40</v>
      </c>
      <c r="J23" s="160" t="s">
        <v>2</v>
      </c>
      <c r="K23" s="120">
        <f t="shared" si="1"/>
        <v>24</v>
      </c>
      <c r="L23" s="160" t="s">
        <v>28</v>
      </c>
      <c r="M23" s="321">
        <v>7775</v>
      </c>
      <c r="N23" s="89">
        <f t="shared" si="2"/>
        <v>6689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160</v>
      </c>
      <c r="C24" s="43">
        <f t="shared" si="5"/>
        <v>11416</v>
      </c>
      <c r="D24" s="97">
        <f t="shared" si="6"/>
        <v>13531</v>
      </c>
      <c r="E24" s="55">
        <f t="shared" si="3"/>
        <v>98.084027837443074</v>
      </c>
      <c r="F24" s="52">
        <f t="shared" si="4"/>
        <v>84.369226221269685</v>
      </c>
      <c r="G24" s="62"/>
      <c r="H24" s="289">
        <v>391</v>
      </c>
      <c r="I24" s="3">
        <v>31</v>
      </c>
      <c r="J24" s="3" t="s">
        <v>63</v>
      </c>
      <c r="K24" s="120">
        <f t="shared" si="1"/>
        <v>25</v>
      </c>
      <c r="L24" s="160" t="s">
        <v>29</v>
      </c>
      <c r="M24" s="321">
        <v>4192</v>
      </c>
      <c r="N24" s="89">
        <f t="shared" si="2"/>
        <v>4969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28</v>
      </c>
      <c r="C25" s="43">
        <f t="shared" si="5"/>
        <v>6689</v>
      </c>
      <c r="D25" s="97">
        <f t="shared" si="6"/>
        <v>7249</v>
      </c>
      <c r="E25" s="55">
        <f t="shared" si="3"/>
        <v>86.032154340836016</v>
      </c>
      <c r="F25" s="52">
        <f t="shared" si="4"/>
        <v>92.274796523658438</v>
      </c>
      <c r="G25" s="62"/>
      <c r="H25" s="88">
        <v>378</v>
      </c>
      <c r="I25" s="3">
        <v>38</v>
      </c>
      <c r="J25" s="160" t="s">
        <v>38</v>
      </c>
      <c r="K25" s="120">
        <f t="shared" si="1"/>
        <v>20</v>
      </c>
      <c r="L25" s="160" t="s">
        <v>24</v>
      </c>
      <c r="M25" s="321">
        <v>2856</v>
      </c>
      <c r="N25" s="89">
        <f t="shared" si="2"/>
        <v>4055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29</v>
      </c>
      <c r="C26" s="43">
        <f t="shared" si="5"/>
        <v>4969</v>
      </c>
      <c r="D26" s="97">
        <f t="shared" si="6"/>
        <v>4389</v>
      </c>
      <c r="E26" s="55">
        <f t="shared" si="3"/>
        <v>118.53530534351144</v>
      </c>
      <c r="F26" s="52">
        <f t="shared" si="4"/>
        <v>113.21485532011847</v>
      </c>
      <c r="G26" s="72"/>
      <c r="H26" s="88">
        <v>315</v>
      </c>
      <c r="I26" s="3">
        <v>14</v>
      </c>
      <c r="J26" s="160" t="s">
        <v>19</v>
      </c>
      <c r="K26" s="120">
        <f t="shared" si="1"/>
        <v>22</v>
      </c>
      <c r="L26" s="160" t="s">
        <v>26</v>
      </c>
      <c r="M26" s="321">
        <v>2969</v>
      </c>
      <c r="N26" s="89">
        <f t="shared" si="2"/>
        <v>3572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24</v>
      </c>
      <c r="C27" s="43">
        <f t="shared" si="5"/>
        <v>4055</v>
      </c>
      <c r="D27" s="97">
        <f t="shared" si="6"/>
        <v>3073</v>
      </c>
      <c r="E27" s="55">
        <f t="shared" si="3"/>
        <v>141.98179271708685</v>
      </c>
      <c r="F27" s="52">
        <f t="shared" si="4"/>
        <v>131.95574357305563</v>
      </c>
      <c r="G27" s="76"/>
      <c r="H27" s="88">
        <v>178</v>
      </c>
      <c r="I27" s="3">
        <v>5</v>
      </c>
      <c r="J27" s="160" t="s">
        <v>12</v>
      </c>
      <c r="K27" s="120">
        <f t="shared" si="1"/>
        <v>17</v>
      </c>
      <c r="L27" s="160" t="s">
        <v>21</v>
      </c>
      <c r="M27" s="321">
        <v>3158</v>
      </c>
      <c r="N27" s="89">
        <f t="shared" si="2"/>
        <v>3145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26</v>
      </c>
      <c r="C28" s="43">
        <f t="shared" si="5"/>
        <v>3572</v>
      </c>
      <c r="D28" s="97">
        <f t="shared" si="6"/>
        <v>3514</v>
      </c>
      <c r="E28" s="55">
        <f t="shared" si="3"/>
        <v>120.30986864264062</v>
      </c>
      <c r="F28" s="52">
        <f t="shared" si="4"/>
        <v>101.65054069436539</v>
      </c>
      <c r="G28" s="62"/>
      <c r="H28" s="88">
        <v>166</v>
      </c>
      <c r="I28" s="3">
        <v>39</v>
      </c>
      <c r="J28" s="160" t="s">
        <v>39</v>
      </c>
      <c r="K28" s="120">
        <f t="shared" si="1"/>
        <v>34</v>
      </c>
      <c r="L28" s="160" t="s">
        <v>1</v>
      </c>
      <c r="M28" s="321">
        <v>9086</v>
      </c>
      <c r="N28" s="89">
        <f t="shared" si="2"/>
        <v>3114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21</v>
      </c>
      <c r="C29" s="43">
        <f t="shared" si="5"/>
        <v>3145</v>
      </c>
      <c r="D29" s="97">
        <f t="shared" si="6"/>
        <v>3206</v>
      </c>
      <c r="E29" s="55">
        <f t="shared" si="3"/>
        <v>99.588347055098154</v>
      </c>
      <c r="F29" s="52">
        <f t="shared" si="4"/>
        <v>98.097317529631951</v>
      </c>
      <c r="G29" s="73"/>
      <c r="H29" s="88">
        <v>123</v>
      </c>
      <c r="I29" s="3">
        <v>11</v>
      </c>
      <c r="J29" s="160" t="s">
        <v>17</v>
      </c>
      <c r="K29" s="181">
        <f t="shared" si="1"/>
        <v>1</v>
      </c>
      <c r="L29" s="162" t="s">
        <v>4</v>
      </c>
      <c r="M29" s="322">
        <v>2665</v>
      </c>
      <c r="N29" s="89">
        <f t="shared" si="2"/>
        <v>2530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1</v>
      </c>
      <c r="C30" s="43">
        <f t="shared" si="5"/>
        <v>3114</v>
      </c>
      <c r="D30" s="97">
        <f t="shared" si="6"/>
        <v>9760</v>
      </c>
      <c r="E30" s="55">
        <f t="shared" si="3"/>
        <v>34.272507153863089</v>
      </c>
      <c r="F30" s="52">
        <f t="shared" si="4"/>
        <v>31.905737704918032</v>
      </c>
      <c r="G30" s="72"/>
      <c r="H30" s="88">
        <v>41</v>
      </c>
      <c r="I30" s="3">
        <v>28</v>
      </c>
      <c r="J30" s="160" t="s">
        <v>32</v>
      </c>
      <c r="K30" s="114"/>
      <c r="L30" s="332" t="s">
        <v>106</v>
      </c>
      <c r="M30" s="323">
        <v>96984</v>
      </c>
      <c r="N30" s="89">
        <f>SUM(H44)</f>
        <v>90224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4</v>
      </c>
      <c r="C31" s="43">
        <f t="shared" si="5"/>
        <v>2530</v>
      </c>
      <c r="D31" s="97">
        <f t="shared" si="6"/>
        <v>3140</v>
      </c>
      <c r="E31" s="56">
        <f t="shared" si="3"/>
        <v>94.93433395872421</v>
      </c>
      <c r="F31" s="63">
        <f t="shared" si="4"/>
        <v>80.57324840764332</v>
      </c>
      <c r="G31" s="75"/>
      <c r="H31" s="88">
        <v>37</v>
      </c>
      <c r="I31" s="3">
        <v>4</v>
      </c>
      <c r="J31" s="160" t="s">
        <v>11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90224</v>
      </c>
      <c r="D32" s="67">
        <f>SUM(L14)</f>
        <v>99554</v>
      </c>
      <c r="E32" s="68">
        <f>SUM(N30/M30*100)</f>
        <v>93.029778107729115</v>
      </c>
      <c r="F32" s="63">
        <f t="shared" si="4"/>
        <v>90.628201779938522</v>
      </c>
      <c r="G32" s="83">
        <v>92.9</v>
      </c>
      <c r="H32" s="89">
        <v>35</v>
      </c>
      <c r="I32" s="3">
        <v>27</v>
      </c>
      <c r="J32" s="160" t="s">
        <v>31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2</v>
      </c>
      <c r="I33" s="3">
        <v>32</v>
      </c>
      <c r="J33" s="160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417">
        <v>0</v>
      </c>
      <c r="I34" s="3">
        <v>3</v>
      </c>
      <c r="J34" s="160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7</v>
      </c>
      <c r="J35" s="160" t="s">
        <v>14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8</v>
      </c>
      <c r="J36" s="160" t="s">
        <v>15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10</v>
      </c>
      <c r="J37" s="160" t="s">
        <v>16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19</v>
      </c>
      <c r="J38" s="160" t="s">
        <v>23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23</v>
      </c>
      <c r="J39" s="160" t="s">
        <v>27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29</v>
      </c>
      <c r="J40" s="160" t="s">
        <v>54</v>
      </c>
      <c r="K40" s="45"/>
      <c r="L40" s="47"/>
      <c r="M40" s="384"/>
      <c r="R40" s="48"/>
      <c r="S40" s="26"/>
      <c r="T40" s="26"/>
      <c r="U40" s="26"/>
      <c r="V40" s="26"/>
    </row>
    <row r="41" spans="3:30" ht="13.5" customHeight="1">
      <c r="H41" s="289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289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90224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01"/>
      <c r="N47" s="47"/>
      <c r="R47" s="48"/>
      <c r="S47" s="26"/>
      <c r="T47" s="26"/>
      <c r="U47" s="26"/>
      <c r="V47" s="26"/>
    </row>
    <row r="48" spans="3:30" ht="13.5" customHeight="1">
      <c r="H48" s="183" t="s">
        <v>200</v>
      </c>
      <c r="I48" s="3"/>
      <c r="J48" s="178" t="s">
        <v>103</v>
      </c>
      <c r="K48" s="81"/>
      <c r="L48" s="296" t="s">
        <v>209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98</v>
      </c>
      <c r="I49" s="3"/>
      <c r="J49" s="144" t="s">
        <v>9</v>
      </c>
      <c r="K49" s="98"/>
      <c r="L49" s="94" t="s">
        <v>98</v>
      </c>
      <c r="M49" s="397"/>
      <c r="N49" s="398"/>
      <c r="R49" s="48"/>
      <c r="S49" s="26"/>
      <c r="T49" s="26"/>
      <c r="U49" s="26"/>
      <c r="V49" s="26"/>
    </row>
    <row r="50" spans="1:22" ht="13.5" customHeight="1">
      <c r="H50" s="89">
        <v>389235</v>
      </c>
      <c r="I50" s="160">
        <v>17</v>
      </c>
      <c r="J50" s="160" t="s">
        <v>21</v>
      </c>
      <c r="K50" s="123">
        <f>SUM(I50)</f>
        <v>17</v>
      </c>
      <c r="L50" s="297">
        <v>404341</v>
      </c>
      <c r="M50" s="397"/>
      <c r="N50" s="398"/>
      <c r="O50" s="26"/>
      <c r="R50" s="48"/>
      <c r="S50" s="26"/>
      <c r="T50" s="26"/>
      <c r="U50" s="26"/>
      <c r="V50" s="26"/>
    </row>
    <row r="51" spans="1:22" ht="13.5" customHeight="1">
      <c r="H51" s="88">
        <v>99101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120367</v>
      </c>
      <c r="M51" s="397"/>
      <c r="N51" s="398"/>
      <c r="O51" s="26"/>
      <c r="R51" s="48"/>
      <c r="S51" s="26"/>
      <c r="T51" s="26"/>
      <c r="U51" s="26"/>
      <c r="V51" s="26"/>
    </row>
    <row r="52" spans="1:22" ht="13.5" customHeight="1">
      <c r="H52" s="289">
        <v>39798</v>
      </c>
      <c r="I52" s="160">
        <v>40</v>
      </c>
      <c r="J52" s="160" t="s">
        <v>2</v>
      </c>
      <c r="K52" s="123">
        <f t="shared" si="7"/>
        <v>40</v>
      </c>
      <c r="L52" s="297">
        <v>38476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25477</v>
      </c>
      <c r="I53" s="160">
        <v>16</v>
      </c>
      <c r="J53" s="160" t="s">
        <v>3</v>
      </c>
      <c r="K53" s="123">
        <f t="shared" si="7"/>
        <v>16</v>
      </c>
      <c r="L53" s="297">
        <v>25045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8" t="s">
        <v>200</v>
      </c>
      <c r="D54" s="8" t="s">
        <v>190</v>
      </c>
      <c r="E54" s="59" t="s">
        <v>41</v>
      </c>
      <c r="F54" s="59" t="s">
        <v>50</v>
      </c>
      <c r="G54" s="8" t="s">
        <v>171</v>
      </c>
      <c r="H54" s="88">
        <v>19186</v>
      </c>
      <c r="I54" s="160">
        <v>38</v>
      </c>
      <c r="J54" s="160" t="s">
        <v>38</v>
      </c>
      <c r="K54" s="123">
        <f t="shared" si="7"/>
        <v>38</v>
      </c>
      <c r="L54" s="297">
        <v>22637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389235</v>
      </c>
      <c r="D55" s="5">
        <f t="shared" ref="D55:D64" si="8">SUM(L50)</f>
        <v>404341</v>
      </c>
      <c r="E55" s="52">
        <f>SUM(N66/M66*100)</f>
        <v>98.923930474827742</v>
      </c>
      <c r="F55" s="52">
        <f t="shared" ref="F55:F65" si="9">SUM(C55/D55*100)</f>
        <v>96.264044457524705</v>
      </c>
      <c r="G55" s="62"/>
      <c r="H55" s="289">
        <v>18666</v>
      </c>
      <c r="I55" s="160">
        <v>24</v>
      </c>
      <c r="J55" s="160" t="s">
        <v>28</v>
      </c>
      <c r="K55" s="123">
        <f t="shared" si="7"/>
        <v>24</v>
      </c>
      <c r="L55" s="297">
        <v>19556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99101</v>
      </c>
      <c r="D56" s="5">
        <f t="shared" si="8"/>
        <v>120367</v>
      </c>
      <c r="E56" s="52">
        <f t="shared" ref="E56:E65" si="11">SUM(N67/M67*100)</f>
        <v>111.61028020542392</v>
      </c>
      <c r="F56" s="52">
        <f t="shared" si="9"/>
        <v>82.332366844733201</v>
      </c>
      <c r="G56" s="62"/>
      <c r="H56" s="88">
        <v>17639</v>
      </c>
      <c r="I56" s="160">
        <v>25</v>
      </c>
      <c r="J56" s="160" t="s">
        <v>29</v>
      </c>
      <c r="K56" s="123">
        <f t="shared" si="7"/>
        <v>25</v>
      </c>
      <c r="L56" s="297">
        <v>17482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39798</v>
      </c>
      <c r="D57" s="5">
        <f t="shared" si="8"/>
        <v>38476</v>
      </c>
      <c r="E57" s="52">
        <f t="shared" si="11"/>
        <v>95.700476121771743</v>
      </c>
      <c r="F57" s="52">
        <f t="shared" si="9"/>
        <v>103.43590809855495</v>
      </c>
      <c r="G57" s="62"/>
      <c r="H57" s="88">
        <v>15307</v>
      </c>
      <c r="I57" s="160">
        <v>37</v>
      </c>
      <c r="J57" s="160" t="s">
        <v>37</v>
      </c>
      <c r="K57" s="123">
        <f t="shared" si="7"/>
        <v>37</v>
      </c>
      <c r="L57" s="297">
        <v>13078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25477</v>
      </c>
      <c r="D58" s="5">
        <f t="shared" si="8"/>
        <v>25045</v>
      </c>
      <c r="E58" s="52">
        <f t="shared" si="11"/>
        <v>107.59322606528991</v>
      </c>
      <c r="F58" s="52">
        <f t="shared" si="9"/>
        <v>101.72489518866041</v>
      </c>
      <c r="G58" s="62"/>
      <c r="H58" s="374">
        <v>14846</v>
      </c>
      <c r="I58" s="162">
        <v>26</v>
      </c>
      <c r="J58" s="162" t="s">
        <v>30</v>
      </c>
      <c r="K58" s="123">
        <f t="shared" si="7"/>
        <v>26</v>
      </c>
      <c r="L58" s="295">
        <v>13707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19186</v>
      </c>
      <c r="D59" s="5">
        <f t="shared" si="8"/>
        <v>22637</v>
      </c>
      <c r="E59" s="52">
        <f t="shared" si="11"/>
        <v>96.016414773295963</v>
      </c>
      <c r="F59" s="52">
        <f t="shared" si="9"/>
        <v>84.755047046870175</v>
      </c>
      <c r="G59" s="72"/>
      <c r="H59" s="374">
        <v>10405</v>
      </c>
      <c r="I59" s="162">
        <v>33</v>
      </c>
      <c r="J59" s="162" t="s">
        <v>0</v>
      </c>
      <c r="K59" s="123">
        <f t="shared" si="7"/>
        <v>33</v>
      </c>
      <c r="L59" s="295">
        <v>8635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18666</v>
      </c>
      <c r="D60" s="5">
        <f t="shared" si="8"/>
        <v>19556</v>
      </c>
      <c r="E60" s="52">
        <f t="shared" si="11"/>
        <v>98.247276172430134</v>
      </c>
      <c r="F60" s="52">
        <f t="shared" si="9"/>
        <v>95.448967068930244</v>
      </c>
      <c r="G60" s="62"/>
      <c r="H60" s="421">
        <v>7712</v>
      </c>
      <c r="I60" s="220">
        <v>30</v>
      </c>
      <c r="J60" s="220" t="s">
        <v>97</v>
      </c>
      <c r="K60" s="81" t="s">
        <v>8</v>
      </c>
      <c r="L60" s="299">
        <v>733451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29</v>
      </c>
      <c r="C61" s="43">
        <f t="shared" si="10"/>
        <v>17639</v>
      </c>
      <c r="D61" s="5">
        <f t="shared" si="8"/>
        <v>17482</v>
      </c>
      <c r="E61" s="52">
        <f t="shared" si="11"/>
        <v>91.965589155370182</v>
      </c>
      <c r="F61" s="52">
        <f t="shared" si="9"/>
        <v>100.89806658277085</v>
      </c>
      <c r="G61" s="62"/>
      <c r="H61" s="88">
        <v>6610</v>
      </c>
      <c r="I61" s="160">
        <v>34</v>
      </c>
      <c r="J61" s="160" t="s">
        <v>1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15307</v>
      </c>
      <c r="D62" s="5">
        <f t="shared" si="8"/>
        <v>13078</v>
      </c>
      <c r="E62" s="52">
        <f t="shared" si="11"/>
        <v>99.273623451585706</v>
      </c>
      <c r="F62" s="52">
        <f t="shared" si="9"/>
        <v>117.04389050313505</v>
      </c>
      <c r="G62" s="73"/>
      <c r="H62" s="88">
        <v>5159</v>
      </c>
      <c r="I62" s="160">
        <v>35</v>
      </c>
      <c r="J62" s="160" t="s">
        <v>36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14846</v>
      </c>
      <c r="D63" s="5">
        <f t="shared" si="8"/>
        <v>13707</v>
      </c>
      <c r="E63" s="52">
        <f t="shared" si="11"/>
        <v>98.155371900826452</v>
      </c>
      <c r="F63" s="52">
        <f t="shared" si="9"/>
        <v>108.30962282045671</v>
      </c>
      <c r="G63" s="72"/>
      <c r="H63" s="289">
        <v>5133</v>
      </c>
      <c r="I63" s="160">
        <v>15</v>
      </c>
      <c r="J63" s="160" t="s">
        <v>20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10405</v>
      </c>
      <c r="D64" s="5">
        <f t="shared" si="8"/>
        <v>8635</v>
      </c>
      <c r="E64" s="57">
        <f t="shared" si="11"/>
        <v>126.6277230132652</v>
      </c>
      <c r="F64" s="52">
        <f t="shared" si="9"/>
        <v>120.4979733642154</v>
      </c>
      <c r="G64" s="75"/>
      <c r="H64" s="122">
        <v>4779</v>
      </c>
      <c r="I64" s="160">
        <v>14</v>
      </c>
      <c r="J64" s="160" t="s">
        <v>19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694106</v>
      </c>
      <c r="D65" s="67">
        <f>SUM(L60)</f>
        <v>733451</v>
      </c>
      <c r="E65" s="70">
        <f t="shared" si="11"/>
        <v>100.60294573778236</v>
      </c>
      <c r="F65" s="70">
        <f t="shared" si="9"/>
        <v>94.63563346426686</v>
      </c>
      <c r="G65" s="83">
        <v>69.2</v>
      </c>
      <c r="H65" s="89">
        <v>4668</v>
      </c>
      <c r="I65" s="160">
        <v>1</v>
      </c>
      <c r="J65" s="160" t="s">
        <v>4</v>
      </c>
      <c r="L65" s="190" t="s">
        <v>103</v>
      </c>
      <c r="M65" s="141"/>
      <c r="N65" t="s">
        <v>74</v>
      </c>
      <c r="R65" s="48"/>
      <c r="S65" s="26"/>
      <c r="T65" s="26"/>
      <c r="U65" s="26"/>
      <c r="V65" s="26"/>
    </row>
    <row r="66" spans="1:22" ht="13.5" customHeight="1">
      <c r="H66" s="88">
        <v>3356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8">
        <v>393469</v>
      </c>
      <c r="N66" s="89">
        <f>SUM(H50)</f>
        <v>389235</v>
      </c>
      <c r="R66" s="48"/>
      <c r="S66" s="26"/>
      <c r="T66" s="26"/>
      <c r="U66" s="26"/>
      <c r="V66" s="26"/>
    </row>
    <row r="67" spans="1:22" ht="13.5" customHeight="1">
      <c r="H67" s="88">
        <v>2700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6">
        <v>88792</v>
      </c>
      <c r="N67" s="89">
        <f t="shared" ref="N67:N75" si="13">SUM(H51)</f>
        <v>99101</v>
      </c>
      <c r="R67" s="48"/>
      <c r="S67" s="26"/>
      <c r="T67" s="26"/>
      <c r="U67" s="26"/>
      <c r="V67" s="26"/>
    </row>
    <row r="68" spans="1:22" ht="13.5" customHeight="1">
      <c r="C68" s="26"/>
      <c r="H68" s="88">
        <v>1676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6">
        <v>41586</v>
      </c>
      <c r="N68" s="89">
        <f t="shared" si="13"/>
        <v>39798</v>
      </c>
      <c r="R68" s="48"/>
      <c r="S68" s="26"/>
      <c r="T68" s="26"/>
      <c r="U68" s="26"/>
      <c r="V68" s="26"/>
    </row>
    <row r="69" spans="1:22" ht="13.5" customHeight="1">
      <c r="H69" s="88">
        <v>870</v>
      </c>
      <c r="I69" s="160">
        <v>13</v>
      </c>
      <c r="J69" s="160" t="s">
        <v>7</v>
      </c>
      <c r="K69" s="116">
        <f t="shared" si="12"/>
        <v>16</v>
      </c>
      <c r="L69" s="160" t="s">
        <v>3</v>
      </c>
      <c r="M69" s="306">
        <v>23679</v>
      </c>
      <c r="N69" s="89">
        <f t="shared" si="13"/>
        <v>25477</v>
      </c>
      <c r="R69" s="48"/>
      <c r="S69" s="26"/>
      <c r="T69" s="26"/>
      <c r="U69" s="26"/>
      <c r="V69" s="26"/>
    </row>
    <row r="70" spans="1:22" ht="13.5" customHeight="1">
      <c r="H70" s="88">
        <v>430</v>
      </c>
      <c r="I70" s="160">
        <v>27</v>
      </c>
      <c r="J70" s="160" t="s">
        <v>31</v>
      </c>
      <c r="K70" s="116">
        <f t="shared" si="12"/>
        <v>38</v>
      </c>
      <c r="L70" s="160" t="s">
        <v>38</v>
      </c>
      <c r="M70" s="306">
        <v>19982</v>
      </c>
      <c r="N70" s="89">
        <f t="shared" si="13"/>
        <v>19186</v>
      </c>
      <c r="R70" s="48"/>
      <c r="S70" s="26"/>
      <c r="T70" s="26"/>
      <c r="U70" s="26"/>
      <c r="V70" s="26"/>
    </row>
    <row r="71" spans="1:22" ht="13.5" customHeight="1">
      <c r="H71" s="88">
        <v>355</v>
      </c>
      <c r="I71" s="160">
        <v>9</v>
      </c>
      <c r="J71" s="3" t="s">
        <v>160</v>
      </c>
      <c r="K71" s="116">
        <f t="shared" si="12"/>
        <v>24</v>
      </c>
      <c r="L71" s="160" t="s">
        <v>28</v>
      </c>
      <c r="M71" s="306">
        <v>18999</v>
      </c>
      <c r="N71" s="89">
        <f t="shared" si="13"/>
        <v>18666</v>
      </c>
      <c r="R71" s="48"/>
      <c r="S71" s="26"/>
      <c r="T71" s="26"/>
      <c r="U71" s="26"/>
      <c r="V71" s="26"/>
    </row>
    <row r="72" spans="1:22" ht="13.5" customHeight="1">
      <c r="H72" s="88">
        <v>354</v>
      </c>
      <c r="I72" s="160">
        <v>2</v>
      </c>
      <c r="J72" s="160" t="s">
        <v>6</v>
      </c>
      <c r="K72" s="116">
        <f t="shared" si="12"/>
        <v>25</v>
      </c>
      <c r="L72" s="160" t="s">
        <v>29</v>
      </c>
      <c r="M72" s="306">
        <v>19180</v>
      </c>
      <c r="N72" s="89">
        <f t="shared" si="13"/>
        <v>17639</v>
      </c>
      <c r="R72" s="48"/>
      <c r="S72" s="26"/>
      <c r="T72" s="26"/>
      <c r="U72" s="26"/>
      <c r="V72" s="26"/>
    </row>
    <row r="73" spans="1:22" ht="13.5" customHeight="1">
      <c r="H73" s="88">
        <v>151</v>
      </c>
      <c r="I73" s="160">
        <v>22</v>
      </c>
      <c r="J73" s="160" t="s">
        <v>26</v>
      </c>
      <c r="K73" s="116">
        <f t="shared" si="12"/>
        <v>37</v>
      </c>
      <c r="L73" s="160" t="s">
        <v>37</v>
      </c>
      <c r="M73" s="306">
        <v>15419</v>
      </c>
      <c r="N73" s="89">
        <f t="shared" si="13"/>
        <v>15307</v>
      </c>
      <c r="R73" s="48"/>
      <c r="S73" s="26"/>
      <c r="T73" s="26"/>
      <c r="U73" s="26"/>
      <c r="V73" s="26"/>
    </row>
    <row r="74" spans="1:22" ht="13.5" customHeight="1">
      <c r="H74" s="88">
        <v>145</v>
      </c>
      <c r="I74" s="160">
        <v>28</v>
      </c>
      <c r="J74" s="160" t="s">
        <v>32</v>
      </c>
      <c r="K74" s="116">
        <f t="shared" si="12"/>
        <v>26</v>
      </c>
      <c r="L74" s="162" t="s">
        <v>30</v>
      </c>
      <c r="M74" s="307">
        <v>15125</v>
      </c>
      <c r="N74" s="89">
        <f t="shared" si="13"/>
        <v>14846</v>
      </c>
      <c r="R74" s="48"/>
      <c r="S74" s="26"/>
      <c r="T74" s="26"/>
      <c r="U74" s="26"/>
      <c r="V74" s="26"/>
    </row>
    <row r="75" spans="1:22" ht="13.5" customHeight="1" thickBot="1">
      <c r="H75" s="289">
        <v>95</v>
      </c>
      <c r="I75" s="160">
        <v>39</v>
      </c>
      <c r="J75" s="160" t="s">
        <v>39</v>
      </c>
      <c r="K75" s="116">
        <f t="shared" si="12"/>
        <v>33</v>
      </c>
      <c r="L75" s="162" t="s">
        <v>0</v>
      </c>
      <c r="M75" s="307">
        <v>8217</v>
      </c>
      <c r="N75" s="166">
        <f t="shared" si="13"/>
        <v>10405</v>
      </c>
      <c r="R75" s="48"/>
      <c r="S75" s="26"/>
      <c r="T75" s="26"/>
      <c r="U75" s="26"/>
      <c r="V75" s="26"/>
    </row>
    <row r="76" spans="1:22" ht="13.5" customHeight="1" thickTop="1">
      <c r="H76" s="289">
        <v>82</v>
      </c>
      <c r="I76" s="160">
        <v>18</v>
      </c>
      <c r="J76" s="160" t="s">
        <v>22</v>
      </c>
      <c r="K76" s="3"/>
      <c r="L76" s="332" t="s">
        <v>106</v>
      </c>
      <c r="M76" s="337">
        <v>689946</v>
      </c>
      <c r="N76" s="171">
        <f>SUM(H90)</f>
        <v>694106</v>
      </c>
      <c r="R76" s="48"/>
      <c r="S76" s="26"/>
      <c r="T76" s="26"/>
      <c r="U76" s="26"/>
      <c r="V76" s="26"/>
    </row>
    <row r="77" spans="1:22" ht="13.5" customHeight="1">
      <c r="H77" s="88">
        <v>79</v>
      </c>
      <c r="I77" s="160">
        <v>23</v>
      </c>
      <c r="J77" s="160" t="s">
        <v>27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57</v>
      </c>
      <c r="I78" s="160">
        <v>12</v>
      </c>
      <c r="J78" s="160" t="s">
        <v>18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35</v>
      </c>
      <c r="I79" s="160">
        <v>4</v>
      </c>
      <c r="J79" s="160" t="s">
        <v>11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417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97">
        <v>0</v>
      </c>
      <c r="I81" s="160">
        <v>5</v>
      </c>
      <c r="J81" s="160" t="s">
        <v>12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6</v>
      </c>
      <c r="J82" s="160" t="s">
        <v>13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289">
        <v>0</v>
      </c>
      <c r="I83" s="160">
        <v>7</v>
      </c>
      <c r="J83" s="160" t="s">
        <v>14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10</v>
      </c>
      <c r="J85" s="160" t="s">
        <v>16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23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694106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R34" sqref="R34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87</v>
      </c>
      <c r="C16" s="148" t="s">
        <v>88</v>
      </c>
      <c r="D16" s="148" t="s">
        <v>89</v>
      </c>
      <c r="E16" s="148" t="s">
        <v>78</v>
      </c>
      <c r="F16" s="148" t="s">
        <v>79</v>
      </c>
      <c r="G16" s="148" t="s">
        <v>80</v>
      </c>
      <c r="H16" s="148" t="s">
        <v>81</v>
      </c>
      <c r="I16" s="148" t="s">
        <v>82</v>
      </c>
      <c r="J16" s="148" t="s">
        <v>83</v>
      </c>
      <c r="K16" s="148" t="s">
        <v>84</v>
      </c>
      <c r="L16" s="148" t="s">
        <v>85</v>
      </c>
      <c r="M16" s="201" t="s">
        <v>86</v>
      </c>
      <c r="N16" s="203" t="s">
        <v>120</v>
      </c>
      <c r="O16" s="148" t="s">
        <v>122</v>
      </c>
    </row>
    <row r="17" spans="1:25" ht="11.1" customHeight="1">
      <c r="A17" s="6" t="s">
        <v>170</v>
      </c>
      <c r="B17" s="145">
        <v>73.8</v>
      </c>
      <c r="C17" s="145">
        <v>75.2</v>
      </c>
      <c r="D17" s="145">
        <v>80.7</v>
      </c>
      <c r="E17" s="145">
        <v>84</v>
      </c>
      <c r="F17" s="145">
        <v>76.400000000000006</v>
      </c>
      <c r="G17" s="145">
        <v>85.7</v>
      </c>
      <c r="H17" s="147">
        <v>93.5</v>
      </c>
      <c r="I17" s="145">
        <v>83.6</v>
      </c>
      <c r="J17" s="145">
        <v>90.4</v>
      </c>
      <c r="K17" s="145">
        <v>78.8</v>
      </c>
      <c r="L17" s="145">
        <v>76.900000000000006</v>
      </c>
      <c r="M17" s="146">
        <v>79.7</v>
      </c>
      <c r="N17" s="205">
        <f>SUM(B17:M17)</f>
        <v>978.69999999999993</v>
      </c>
      <c r="O17" s="204">
        <v>120.3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177</v>
      </c>
      <c r="B18" s="145">
        <v>73</v>
      </c>
      <c r="C18" s="145">
        <v>75.900000000000006</v>
      </c>
      <c r="D18" s="145">
        <v>71.5</v>
      </c>
      <c r="E18" s="145">
        <v>77.5</v>
      </c>
      <c r="F18" s="145">
        <v>69.5</v>
      </c>
      <c r="G18" s="145">
        <v>72.900000000000006</v>
      </c>
      <c r="H18" s="147">
        <v>77.8</v>
      </c>
      <c r="I18" s="145">
        <v>69.599999999999994</v>
      </c>
      <c r="J18" s="145">
        <v>69.099999999999994</v>
      </c>
      <c r="K18" s="145">
        <v>65.3</v>
      </c>
      <c r="L18" s="145">
        <v>61.2</v>
      </c>
      <c r="M18" s="146">
        <v>67.400000000000006</v>
      </c>
      <c r="N18" s="205">
        <f>SUM(B18:M18)</f>
        <v>850.69999999999993</v>
      </c>
      <c r="O18" s="204">
        <f t="shared" ref="O18:O20" si="0">ROUND(N18/N17*100,1)</f>
        <v>86.9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182</v>
      </c>
      <c r="B19" s="145">
        <v>54.8</v>
      </c>
      <c r="C19" s="145">
        <v>61.9</v>
      </c>
      <c r="D19" s="145">
        <v>55.5</v>
      </c>
      <c r="E19" s="145">
        <v>67.3</v>
      </c>
      <c r="F19" s="145">
        <v>60.7</v>
      </c>
      <c r="G19" s="145">
        <v>76</v>
      </c>
      <c r="H19" s="147">
        <v>70.3</v>
      </c>
      <c r="I19" s="145">
        <v>68</v>
      </c>
      <c r="J19" s="145">
        <v>72</v>
      </c>
      <c r="K19" s="145">
        <v>68.7</v>
      </c>
      <c r="L19" s="145">
        <v>70</v>
      </c>
      <c r="M19" s="146">
        <v>74.3</v>
      </c>
      <c r="N19" s="205">
        <f>SUM(B19:M19)</f>
        <v>799.5</v>
      </c>
      <c r="O19" s="204">
        <f t="shared" si="0"/>
        <v>94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187</v>
      </c>
      <c r="B20" s="145">
        <v>54.3</v>
      </c>
      <c r="C20" s="145">
        <v>60.6</v>
      </c>
      <c r="D20" s="145">
        <v>56.3</v>
      </c>
      <c r="E20" s="145">
        <v>59.1</v>
      </c>
      <c r="F20" s="145">
        <v>59.3</v>
      </c>
      <c r="G20" s="145">
        <v>55.6</v>
      </c>
      <c r="H20" s="147">
        <v>62.1</v>
      </c>
      <c r="I20" s="145">
        <v>60</v>
      </c>
      <c r="J20" s="145">
        <v>57.7</v>
      </c>
      <c r="K20" s="145">
        <v>60.2</v>
      </c>
      <c r="L20" s="145">
        <v>55.8</v>
      </c>
      <c r="M20" s="146">
        <v>56.9</v>
      </c>
      <c r="N20" s="205">
        <f>SUM(B20:M20)</f>
        <v>697.9</v>
      </c>
      <c r="O20" s="204">
        <f t="shared" si="0"/>
        <v>87.3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200</v>
      </c>
      <c r="B21" s="145">
        <v>56.7</v>
      </c>
      <c r="C21" s="145"/>
      <c r="D21" s="145"/>
      <c r="E21" s="145"/>
      <c r="F21" s="145"/>
      <c r="G21" s="145"/>
      <c r="H21" s="147"/>
      <c r="I21" s="145"/>
      <c r="J21" s="145"/>
      <c r="K21" s="145"/>
      <c r="L21" s="145"/>
      <c r="M21" s="146"/>
      <c r="N21" s="205">
        <f>SUM(B21:M21)</f>
        <v>56.7</v>
      </c>
      <c r="O21" s="204">
        <f t="shared" ref="O21" si="1">ROUND(N21/N20*100,1)</f>
        <v>8.1</v>
      </c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87</v>
      </c>
      <c r="C41" s="148" t="s">
        <v>88</v>
      </c>
      <c r="D41" s="148" t="s">
        <v>89</v>
      </c>
      <c r="E41" s="148" t="s">
        <v>78</v>
      </c>
      <c r="F41" s="148" t="s">
        <v>79</v>
      </c>
      <c r="G41" s="148" t="s">
        <v>80</v>
      </c>
      <c r="H41" s="148" t="s">
        <v>81</v>
      </c>
      <c r="I41" s="148" t="s">
        <v>82</v>
      </c>
      <c r="J41" s="148" t="s">
        <v>83</v>
      </c>
      <c r="K41" s="148" t="s">
        <v>84</v>
      </c>
      <c r="L41" s="148" t="s">
        <v>85</v>
      </c>
      <c r="M41" s="201" t="s">
        <v>86</v>
      </c>
      <c r="N41" s="203" t="s">
        <v>121</v>
      </c>
      <c r="O41" s="148" t="s">
        <v>122</v>
      </c>
    </row>
    <row r="42" spans="1:26" ht="11.1" customHeight="1">
      <c r="A42" s="6" t="s">
        <v>170</v>
      </c>
      <c r="B42" s="152">
        <v>96.4</v>
      </c>
      <c r="C42" s="152">
        <v>97.8</v>
      </c>
      <c r="D42" s="152">
        <v>95.2</v>
      </c>
      <c r="E42" s="152">
        <v>99.2</v>
      </c>
      <c r="F42" s="152">
        <v>97.6</v>
      </c>
      <c r="G42" s="152">
        <v>99</v>
      </c>
      <c r="H42" s="152">
        <v>101.3</v>
      </c>
      <c r="I42" s="152">
        <v>107</v>
      </c>
      <c r="J42" s="152">
        <v>105.1</v>
      </c>
      <c r="K42" s="152">
        <v>105.3</v>
      </c>
      <c r="L42" s="152">
        <v>100.4</v>
      </c>
      <c r="M42" s="202">
        <v>100.3</v>
      </c>
      <c r="N42" s="209">
        <f>SUM(B42:M42)/12</f>
        <v>100.38333333333333</v>
      </c>
      <c r="O42" s="204">
        <v>119.5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177</v>
      </c>
      <c r="B43" s="152">
        <v>105.8</v>
      </c>
      <c r="C43" s="152">
        <v>103.9</v>
      </c>
      <c r="D43" s="152">
        <v>96.7</v>
      </c>
      <c r="E43" s="152">
        <v>93.3</v>
      </c>
      <c r="F43" s="152">
        <v>100.2</v>
      </c>
      <c r="G43" s="152">
        <v>97.8</v>
      </c>
      <c r="H43" s="152">
        <v>101.8</v>
      </c>
      <c r="I43" s="152">
        <v>102.7</v>
      </c>
      <c r="J43" s="152">
        <v>99.6</v>
      </c>
      <c r="K43" s="152">
        <v>98.3</v>
      </c>
      <c r="L43" s="152">
        <v>92.6</v>
      </c>
      <c r="M43" s="202">
        <v>89</v>
      </c>
      <c r="N43" s="209">
        <f>SUM(B43:M43)/12</f>
        <v>98.47499999999998</v>
      </c>
      <c r="O43" s="204">
        <f t="shared" ref="O43:O45" si="2">ROUND(N43/N42*100,1)</f>
        <v>98.1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182</v>
      </c>
      <c r="B44" s="152">
        <v>92.4</v>
      </c>
      <c r="C44" s="152">
        <v>95.3</v>
      </c>
      <c r="D44" s="152">
        <v>92.5</v>
      </c>
      <c r="E44" s="152">
        <v>93.4</v>
      </c>
      <c r="F44" s="152">
        <v>95.2</v>
      </c>
      <c r="G44" s="152">
        <v>99.5</v>
      </c>
      <c r="H44" s="152">
        <v>101.2</v>
      </c>
      <c r="I44" s="152">
        <v>108.1</v>
      </c>
      <c r="J44" s="152">
        <v>97.5</v>
      </c>
      <c r="K44" s="152">
        <v>99.6</v>
      </c>
      <c r="L44" s="152">
        <v>98.6</v>
      </c>
      <c r="M44" s="202">
        <v>102.6</v>
      </c>
      <c r="N44" s="209">
        <f>SUM(B44:M44)/12</f>
        <v>97.99166666666666</v>
      </c>
      <c r="O44" s="204">
        <f t="shared" si="2"/>
        <v>99.5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187</v>
      </c>
      <c r="B45" s="152">
        <v>83.4</v>
      </c>
      <c r="C45" s="152">
        <v>86.1</v>
      </c>
      <c r="D45" s="152">
        <v>84.2</v>
      </c>
      <c r="E45" s="152">
        <v>84.1</v>
      </c>
      <c r="F45" s="152">
        <v>85.6</v>
      </c>
      <c r="G45" s="152">
        <v>85.8</v>
      </c>
      <c r="H45" s="152">
        <v>84.5</v>
      </c>
      <c r="I45" s="152">
        <v>86.5</v>
      </c>
      <c r="J45" s="152">
        <v>87.3</v>
      </c>
      <c r="K45" s="152">
        <v>89.5</v>
      </c>
      <c r="L45" s="152">
        <v>93.4</v>
      </c>
      <c r="M45" s="202">
        <v>94.4</v>
      </c>
      <c r="N45" s="209">
        <f>SUM(B45:M45)/12</f>
        <v>87.066666666666663</v>
      </c>
      <c r="O45" s="204">
        <f t="shared" si="2"/>
        <v>88.9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200</v>
      </c>
      <c r="B46" s="152">
        <v>96.7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202"/>
      <c r="N46" s="209">
        <f>SUM(B46:M46)/12</f>
        <v>8.0583333333333336</v>
      </c>
      <c r="O46" s="204">
        <f t="shared" ref="O46" si="3">ROUND(N46/N45*100,1)</f>
        <v>9.3000000000000007</v>
      </c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87</v>
      </c>
      <c r="C65" s="148" t="s">
        <v>88</v>
      </c>
      <c r="D65" s="148" t="s">
        <v>89</v>
      </c>
      <c r="E65" s="148" t="s">
        <v>78</v>
      </c>
      <c r="F65" s="148" t="s">
        <v>79</v>
      </c>
      <c r="G65" s="148" t="s">
        <v>80</v>
      </c>
      <c r="H65" s="148" t="s">
        <v>81</v>
      </c>
      <c r="I65" s="148" t="s">
        <v>82</v>
      </c>
      <c r="J65" s="148" t="s">
        <v>83</v>
      </c>
      <c r="K65" s="148" t="s">
        <v>84</v>
      </c>
      <c r="L65" s="148" t="s">
        <v>85</v>
      </c>
      <c r="M65" s="201" t="s">
        <v>86</v>
      </c>
      <c r="N65" s="203" t="s">
        <v>121</v>
      </c>
      <c r="O65" s="283" t="s">
        <v>122</v>
      </c>
    </row>
    <row r="66" spans="1:26" ht="11.1" customHeight="1">
      <c r="A66" s="6" t="s">
        <v>170</v>
      </c>
      <c r="B66" s="145">
        <v>76.2</v>
      </c>
      <c r="C66" s="145">
        <v>76.7</v>
      </c>
      <c r="D66" s="145">
        <v>85</v>
      </c>
      <c r="E66" s="145">
        <v>84.4</v>
      </c>
      <c r="F66" s="145">
        <v>78.400000000000006</v>
      </c>
      <c r="G66" s="145">
        <v>86.5</v>
      </c>
      <c r="H66" s="145">
        <v>92.3</v>
      </c>
      <c r="I66" s="145">
        <v>77.5</v>
      </c>
      <c r="J66" s="145">
        <v>86.1</v>
      </c>
      <c r="K66" s="145">
        <v>74.8</v>
      </c>
      <c r="L66" s="145">
        <v>77.099999999999994</v>
      </c>
      <c r="M66" s="146">
        <v>79.400000000000006</v>
      </c>
      <c r="N66" s="208">
        <f>SUM(B66:M66)/12</f>
        <v>81.2</v>
      </c>
      <c r="O66" s="204">
        <v>100.5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177</v>
      </c>
      <c r="B67" s="145">
        <v>68.099999999999994</v>
      </c>
      <c r="C67" s="145">
        <v>73.3</v>
      </c>
      <c r="D67" s="145">
        <v>74.900000000000006</v>
      </c>
      <c r="E67" s="145">
        <v>83.4</v>
      </c>
      <c r="F67" s="145">
        <v>68.3</v>
      </c>
      <c r="G67" s="145">
        <v>74.900000000000006</v>
      </c>
      <c r="H67" s="145">
        <v>76</v>
      </c>
      <c r="I67" s="145">
        <v>67.599999999999994</v>
      </c>
      <c r="J67" s="145">
        <v>69.8</v>
      </c>
      <c r="K67" s="145">
        <v>66.599999999999994</v>
      </c>
      <c r="L67" s="145">
        <v>67.099999999999994</v>
      </c>
      <c r="M67" s="146">
        <v>76.3</v>
      </c>
      <c r="N67" s="208">
        <f>SUM(B67:M67)/12</f>
        <v>72.191666666666663</v>
      </c>
      <c r="O67" s="204">
        <f t="shared" ref="O67:O69" si="4">ROUND(N67/N66*100,1)</f>
        <v>88.9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182</v>
      </c>
      <c r="B68" s="145">
        <v>58.5</v>
      </c>
      <c r="C68" s="145">
        <v>64.400000000000006</v>
      </c>
      <c r="D68" s="145">
        <v>60.6</v>
      </c>
      <c r="E68" s="145">
        <v>71.900000000000006</v>
      </c>
      <c r="F68" s="145">
        <v>63.4</v>
      </c>
      <c r="G68" s="145">
        <v>75.900000000000006</v>
      </c>
      <c r="H68" s="145">
        <v>69.2</v>
      </c>
      <c r="I68" s="145">
        <v>61.7</v>
      </c>
      <c r="J68" s="145">
        <v>75.099999999999994</v>
      </c>
      <c r="K68" s="145">
        <v>68.7</v>
      </c>
      <c r="L68" s="145">
        <v>71.2</v>
      </c>
      <c r="M68" s="146">
        <v>71.8</v>
      </c>
      <c r="N68" s="208">
        <f>SUM(B68:M68)/12</f>
        <v>67.7</v>
      </c>
      <c r="O68" s="204">
        <f t="shared" si="4"/>
        <v>93.8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187</v>
      </c>
      <c r="B69" s="145">
        <v>68.7</v>
      </c>
      <c r="C69" s="145">
        <v>69.900000000000006</v>
      </c>
      <c r="D69" s="145">
        <v>67.2</v>
      </c>
      <c r="E69" s="145">
        <v>70.3</v>
      </c>
      <c r="F69" s="145">
        <v>69</v>
      </c>
      <c r="G69" s="145">
        <v>64.8</v>
      </c>
      <c r="H69" s="145">
        <v>73.7</v>
      </c>
      <c r="I69" s="145">
        <v>68.900000000000006</v>
      </c>
      <c r="J69" s="145">
        <v>65.900000000000006</v>
      </c>
      <c r="K69" s="145">
        <v>66.8</v>
      </c>
      <c r="L69" s="145">
        <v>58.9</v>
      </c>
      <c r="M69" s="146">
        <v>60.1</v>
      </c>
      <c r="N69" s="208">
        <f>SUM(B69:M69)/12</f>
        <v>67.016666666666666</v>
      </c>
      <c r="O69" s="204">
        <f t="shared" si="4"/>
        <v>99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200</v>
      </c>
      <c r="B70" s="145">
        <v>58.1</v>
      </c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6"/>
      <c r="N70" s="208">
        <f>SUM(B70:M70)/12</f>
        <v>4.8416666666666668</v>
      </c>
      <c r="O70" s="204">
        <f t="shared" ref="O70" si="5">ROUND(N70/N69*100,1)</f>
        <v>7.2</v>
      </c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T52" sqref="T52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75</v>
      </c>
      <c r="C18" s="7" t="s">
        <v>76</v>
      </c>
      <c r="D18" s="7" t="s">
        <v>77</v>
      </c>
      <c r="E18" s="7" t="s">
        <v>78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84</v>
      </c>
      <c r="L18" s="7" t="s">
        <v>85</v>
      </c>
      <c r="M18" s="7" t="s">
        <v>86</v>
      </c>
      <c r="N18" s="203" t="s">
        <v>120</v>
      </c>
      <c r="O18" s="203" t="s">
        <v>122</v>
      </c>
    </row>
    <row r="19" spans="1:18" ht="11.1" customHeight="1">
      <c r="A19" s="6" t="s">
        <v>170</v>
      </c>
      <c r="B19" s="152">
        <v>9.4</v>
      </c>
      <c r="C19" s="152">
        <v>10.3</v>
      </c>
      <c r="D19" s="152">
        <v>13.4</v>
      </c>
      <c r="E19" s="152">
        <v>13.5</v>
      </c>
      <c r="F19" s="152">
        <v>11.3</v>
      </c>
      <c r="G19" s="152">
        <v>12.2</v>
      </c>
      <c r="H19" s="152">
        <v>10.9</v>
      </c>
      <c r="I19" s="152">
        <v>11.2</v>
      </c>
      <c r="J19" s="152">
        <v>12.1</v>
      </c>
      <c r="K19" s="152">
        <v>10.7</v>
      </c>
      <c r="L19" s="152">
        <v>11.3</v>
      </c>
      <c r="M19" s="152">
        <v>11.8</v>
      </c>
      <c r="N19" s="209">
        <f>SUM(B19:M19)</f>
        <v>138.10000000000002</v>
      </c>
      <c r="O19" s="209">
        <v>92.4</v>
      </c>
      <c r="Q19" s="211"/>
      <c r="R19" s="211"/>
    </row>
    <row r="20" spans="1:18" ht="11.1" customHeight="1">
      <c r="A20" s="6" t="s">
        <v>177</v>
      </c>
      <c r="B20" s="152">
        <v>11.1</v>
      </c>
      <c r="C20" s="152">
        <v>11.5</v>
      </c>
      <c r="D20" s="152">
        <v>12.1</v>
      </c>
      <c r="E20" s="152">
        <v>12.3</v>
      </c>
      <c r="F20" s="152">
        <v>10.6</v>
      </c>
      <c r="G20" s="152">
        <v>11.7</v>
      </c>
      <c r="H20" s="152">
        <v>10.9</v>
      </c>
      <c r="I20" s="152">
        <v>12.4</v>
      </c>
      <c r="J20" s="152">
        <v>11.6</v>
      </c>
      <c r="K20" s="152">
        <v>11.3</v>
      </c>
      <c r="L20" s="152">
        <v>12.4</v>
      </c>
      <c r="M20" s="152">
        <v>11.7</v>
      </c>
      <c r="N20" s="209">
        <f>SUM(B20:M20)</f>
        <v>139.6</v>
      </c>
      <c r="O20" s="209">
        <f t="shared" ref="O20:O22" si="0">ROUND(N20/N19*100,1)</f>
        <v>101.1</v>
      </c>
      <c r="Q20" s="211"/>
      <c r="R20" s="211"/>
    </row>
    <row r="21" spans="1:18" ht="11.1" customHeight="1">
      <c r="A21" s="6" t="s">
        <v>182</v>
      </c>
      <c r="B21" s="152">
        <v>11.5</v>
      </c>
      <c r="C21" s="152">
        <v>11.2</v>
      </c>
      <c r="D21" s="152">
        <v>11.8</v>
      </c>
      <c r="E21" s="152">
        <v>12.5</v>
      </c>
      <c r="F21" s="152">
        <v>9.6999999999999993</v>
      </c>
      <c r="G21" s="152">
        <v>12.4</v>
      </c>
      <c r="H21" s="152">
        <v>11.3</v>
      </c>
      <c r="I21" s="152">
        <v>9.8000000000000007</v>
      </c>
      <c r="J21" s="152">
        <v>10.5</v>
      </c>
      <c r="K21" s="152">
        <v>10.6</v>
      </c>
      <c r="L21" s="152">
        <v>11</v>
      </c>
      <c r="M21" s="152">
        <v>12</v>
      </c>
      <c r="N21" s="209">
        <f>SUM(B21:M21)</f>
        <v>134.30000000000001</v>
      </c>
      <c r="O21" s="209">
        <f t="shared" si="0"/>
        <v>96.2</v>
      </c>
      <c r="Q21" s="211"/>
      <c r="R21" s="211"/>
    </row>
    <row r="22" spans="1:18" ht="11.1" customHeight="1">
      <c r="A22" s="6" t="s">
        <v>187</v>
      </c>
      <c r="B22" s="152">
        <v>9.3000000000000007</v>
      </c>
      <c r="C22" s="152">
        <v>12</v>
      </c>
      <c r="D22" s="152">
        <v>11.7</v>
      </c>
      <c r="E22" s="152">
        <v>11.6</v>
      </c>
      <c r="F22" s="152">
        <v>11.5</v>
      </c>
      <c r="G22" s="152">
        <v>12.4</v>
      </c>
      <c r="H22" s="152">
        <v>13.3</v>
      </c>
      <c r="I22" s="152">
        <v>11.1</v>
      </c>
      <c r="J22" s="152">
        <v>11.4</v>
      </c>
      <c r="K22" s="152">
        <v>12.1</v>
      </c>
      <c r="L22" s="152">
        <v>11.3</v>
      </c>
      <c r="M22" s="152">
        <v>11.9</v>
      </c>
      <c r="N22" s="209">
        <f>SUM(B22:M22)</f>
        <v>139.6</v>
      </c>
      <c r="O22" s="209">
        <f t="shared" si="0"/>
        <v>103.9</v>
      </c>
      <c r="Q22" s="211"/>
      <c r="R22" s="211"/>
    </row>
    <row r="23" spans="1:18" ht="11.1" customHeight="1">
      <c r="A23" s="6" t="s">
        <v>200</v>
      </c>
      <c r="B23" s="152">
        <v>10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209">
        <f>SUM(B23:M23)</f>
        <v>10</v>
      </c>
      <c r="O23" s="209">
        <f t="shared" ref="O23" si="1">ROUND(N23/N22*100,1)</f>
        <v>7.2</v>
      </c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75</v>
      </c>
      <c r="C42" s="7" t="s">
        <v>76</v>
      </c>
      <c r="D42" s="7" t="s">
        <v>77</v>
      </c>
      <c r="E42" s="7" t="s">
        <v>78</v>
      </c>
      <c r="F42" s="7" t="s">
        <v>79</v>
      </c>
      <c r="G42" s="7" t="s">
        <v>80</v>
      </c>
      <c r="H42" s="7" t="s">
        <v>81</v>
      </c>
      <c r="I42" s="7" t="s">
        <v>82</v>
      </c>
      <c r="J42" s="7" t="s">
        <v>83</v>
      </c>
      <c r="K42" s="7" t="s">
        <v>84</v>
      </c>
      <c r="L42" s="7" t="s">
        <v>85</v>
      </c>
      <c r="M42" s="7" t="s">
        <v>86</v>
      </c>
      <c r="N42" s="203" t="s">
        <v>121</v>
      </c>
      <c r="O42" s="203" t="s">
        <v>122</v>
      </c>
    </row>
    <row r="43" spans="1:26" ht="11.1" customHeight="1">
      <c r="A43" s="6" t="s">
        <v>170</v>
      </c>
      <c r="B43" s="152">
        <v>18.8</v>
      </c>
      <c r="C43" s="152">
        <v>18.100000000000001</v>
      </c>
      <c r="D43" s="152">
        <v>19.5</v>
      </c>
      <c r="E43" s="152">
        <v>19.100000000000001</v>
      </c>
      <c r="F43" s="152">
        <v>19.2</v>
      </c>
      <c r="G43" s="152">
        <v>18.7</v>
      </c>
      <c r="H43" s="152">
        <v>18.2</v>
      </c>
      <c r="I43" s="152">
        <v>19</v>
      </c>
      <c r="J43" s="152">
        <v>18.7</v>
      </c>
      <c r="K43" s="152">
        <v>18.399999999999999</v>
      </c>
      <c r="L43" s="152">
        <v>18.7</v>
      </c>
      <c r="M43" s="152">
        <v>19.7</v>
      </c>
      <c r="N43" s="209">
        <f>SUM(B43:M43)/12</f>
        <v>18.841666666666665</v>
      </c>
      <c r="O43" s="209">
        <v>83.7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177</v>
      </c>
      <c r="B44" s="152">
        <v>19.8</v>
      </c>
      <c r="C44" s="152">
        <v>20.3</v>
      </c>
      <c r="D44" s="152">
        <v>19.8</v>
      </c>
      <c r="E44" s="152">
        <v>19.100000000000001</v>
      </c>
      <c r="F44" s="152">
        <v>18.600000000000001</v>
      </c>
      <c r="G44" s="152">
        <v>18.600000000000001</v>
      </c>
      <c r="H44" s="152">
        <v>17.899999999999999</v>
      </c>
      <c r="I44" s="152">
        <v>18.2</v>
      </c>
      <c r="J44" s="152">
        <v>18.2</v>
      </c>
      <c r="K44" s="152">
        <v>18.100000000000001</v>
      </c>
      <c r="L44" s="152">
        <v>18.100000000000001</v>
      </c>
      <c r="M44" s="152">
        <v>18.2</v>
      </c>
      <c r="N44" s="209">
        <f>SUM(B44:M44)/12</f>
        <v>18.741666666666664</v>
      </c>
      <c r="O44" s="209">
        <f t="shared" ref="O44" si="2">ROUND(N44/N43*100,1)</f>
        <v>99.5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182</v>
      </c>
      <c r="B45" s="152">
        <v>19.399999999999999</v>
      </c>
      <c r="C45" s="152">
        <v>19.3</v>
      </c>
      <c r="D45" s="152">
        <v>19</v>
      </c>
      <c r="E45" s="152">
        <v>19.100000000000001</v>
      </c>
      <c r="F45" s="152">
        <v>18.8</v>
      </c>
      <c r="G45" s="152">
        <v>19.100000000000001</v>
      </c>
      <c r="H45" s="152">
        <v>19.100000000000001</v>
      </c>
      <c r="I45" s="152">
        <v>18.3</v>
      </c>
      <c r="J45" s="152">
        <v>18.2</v>
      </c>
      <c r="K45" s="152">
        <v>17.5</v>
      </c>
      <c r="L45" s="152">
        <v>16.8</v>
      </c>
      <c r="M45" s="152">
        <v>17.100000000000001</v>
      </c>
      <c r="N45" s="209">
        <f>SUM(B45:M45)/12</f>
        <v>18.475000000000001</v>
      </c>
      <c r="O45" s="209">
        <v>98.9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187</v>
      </c>
      <c r="B46" s="152">
        <v>17.2</v>
      </c>
      <c r="C46" s="152">
        <v>16.8</v>
      </c>
      <c r="D46" s="152">
        <v>17</v>
      </c>
      <c r="E46" s="152">
        <v>16.600000000000001</v>
      </c>
      <c r="F46" s="152">
        <v>16.3</v>
      </c>
      <c r="G46" s="152">
        <v>17.7</v>
      </c>
      <c r="H46" s="152">
        <v>16.8</v>
      </c>
      <c r="I46" s="152">
        <v>17.2</v>
      </c>
      <c r="J46" s="152">
        <v>16.899999999999999</v>
      </c>
      <c r="K46" s="152">
        <v>16.7</v>
      </c>
      <c r="L46" s="152">
        <v>16.8</v>
      </c>
      <c r="M46" s="152">
        <v>16.7</v>
      </c>
      <c r="N46" s="209">
        <f>SUM(B46:M46)/12</f>
        <v>16.891666666666666</v>
      </c>
      <c r="O46" s="209">
        <f t="shared" ref="O46" si="3">ROUND(N46/N45*100,1)</f>
        <v>91.4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200</v>
      </c>
      <c r="B47" s="152">
        <v>16.7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209">
        <f>SUM(B47:M47)/12</f>
        <v>1.3916666666666666</v>
      </c>
      <c r="O47" s="209">
        <f t="shared" ref="O47" si="4">ROUND(N47/N46*100,1)</f>
        <v>8.1999999999999993</v>
      </c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75</v>
      </c>
      <c r="C70" s="7" t="s">
        <v>76</v>
      </c>
      <c r="D70" s="7" t="s">
        <v>77</v>
      </c>
      <c r="E70" s="7" t="s">
        <v>78</v>
      </c>
      <c r="F70" s="7" t="s">
        <v>79</v>
      </c>
      <c r="G70" s="7" t="s">
        <v>80</v>
      </c>
      <c r="H70" s="7" t="s">
        <v>81</v>
      </c>
      <c r="I70" s="7" t="s">
        <v>82</v>
      </c>
      <c r="J70" s="7" t="s">
        <v>83</v>
      </c>
      <c r="K70" s="7" t="s">
        <v>84</v>
      </c>
      <c r="L70" s="7" t="s">
        <v>85</v>
      </c>
      <c r="M70" s="7" t="s">
        <v>86</v>
      </c>
      <c r="N70" s="203" t="s">
        <v>121</v>
      </c>
      <c r="O70" s="203" t="s">
        <v>122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170</v>
      </c>
      <c r="B71" s="145">
        <v>51.9</v>
      </c>
      <c r="C71" s="145">
        <v>57.5</v>
      </c>
      <c r="D71" s="145">
        <v>67.900000000000006</v>
      </c>
      <c r="E71" s="145">
        <v>70.8</v>
      </c>
      <c r="F71" s="145">
        <v>59.1</v>
      </c>
      <c r="G71" s="145">
        <v>65.8</v>
      </c>
      <c r="H71" s="145">
        <v>60.1</v>
      </c>
      <c r="I71" s="145">
        <v>57.8</v>
      </c>
      <c r="J71" s="145">
        <v>64.7</v>
      </c>
      <c r="K71" s="145">
        <v>58.7</v>
      </c>
      <c r="L71" s="145">
        <v>59.8</v>
      </c>
      <c r="M71" s="145">
        <v>58.8</v>
      </c>
      <c r="N71" s="208">
        <f>SUM(B71:M71)/12</f>
        <v>61.07500000000001</v>
      </c>
      <c r="O71" s="209">
        <v>109.3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177</v>
      </c>
      <c r="B72" s="145">
        <v>56</v>
      </c>
      <c r="C72" s="145">
        <v>56.2</v>
      </c>
      <c r="D72" s="145">
        <v>61.6</v>
      </c>
      <c r="E72" s="145">
        <v>64.7</v>
      </c>
      <c r="F72" s="145">
        <v>57.9</v>
      </c>
      <c r="G72" s="145">
        <v>62.6</v>
      </c>
      <c r="H72" s="145">
        <v>61.9</v>
      </c>
      <c r="I72" s="145">
        <v>67.599999999999994</v>
      </c>
      <c r="J72" s="145">
        <v>63.8</v>
      </c>
      <c r="K72" s="145">
        <v>62.6</v>
      </c>
      <c r="L72" s="145">
        <v>68.7</v>
      </c>
      <c r="M72" s="145">
        <v>64.3</v>
      </c>
      <c r="N72" s="208">
        <f>SUM(B72:M72)/12</f>
        <v>62.324999999999996</v>
      </c>
      <c r="O72" s="209">
        <f t="shared" ref="O72:O74" si="5">ROUND(N72/N71*100,1)</f>
        <v>102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182</v>
      </c>
      <c r="B73" s="145">
        <v>58</v>
      </c>
      <c r="C73" s="145">
        <v>58.6</v>
      </c>
      <c r="D73" s="145">
        <v>62.1</v>
      </c>
      <c r="E73" s="145">
        <v>65.5</v>
      </c>
      <c r="F73" s="145">
        <v>52.1</v>
      </c>
      <c r="G73" s="145">
        <v>64.7</v>
      </c>
      <c r="H73" s="145">
        <v>59.1</v>
      </c>
      <c r="I73" s="145">
        <v>54.4</v>
      </c>
      <c r="J73" s="145">
        <v>57.8</v>
      </c>
      <c r="K73" s="145">
        <v>61.1</v>
      </c>
      <c r="L73" s="145">
        <v>66.400000000000006</v>
      </c>
      <c r="M73" s="145">
        <v>69.7</v>
      </c>
      <c r="N73" s="208">
        <f>SUM(B73:M73)/12</f>
        <v>60.791666666666664</v>
      </c>
      <c r="O73" s="209">
        <f t="shared" si="5"/>
        <v>97.5</v>
      </c>
      <c r="Q73" s="17"/>
      <c r="R73" s="17"/>
    </row>
    <row r="74" spans="1:26" ht="11.1" customHeight="1">
      <c r="A74" s="6" t="s">
        <v>187</v>
      </c>
      <c r="B74" s="145">
        <v>54</v>
      </c>
      <c r="C74" s="145">
        <v>71.400000000000006</v>
      </c>
      <c r="D74" s="145">
        <v>68.8</v>
      </c>
      <c r="E74" s="145">
        <v>70</v>
      </c>
      <c r="F74" s="145">
        <v>71.099999999999994</v>
      </c>
      <c r="G74" s="145">
        <v>68.599999999999994</v>
      </c>
      <c r="H74" s="145">
        <v>80</v>
      </c>
      <c r="I74" s="145">
        <v>64.3</v>
      </c>
      <c r="J74" s="145">
        <v>67.8</v>
      </c>
      <c r="K74" s="145">
        <v>72.900000000000006</v>
      </c>
      <c r="L74" s="145">
        <v>66.900000000000006</v>
      </c>
      <c r="M74" s="145">
        <v>71.3</v>
      </c>
      <c r="N74" s="208">
        <f>SUM(B74:M74)/12</f>
        <v>68.924999999999983</v>
      </c>
      <c r="O74" s="434">
        <f t="shared" si="5"/>
        <v>113.4</v>
      </c>
      <c r="Q74" s="17"/>
      <c r="R74" s="17"/>
    </row>
    <row r="75" spans="1:26" ht="11.1" customHeight="1">
      <c r="A75" s="6" t="s">
        <v>200</v>
      </c>
      <c r="B75" s="145">
        <v>60</v>
      </c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208">
        <f>SUM(B75:M75)/12</f>
        <v>5</v>
      </c>
      <c r="O75" s="434">
        <f t="shared" ref="O75" si="6">ROUND(N75/N74*100,1)</f>
        <v>7.3</v>
      </c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AA75" sqref="AA75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2" t="s">
        <v>122</v>
      </c>
    </row>
    <row r="25" spans="1:24" ht="11.1" customHeight="1">
      <c r="A25" s="6" t="s">
        <v>170</v>
      </c>
      <c r="B25" s="152">
        <v>16.7</v>
      </c>
      <c r="C25" s="152">
        <v>20</v>
      </c>
      <c r="D25" s="152">
        <v>21.5</v>
      </c>
      <c r="E25" s="152">
        <v>20.7</v>
      </c>
      <c r="F25" s="152">
        <v>21.3</v>
      </c>
      <c r="G25" s="152">
        <v>24.4</v>
      </c>
      <c r="H25" s="152">
        <v>20.2</v>
      </c>
      <c r="I25" s="152">
        <v>20.7</v>
      </c>
      <c r="J25" s="152">
        <v>19.7</v>
      </c>
      <c r="K25" s="152">
        <v>18.8</v>
      </c>
      <c r="L25" s="152">
        <v>19</v>
      </c>
      <c r="M25" s="152">
        <v>21.1</v>
      </c>
      <c r="N25" s="209">
        <f>SUM(B25:M25)</f>
        <v>244.09999999999997</v>
      </c>
      <c r="O25" s="147">
        <v>105</v>
      </c>
      <c r="Q25" s="17"/>
      <c r="R25" s="17"/>
    </row>
    <row r="26" spans="1:24" ht="11.1" customHeight="1">
      <c r="A26" s="6" t="s">
        <v>177</v>
      </c>
      <c r="B26" s="152">
        <v>19.399999999999999</v>
      </c>
      <c r="C26" s="152">
        <v>17.7</v>
      </c>
      <c r="D26" s="152">
        <v>21.9</v>
      </c>
      <c r="E26" s="152">
        <v>20</v>
      </c>
      <c r="F26" s="152">
        <v>18.100000000000001</v>
      </c>
      <c r="G26" s="152">
        <v>26.3</v>
      </c>
      <c r="H26" s="152">
        <v>22.3</v>
      </c>
      <c r="I26" s="152">
        <v>19.2</v>
      </c>
      <c r="J26" s="152">
        <v>19.7</v>
      </c>
      <c r="K26" s="152">
        <v>21.1</v>
      </c>
      <c r="L26" s="152">
        <v>20.5</v>
      </c>
      <c r="M26" s="152">
        <v>18.2</v>
      </c>
      <c r="N26" s="209">
        <f>SUM(B26:M26)</f>
        <v>244.39999999999995</v>
      </c>
      <c r="O26" s="147">
        <v>100.1</v>
      </c>
      <c r="Q26" s="17"/>
      <c r="R26" s="17"/>
    </row>
    <row r="27" spans="1:24" ht="11.1" customHeight="1">
      <c r="A27" s="6" t="s">
        <v>182</v>
      </c>
      <c r="B27" s="152">
        <v>17.100000000000001</v>
      </c>
      <c r="C27" s="152">
        <v>17.8</v>
      </c>
      <c r="D27" s="152">
        <v>19</v>
      </c>
      <c r="E27" s="152">
        <v>21.4</v>
      </c>
      <c r="F27" s="152">
        <v>19</v>
      </c>
      <c r="G27" s="152">
        <v>20.100000000000001</v>
      </c>
      <c r="H27" s="152">
        <v>19.600000000000001</v>
      </c>
      <c r="I27" s="152">
        <v>16.3</v>
      </c>
      <c r="J27" s="152">
        <v>15.8</v>
      </c>
      <c r="K27" s="152">
        <v>19</v>
      </c>
      <c r="L27" s="152">
        <v>17.399999999999999</v>
      </c>
      <c r="M27" s="152">
        <v>16.600000000000001</v>
      </c>
      <c r="N27" s="209">
        <f>SUM(B27:M27)</f>
        <v>219.10000000000002</v>
      </c>
      <c r="O27" s="147">
        <f t="shared" ref="O27:O28" si="0">ROUND(N27/N26*100,1)</f>
        <v>89.6</v>
      </c>
      <c r="Q27" s="17"/>
      <c r="R27" s="17"/>
    </row>
    <row r="28" spans="1:24" ht="11.1" customHeight="1">
      <c r="A28" s="6" t="s">
        <v>187</v>
      </c>
      <c r="B28" s="152">
        <v>16.899999999999999</v>
      </c>
      <c r="C28" s="152">
        <v>16.600000000000001</v>
      </c>
      <c r="D28" s="152">
        <v>15.8</v>
      </c>
      <c r="E28" s="152">
        <v>17.8</v>
      </c>
      <c r="F28" s="152">
        <v>17.399999999999999</v>
      </c>
      <c r="G28" s="152">
        <v>19.8</v>
      </c>
      <c r="H28" s="152">
        <v>16.899999999999999</v>
      </c>
      <c r="I28" s="152">
        <v>13.7</v>
      </c>
      <c r="J28" s="152">
        <v>14.8</v>
      </c>
      <c r="K28" s="152">
        <v>18.100000000000001</v>
      </c>
      <c r="L28" s="152">
        <v>17.3</v>
      </c>
      <c r="M28" s="152">
        <v>14.3</v>
      </c>
      <c r="N28" s="209">
        <f>SUM(B28:M28)</f>
        <v>199.4</v>
      </c>
      <c r="O28" s="147">
        <f t="shared" si="0"/>
        <v>91</v>
      </c>
      <c r="Q28" s="17"/>
      <c r="R28" s="17"/>
    </row>
    <row r="29" spans="1:24" ht="11.1" customHeight="1">
      <c r="A29" s="6" t="s">
        <v>200</v>
      </c>
      <c r="B29" s="152">
        <v>17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209">
        <f>SUM(B29:M29)</f>
        <v>17</v>
      </c>
      <c r="O29" s="147">
        <f t="shared" ref="O29" si="1">ROUND(N29/N28*100,1)</f>
        <v>8.5</v>
      </c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170</v>
      </c>
      <c r="B54" s="152">
        <v>36.9</v>
      </c>
      <c r="C54" s="152">
        <v>38.200000000000003</v>
      </c>
      <c r="D54" s="152">
        <v>38.200000000000003</v>
      </c>
      <c r="E54" s="152">
        <v>36.4</v>
      </c>
      <c r="F54" s="152">
        <v>37.700000000000003</v>
      </c>
      <c r="G54" s="152">
        <v>38.799999999999997</v>
      </c>
      <c r="H54" s="152">
        <v>38.299999999999997</v>
      </c>
      <c r="I54" s="152">
        <v>40</v>
      </c>
      <c r="J54" s="152">
        <v>40.700000000000003</v>
      </c>
      <c r="K54" s="152">
        <v>40.200000000000003</v>
      </c>
      <c r="L54" s="152">
        <v>40.1</v>
      </c>
      <c r="M54" s="152">
        <v>39.200000000000003</v>
      </c>
      <c r="N54" s="209">
        <f>SUM(B54:M54)/12</f>
        <v>38.725000000000001</v>
      </c>
      <c r="O54" s="286">
        <v>94.5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177</v>
      </c>
      <c r="B55" s="152">
        <v>38.6</v>
      </c>
      <c r="C55" s="152">
        <v>36.700000000000003</v>
      </c>
      <c r="D55" s="152">
        <v>37.4</v>
      </c>
      <c r="E55" s="152">
        <v>36.6</v>
      </c>
      <c r="F55" s="152">
        <v>37.4</v>
      </c>
      <c r="G55" s="152">
        <v>40.700000000000003</v>
      </c>
      <c r="H55" s="152">
        <v>37</v>
      </c>
      <c r="I55" s="152">
        <v>35.700000000000003</v>
      </c>
      <c r="J55" s="152">
        <v>34.6</v>
      </c>
      <c r="K55" s="152">
        <v>35.299999999999997</v>
      </c>
      <c r="L55" s="152">
        <v>36.700000000000003</v>
      </c>
      <c r="M55" s="152">
        <v>36.1</v>
      </c>
      <c r="N55" s="209">
        <f>SUM(B55:M55)/12</f>
        <v>36.900000000000006</v>
      </c>
      <c r="O55" s="286">
        <f t="shared" ref="O55:O57" si="2">ROUND(N55/N54*100,1)</f>
        <v>95.3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182</v>
      </c>
      <c r="B56" s="152">
        <v>36</v>
      </c>
      <c r="C56" s="152">
        <v>35.9</v>
      </c>
      <c r="D56" s="152">
        <v>35.4</v>
      </c>
      <c r="E56" s="152">
        <v>35.6</v>
      </c>
      <c r="F56" s="152">
        <v>37</v>
      </c>
      <c r="G56" s="152">
        <v>37.4</v>
      </c>
      <c r="H56" s="152">
        <v>38.9</v>
      </c>
      <c r="I56" s="152">
        <v>38.700000000000003</v>
      </c>
      <c r="J56" s="152">
        <v>37.4</v>
      </c>
      <c r="K56" s="152">
        <v>38.299999999999997</v>
      </c>
      <c r="L56" s="152">
        <v>37.1</v>
      </c>
      <c r="M56" s="152">
        <v>34.5</v>
      </c>
      <c r="N56" s="209">
        <f>SUM(B56:M56)/12</f>
        <v>36.85</v>
      </c>
      <c r="O56" s="286">
        <f t="shared" si="2"/>
        <v>99.9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187</v>
      </c>
      <c r="B57" s="152">
        <v>36</v>
      </c>
      <c r="C57" s="152">
        <v>34.6</v>
      </c>
      <c r="D57" s="152">
        <v>34.6</v>
      </c>
      <c r="E57" s="152">
        <v>34.799999999999997</v>
      </c>
      <c r="F57" s="152">
        <v>35.1</v>
      </c>
      <c r="G57" s="152">
        <v>38.5</v>
      </c>
      <c r="H57" s="152">
        <v>37</v>
      </c>
      <c r="I57" s="152">
        <v>35</v>
      </c>
      <c r="J57" s="152">
        <v>34.6</v>
      </c>
      <c r="K57" s="152">
        <v>36.1</v>
      </c>
      <c r="L57" s="152">
        <v>37.200000000000003</v>
      </c>
      <c r="M57" s="152">
        <v>33.200000000000003</v>
      </c>
      <c r="N57" s="209">
        <f>SUM(B57:M57)/12</f>
        <v>35.558333333333337</v>
      </c>
      <c r="O57" s="286">
        <f t="shared" si="2"/>
        <v>96.5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200</v>
      </c>
      <c r="B58" s="152">
        <v>34.4</v>
      </c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09">
        <f>SUM(B58:M58)/12</f>
        <v>2.8666666666666667</v>
      </c>
      <c r="O58" s="286">
        <f t="shared" ref="O58" si="3">ROUND(N58/N57*100,1)</f>
        <v>8.1</v>
      </c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</row>
    <row r="84" spans="1:18" s="149" customFormat="1" ht="11.1" customHeight="1">
      <c r="A84" s="6" t="s">
        <v>170</v>
      </c>
      <c r="B84" s="145">
        <v>44.8</v>
      </c>
      <c r="C84" s="147">
        <v>51.5</v>
      </c>
      <c r="D84" s="145">
        <v>56.2</v>
      </c>
      <c r="E84" s="145">
        <v>57.8</v>
      </c>
      <c r="F84" s="145">
        <v>55.6</v>
      </c>
      <c r="G84" s="145">
        <v>62.4</v>
      </c>
      <c r="H84" s="147">
        <v>53</v>
      </c>
      <c r="I84" s="145">
        <v>50.6</v>
      </c>
      <c r="J84" s="145">
        <v>48</v>
      </c>
      <c r="K84" s="145">
        <v>47.1</v>
      </c>
      <c r="L84" s="145">
        <v>47.3</v>
      </c>
      <c r="M84" s="145">
        <v>54.3</v>
      </c>
      <c r="N84" s="208">
        <f t="shared" ref="N84:N87" si="4">SUM(B84:M84)/12</f>
        <v>52.383333333333326</v>
      </c>
      <c r="O84" s="286">
        <v>110.4</v>
      </c>
      <c r="Q84" s="285"/>
      <c r="R84" s="285"/>
    </row>
    <row r="85" spans="1:18" s="149" customFormat="1" ht="11.1" customHeight="1">
      <c r="A85" s="6" t="s">
        <v>177</v>
      </c>
      <c r="B85" s="145">
        <v>50.7</v>
      </c>
      <c r="C85" s="147">
        <v>49.7</v>
      </c>
      <c r="D85" s="145">
        <v>58.3</v>
      </c>
      <c r="E85" s="145">
        <v>55.1</v>
      </c>
      <c r="F85" s="145">
        <v>47.9</v>
      </c>
      <c r="G85" s="145">
        <v>63.1</v>
      </c>
      <c r="H85" s="147">
        <v>62.3</v>
      </c>
      <c r="I85" s="145">
        <v>54.5</v>
      </c>
      <c r="J85" s="145">
        <v>57.7</v>
      </c>
      <c r="K85" s="145">
        <v>59.4</v>
      </c>
      <c r="L85" s="145">
        <v>55.1</v>
      </c>
      <c r="M85" s="145">
        <v>50.9</v>
      </c>
      <c r="N85" s="208">
        <f t="shared" si="4"/>
        <v>55.391666666666673</v>
      </c>
      <c r="O85" s="286">
        <f t="shared" ref="O85:O87" si="5">ROUND(N85/N84*100,1)</f>
        <v>105.7</v>
      </c>
      <c r="Q85" s="285"/>
      <c r="R85" s="285"/>
    </row>
    <row r="86" spans="1:18" s="149" customFormat="1" ht="11.1" customHeight="1">
      <c r="A86" s="6" t="s">
        <v>182</v>
      </c>
      <c r="B86" s="145">
        <v>47.5</v>
      </c>
      <c r="C86" s="147">
        <v>49.6</v>
      </c>
      <c r="D86" s="145">
        <v>53.9</v>
      </c>
      <c r="E86" s="145">
        <v>60.2</v>
      </c>
      <c r="F86" s="145">
        <v>50.4</v>
      </c>
      <c r="G86" s="145">
        <v>53.5</v>
      </c>
      <c r="H86" s="147">
        <v>49.4</v>
      </c>
      <c r="I86" s="145">
        <v>42.2</v>
      </c>
      <c r="J86" s="145">
        <v>43.3</v>
      </c>
      <c r="K86" s="145">
        <v>49.1</v>
      </c>
      <c r="L86" s="145">
        <v>47.6</v>
      </c>
      <c r="M86" s="145">
        <v>50.1</v>
      </c>
      <c r="N86" s="208">
        <f t="shared" si="4"/>
        <v>49.733333333333327</v>
      </c>
      <c r="O86" s="286">
        <f t="shared" si="5"/>
        <v>89.8</v>
      </c>
      <c r="Q86" s="285"/>
      <c r="R86" s="285"/>
    </row>
    <row r="87" spans="1:18" s="149" customFormat="1" ht="11.1" customHeight="1">
      <c r="A87" s="6" t="s">
        <v>187</v>
      </c>
      <c r="B87" s="145">
        <v>45.8</v>
      </c>
      <c r="C87" s="147">
        <v>49.1</v>
      </c>
      <c r="D87" s="145">
        <v>45.6</v>
      </c>
      <c r="E87" s="145">
        <v>51.1</v>
      </c>
      <c r="F87" s="145">
        <v>49.4</v>
      </c>
      <c r="G87" s="145">
        <v>49.4</v>
      </c>
      <c r="H87" s="147">
        <v>46.6</v>
      </c>
      <c r="I87" s="145">
        <v>40.799999999999997</v>
      </c>
      <c r="J87" s="145">
        <v>43</v>
      </c>
      <c r="K87" s="145">
        <v>49</v>
      </c>
      <c r="L87" s="145">
        <v>45.6</v>
      </c>
      <c r="M87" s="145">
        <v>46.2</v>
      </c>
      <c r="N87" s="208">
        <f t="shared" si="4"/>
        <v>46.800000000000004</v>
      </c>
      <c r="O87" s="286">
        <f t="shared" si="5"/>
        <v>94.1</v>
      </c>
      <c r="Q87" s="285"/>
      <c r="R87" s="285"/>
    </row>
    <row r="88" spans="1:18" ht="11.1" customHeight="1">
      <c r="A88" s="6" t="s">
        <v>200</v>
      </c>
      <c r="B88" s="145">
        <v>48.4</v>
      </c>
      <c r="C88" s="147"/>
      <c r="D88" s="145"/>
      <c r="E88" s="145"/>
      <c r="F88" s="145"/>
      <c r="G88" s="145"/>
      <c r="H88" s="147"/>
      <c r="I88" s="145"/>
      <c r="J88" s="145"/>
      <c r="K88" s="145"/>
      <c r="L88" s="145"/>
      <c r="M88" s="145"/>
      <c r="N88" s="208">
        <f t="shared" ref="N88" si="6">SUM(B88:M88)/12</f>
        <v>4.0333333333333332</v>
      </c>
      <c r="O88" s="286">
        <f t="shared" ref="O88" si="7">ROUND(N88/N87*100,1)</f>
        <v>8.6</v>
      </c>
      <c r="Q88" s="17"/>
    </row>
    <row r="89" spans="1:18" ht="9.9499999999999993" customHeight="1">
      <c r="F89" s="376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Z69" sqref="Z69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170</v>
      </c>
      <c r="B25" s="156">
        <v>44.4</v>
      </c>
      <c r="C25" s="156">
        <v>43.2</v>
      </c>
      <c r="D25" s="156">
        <v>58.3</v>
      </c>
      <c r="E25" s="156">
        <v>82.3</v>
      </c>
      <c r="F25" s="156">
        <v>75.599999999999994</v>
      </c>
      <c r="G25" s="156">
        <v>80.5</v>
      </c>
      <c r="H25" s="156">
        <v>62.3</v>
      </c>
      <c r="I25" s="156">
        <v>50.4</v>
      </c>
      <c r="J25" s="156">
        <v>48.5</v>
      </c>
      <c r="K25" s="156">
        <v>53.2</v>
      </c>
      <c r="L25" s="156">
        <v>47.2</v>
      </c>
      <c r="M25" s="156">
        <v>49</v>
      </c>
      <c r="N25" s="301">
        <f>SUM(B25:M25)</f>
        <v>694.90000000000009</v>
      </c>
      <c r="O25" s="204">
        <v>112.9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177</v>
      </c>
      <c r="B26" s="156">
        <v>55.9</v>
      </c>
      <c r="C26" s="156">
        <v>45.3</v>
      </c>
      <c r="D26" s="156">
        <v>66.8</v>
      </c>
      <c r="E26" s="156">
        <v>60.7</v>
      </c>
      <c r="F26" s="156">
        <v>50.5</v>
      </c>
      <c r="G26" s="156">
        <v>71.599999999999994</v>
      </c>
      <c r="H26" s="156">
        <v>77</v>
      </c>
      <c r="I26" s="156">
        <v>59.3</v>
      </c>
      <c r="J26" s="156">
        <v>70.2</v>
      </c>
      <c r="K26" s="156">
        <v>61.2</v>
      </c>
      <c r="L26" s="156">
        <v>59</v>
      </c>
      <c r="M26" s="156">
        <v>56.5</v>
      </c>
      <c r="N26" s="301">
        <f>SUM(B26:M26)</f>
        <v>734</v>
      </c>
      <c r="O26" s="204">
        <f t="shared" ref="O26:O28" si="0">ROUND(N26/N25*100,1)</f>
        <v>105.6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182</v>
      </c>
      <c r="B27" s="156">
        <v>51.7</v>
      </c>
      <c r="C27" s="156">
        <v>54.7</v>
      </c>
      <c r="D27" s="156">
        <v>64.900000000000006</v>
      </c>
      <c r="E27" s="156">
        <v>78.400000000000006</v>
      </c>
      <c r="F27" s="156">
        <v>75.5</v>
      </c>
      <c r="G27" s="156">
        <v>75.900000000000006</v>
      </c>
      <c r="H27" s="156">
        <v>59.8</v>
      </c>
      <c r="I27" s="156">
        <v>43.5</v>
      </c>
      <c r="J27" s="156">
        <v>45.8</v>
      </c>
      <c r="K27" s="156">
        <v>57.2</v>
      </c>
      <c r="L27" s="156">
        <v>60.4</v>
      </c>
      <c r="M27" s="156">
        <v>59.4</v>
      </c>
      <c r="N27" s="301">
        <f>SUM(B27:M27)</f>
        <v>727.2</v>
      </c>
      <c r="O27" s="204">
        <f t="shared" si="0"/>
        <v>99.1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187</v>
      </c>
      <c r="B28" s="156">
        <v>66.8</v>
      </c>
      <c r="C28" s="156">
        <v>67.3</v>
      </c>
      <c r="D28" s="156">
        <v>56.7</v>
      </c>
      <c r="E28" s="156">
        <v>83.1</v>
      </c>
      <c r="F28" s="156">
        <v>88.1</v>
      </c>
      <c r="G28" s="156">
        <v>81</v>
      </c>
      <c r="H28" s="156">
        <v>87.1</v>
      </c>
      <c r="I28" s="156">
        <v>67.8</v>
      </c>
      <c r="J28" s="156">
        <v>69.8</v>
      </c>
      <c r="K28" s="156">
        <v>76.8</v>
      </c>
      <c r="L28" s="156">
        <v>71</v>
      </c>
      <c r="M28" s="156">
        <v>66.7</v>
      </c>
      <c r="N28" s="301">
        <f>SUM(B28:M28)</f>
        <v>882.19999999999993</v>
      </c>
      <c r="O28" s="204">
        <f t="shared" si="0"/>
        <v>121.3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200</v>
      </c>
      <c r="B29" s="156">
        <v>57.5</v>
      </c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301">
        <f>SUM(B29:M29)</f>
        <v>57.5</v>
      </c>
      <c r="O29" s="204">
        <f t="shared" ref="O29" si="1">ROUND(N29/N28*100,1)</f>
        <v>6.5</v>
      </c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170</v>
      </c>
      <c r="B54" s="156">
        <v>32.1</v>
      </c>
      <c r="C54" s="156">
        <v>30.1</v>
      </c>
      <c r="D54" s="156">
        <v>28.9</v>
      </c>
      <c r="E54" s="156">
        <v>38</v>
      </c>
      <c r="F54" s="156">
        <v>43.4</v>
      </c>
      <c r="G54" s="156">
        <v>45.9</v>
      </c>
      <c r="H54" s="156">
        <v>40.200000000000003</v>
      </c>
      <c r="I54" s="156">
        <v>40.5</v>
      </c>
      <c r="J54" s="156">
        <v>41.7</v>
      </c>
      <c r="K54" s="156">
        <v>40.799999999999997</v>
      </c>
      <c r="L54" s="156">
        <v>40.1</v>
      </c>
      <c r="M54" s="156">
        <v>39.6</v>
      </c>
      <c r="N54" s="209">
        <f>SUM(B54:M54)/12</f>
        <v>38.44166666666667</v>
      </c>
      <c r="O54" s="204">
        <v>72.400000000000006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177</v>
      </c>
      <c r="B55" s="156">
        <v>40.9</v>
      </c>
      <c r="C55" s="156">
        <v>41</v>
      </c>
      <c r="D55" s="156">
        <v>39.5</v>
      </c>
      <c r="E55" s="156">
        <v>39.4</v>
      </c>
      <c r="F55" s="156">
        <v>37.9</v>
      </c>
      <c r="G55" s="156">
        <v>41.3</v>
      </c>
      <c r="H55" s="156">
        <v>37.5</v>
      </c>
      <c r="I55" s="156">
        <v>38.6</v>
      </c>
      <c r="J55" s="156">
        <v>37.9</v>
      </c>
      <c r="K55" s="156">
        <v>39.700000000000003</v>
      </c>
      <c r="L55" s="156">
        <v>43.1</v>
      </c>
      <c r="M55" s="156">
        <v>40.299999999999997</v>
      </c>
      <c r="N55" s="209">
        <f>SUM(B55:M55)/12</f>
        <v>39.758333333333333</v>
      </c>
      <c r="O55" s="204">
        <v>103.6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182</v>
      </c>
      <c r="B56" s="156">
        <v>43.2</v>
      </c>
      <c r="C56" s="156">
        <v>43.6</v>
      </c>
      <c r="D56" s="156">
        <v>42.1</v>
      </c>
      <c r="E56" s="156">
        <v>42.7</v>
      </c>
      <c r="F56" s="156">
        <v>44.7</v>
      </c>
      <c r="G56" s="156">
        <v>45.4</v>
      </c>
      <c r="H56" s="156">
        <v>44.5</v>
      </c>
      <c r="I56" s="156">
        <v>42.1</v>
      </c>
      <c r="J56" s="156">
        <v>40.200000000000003</v>
      </c>
      <c r="K56" s="156">
        <v>41.4</v>
      </c>
      <c r="L56" s="156">
        <v>42.1</v>
      </c>
      <c r="M56" s="156">
        <v>41.3</v>
      </c>
      <c r="N56" s="209">
        <f>SUM(B56:M56)/12</f>
        <v>42.774999999999999</v>
      </c>
      <c r="O56" s="204">
        <f t="shared" ref="O56:O57" si="2">ROUND(N56/N55*100,1)</f>
        <v>107.6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187</v>
      </c>
      <c r="B57" s="156">
        <v>61.3</v>
      </c>
      <c r="C57" s="156">
        <v>64.400000000000006</v>
      </c>
      <c r="D57" s="156">
        <v>55.6</v>
      </c>
      <c r="E57" s="156">
        <v>60.4</v>
      </c>
      <c r="F57" s="156">
        <v>62.7</v>
      </c>
      <c r="G57" s="156">
        <v>61.6</v>
      </c>
      <c r="H57" s="156">
        <v>59.8</v>
      </c>
      <c r="I57" s="156">
        <v>61.8</v>
      </c>
      <c r="J57" s="156">
        <v>59.1</v>
      </c>
      <c r="K57" s="156">
        <v>58.1</v>
      </c>
      <c r="L57" s="156">
        <v>59.8</v>
      </c>
      <c r="M57" s="156">
        <v>59</v>
      </c>
      <c r="N57" s="209">
        <f>SUM(B57:M57)/12</f>
        <v>60.300000000000004</v>
      </c>
      <c r="O57" s="204">
        <f t="shared" si="2"/>
        <v>141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200</v>
      </c>
      <c r="B58" s="156">
        <v>58.1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209">
        <f>SUM(B58:M58)/12</f>
        <v>4.8416666666666668</v>
      </c>
      <c r="O58" s="204">
        <f t="shared" ref="O58" si="3">ROUND(N58/N57*100,1)</f>
        <v>8</v>
      </c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170</v>
      </c>
      <c r="B84" s="11">
        <v>138.19999999999999</v>
      </c>
      <c r="C84" s="11">
        <v>142.4</v>
      </c>
      <c r="D84" s="11">
        <v>199.9</v>
      </c>
      <c r="E84" s="11">
        <v>232.5</v>
      </c>
      <c r="F84" s="11">
        <v>179</v>
      </c>
      <c r="G84" s="11">
        <v>177.6</v>
      </c>
      <c r="H84" s="11">
        <v>151.19999999999999</v>
      </c>
      <c r="I84" s="11">
        <v>124.5</v>
      </c>
      <c r="J84" s="11">
        <v>116.7</v>
      </c>
      <c r="K84" s="11">
        <v>129.9</v>
      </c>
      <c r="L84" s="11">
        <v>117.4</v>
      </c>
      <c r="M84" s="11">
        <v>123.6</v>
      </c>
      <c r="N84" s="208">
        <f>SUM(B84:M84)/12</f>
        <v>152.74166666666667</v>
      </c>
      <c r="O84" s="147">
        <v>153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177</v>
      </c>
      <c r="B85" s="11">
        <v>137.30000000000001</v>
      </c>
      <c r="C85" s="11">
        <v>110.5</v>
      </c>
      <c r="D85" s="11">
        <v>167.7</v>
      </c>
      <c r="E85" s="11">
        <v>153.9</v>
      </c>
      <c r="F85" s="11">
        <v>132.6</v>
      </c>
      <c r="G85" s="11">
        <v>176.4</v>
      </c>
      <c r="H85" s="11">
        <v>200.3</v>
      </c>
      <c r="I85" s="11">
        <v>154.69999999999999</v>
      </c>
      <c r="J85" s="11">
        <v>184.4</v>
      </c>
      <c r="K85" s="11">
        <v>155.5</v>
      </c>
      <c r="L85" s="11">
        <v>138.4</v>
      </c>
      <c r="M85" s="11">
        <v>138.80000000000001</v>
      </c>
      <c r="N85" s="208">
        <f>SUM(B85:M85)/12</f>
        <v>154.20833333333334</v>
      </c>
      <c r="O85" s="147">
        <f t="shared" ref="O85:O87" si="4">ROUND(N85/N84*100,1)</f>
        <v>101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182</v>
      </c>
      <c r="B86" s="11">
        <v>120.5</v>
      </c>
      <c r="C86" s="11">
        <v>125.7</v>
      </c>
      <c r="D86" s="11">
        <v>153</v>
      </c>
      <c r="E86" s="11">
        <v>184.3</v>
      </c>
      <c r="F86" s="11">
        <v>170.6</v>
      </c>
      <c r="G86" s="11">
        <v>167.7</v>
      </c>
      <c r="H86" s="11">
        <v>134</v>
      </c>
      <c r="I86" s="11">
        <v>103.1</v>
      </c>
      <c r="J86" s="11">
        <v>113.4</v>
      </c>
      <c r="K86" s="11">
        <v>138.6</v>
      </c>
      <c r="L86" s="11">
        <v>143.80000000000001</v>
      </c>
      <c r="M86" s="11">
        <v>143.4</v>
      </c>
      <c r="N86" s="208">
        <f>SUM(B86:M86)/12</f>
        <v>141.50833333333333</v>
      </c>
      <c r="O86" s="147">
        <f t="shared" si="4"/>
        <v>91.8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187</v>
      </c>
      <c r="B87" s="11">
        <v>110.9</v>
      </c>
      <c r="C87" s="11">
        <v>104.5</v>
      </c>
      <c r="D87" s="11">
        <v>101.8</v>
      </c>
      <c r="E87" s="11">
        <v>139.1</v>
      </c>
      <c r="F87" s="11">
        <v>141.30000000000001</v>
      </c>
      <c r="G87" s="11">
        <v>131.1</v>
      </c>
      <c r="H87" s="11">
        <v>144.9</v>
      </c>
      <c r="I87" s="11">
        <v>109.9</v>
      </c>
      <c r="J87" s="11">
        <v>117.8</v>
      </c>
      <c r="K87" s="11">
        <v>131.80000000000001</v>
      </c>
      <c r="L87" s="11">
        <v>119</v>
      </c>
      <c r="M87" s="11">
        <v>113</v>
      </c>
      <c r="N87" s="208">
        <f>SUM(B87:M87)/12</f>
        <v>122.09166666666665</v>
      </c>
      <c r="O87" s="147">
        <f t="shared" si="4"/>
        <v>86.3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200</v>
      </c>
      <c r="B88" s="11">
        <v>99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208">
        <f>SUM(B88:M88)/12</f>
        <v>8.25</v>
      </c>
      <c r="O88" s="147">
        <f t="shared" ref="O88" si="5">ROUND(N88/N87*100,1)</f>
        <v>6.8</v>
      </c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3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V71" sqref="V71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170</v>
      </c>
      <c r="B25" s="351">
        <v>75.7</v>
      </c>
      <c r="C25" s="351">
        <v>92.3</v>
      </c>
      <c r="D25" s="351">
        <v>105</v>
      </c>
      <c r="E25" s="351">
        <v>103.6</v>
      </c>
      <c r="F25" s="351">
        <v>94.9</v>
      </c>
      <c r="G25" s="351">
        <v>106.3</v>
      </c>
      <c r="H25" s="351">
        <v>100.1</v>
      </c>
      <c r="I25" s="351">
        <v>100.9</v>
      </c>
      <c r="J25" s="351">
        <v>91.8</v>
      </c>
      <c r="K25" s="351">
        <v>87.4</v>
      </c>
      <c r="L25" s="351">
        <v>90</v>
      </c>
      <c r="M25" s="351">
        <v>78.099999999999994</v>
      </c>
      <c r="N25" s="209">
        <f>SUM(B25:M25)</f>
        <v>1126.0999999999999</v>
      </c>
      <c r="O25" s="352">
        <v>95.6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177</v>
      </c>
      <c r="B26" s="351">
        <v>68.900000000000006</v>
      </c>
      <c r="C26" s="351">
        <v>75.7</v>
      </c>
      <c r="D26" s="351">
        <v>96.3</v>
      </c>
      <c r="E26" s="351">
        <v>98.9</v>
      </c>
      <c r="F26" s="351">
        <v>89.3</v>
      </c>
      <c r="G26" s="351">
        <v>96</v>
      </c>
      <c r="H26" s="351">
        <v>90.2</v>
      </c>
      <c r="I26" s="351">
        <v>87.2</v>
      </c>
      <c r="J26" s="351">
        <v>85.7</v>
      </c>
      <c r="K26" s="351">
        <v>93.5</v>
      </c>
      <c r="L26" s="351">
        <v>82.1</v>
      </c>
      <c r="M26" s="351">
        <v>87</v>
      </c>
      <c r="N26" s="209">
        <f>SUM(B26:M26)</f>
        <v>1050.8000000000002</v>
      </c>
      <c r="O26" s="352">
        <f t="shared" ref="O26:O28" si="0">ROUND(N26/N25*100,1)</f>
        <v>93.3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182</v>
      </c>
      <c r="B27" s="351">
        <v>72.7</v>
      </c>
      <c r="C27" s="351">
        <v>83.2</v>
      </c>
      <c r="D27" s="351">
        <v>89.9</v>
      </c>
      <c r="E27" s="351">
        <v>103.8</v>
      </c>
      <c r="F27" s="351">
        <v>94.4</v>
      </c>
      <c r="G27" s="351">
        <v>91.6</v>
      </c>
      <c r="H27" s="351">
        <v>108.5</v>
      </c>
      <c r="I27" s="351">
        <v>91.8</v>
      </c>
      <c r="J27" s="351">
        <v>101.6</v>
      </c>
      <c r="K27" s="351">
        <v>100.2</v>
      </c>
      <c r="L27" s="351">
        <v>94.2</v>
      </c>
      <c r="M27" s="351">
        <v>94.5</v>
      </c>
      <c r="N27" s="209">
        <f>SUM(B27:M27)</f>
        <v>1126.4000000000001</v>
      </c>
      <c r="O27" s="352">
        <f t="shared" si="0"/>
        <v>107.2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187</v>
      </c>
      <c r="B28" s="351">
        <v>84.8</v>
      </c>
      <c r="C28" s="351">
        <v>90.4</v>
      </c>
      <c r="D28" s="351">
        <v>95.5</v>
      </c>
      <c r="E28" s="351">
        <v>97.1</v>
      </c>
      <c r="F28" s="351">
        <v>101.6</v>
      </c>
      <c r="G28" s="351">
        <v>103.3</v>
      </c>
      <c r="H28" s="351">
        <v>108.1</v>
      </c>
      <c r="I28" s="351">
        <v>97.7</v>
      </c>
      <c r="J28" s="351">
        <v>101.1</v>
      </c>
      <c r="K28" s="351">
        <v>101.5</v>
      </c>
      <c r="L28" s="351">
        <v>93.9</v>
      </c>
      <c r="M28" s="351">
        <v>89.6</v>
      </c>
      <c r="N28" s="209">
        <f>SUM(B28:M28)</f>
        <v>1164.5999999999999</v>
      </c>
      <c r="O28" s="352">
        <f t="shared" si="0"/>
        <v>103.4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200</v>
      </c>
      <c r="B29" s="351">
        <v>83.6</v>
      </c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209">
        <f>SUM(B29:M29)</f>
        <v>83.6</v>
      </c>
      <c r="O29" s="352">
        <f t="shared" ref="O29" si="1">ROUND(N29/N28*100,1)</f>
        <v>7.2</v>
      </c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75</v>
      </c>
      <c r="C53" s="145" t="s">
        <v>76</v>
      </c>
      <c r="D53" s="145" t="s">
        <v>77</v>
      </c>
      <c r="E53" s="145" t="s">
        <v>78</v>
      </c>
      <c r="F53" s="145" t="s">
        <v>79</v>
      </c>
      <c r="G53" s="145" t="s">
        <v>80</v>
      </c>
      <c r="H53" s="145" t="s">
        <v>81</v>
      </c>
      <c r="I53" s="145" t="s">
        <v>82</v>
      </c>
      <c r="J53" s="145" t="s">
        <v>83</v>
      </c>
      <c r="K53" s="145" t="s">
        <v>84</v>
      </c>
      <c r="L53" s="145" t="s">
        <v>85</v>
      </c>
      <c r="M53" s="145" t="s">
        <v>86</v>
      </c>
      <c r="N53" s="203" t="s">
        <v>121</v>
      </c>
      <c r="O53" s="148" t="s">
        <v>123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170</v>
      </c>
      <c r="B54" s="152">
        <v>99.7</v>
      </c>
      <c r="C54" s="152">
        <v>109.5</v>
      </c>
      <c r="D54" s="152">
        <v>111.4</v>
      </c>
      <c r="E54" s="152">
        <v>102.9</v>
      </c>
      <c r="F54" s="152">
        <v>113.3</v>
      </c>
      <c r="G54" s="152">
        <v>123.3</v>
      </c>
      <c r="H54" s="152">
        <v>120.8</v>
      </c>
      <c r="I54" s="152">
        <v>138.19999999999999</v>
      </c>
      <c r="J54" s="152">
        <v>132.1</v>
      </c>
      <c r="K54" s="152">
        <v>128.30000000000001</v>
      </c>
      <c r="L54" s="152">
        <v>125.1</v>
      </c>
      <c r="M54" s="152">
        <v>109.6</v>
      </c>
      <c r="N54" s="209">
        <f>SUM(B54:M54)/12</f>
        <v>117.84999999999997</v>
      </c>
      <c r="O54" s="352">
        <v>100.1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177</v>
      </c>
      <c r="B55" s="152">
        <v>110.3</v>
      </c>
      <c r="C55" s="152">
        <v>109</v>
      </c>
      <c r="D55" s="152">
        <v>108.2</v>
      </c>
      <c r="E55" s="152">
        <v>113.1</v>
      </c>
      <c r="F55" s="152">
        <v>122.4</v>
      </c>
      <c r="G55" s="152">
        <v>116.8</v>
      </c>
      <c r="H55" s="152">
        <v>108.9</v>
      </c>
      <c r="I55" s="152">
        <v>107</v>
      </c>
      <c r="J55" s="152">
        <v>101.1</v>
      </c>
      <c r="K55" s="152">
        <v>109.4</v>
      </c>
      <c r="L55" s="152">
        <v>99.1</v>
      </c>
      <c r="M55" s="152">
        <v>97.9</v>
      </c>
      <c r="N55" s="209">
        <f>SUM(B55:M55)/12</f>
        <v>108.60000000000001</v>
      </c>
      <c r="O55" s="352">
        <f t="shared" ref="O55:O57" si="2">ROUND(N55/N54*100,1)</f>
        <v>92.2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182</v>
      </c>
      <c r="B56" s="152">
        <v>97.3</v>
      </c>
      <c r="C56" s="152">
        <v>99.8</v>
      </c>
      <c r="D56" s="152">
        <v>97.4</v>
      </c>
      <c r="E56" s="152">
        <v>100.8</v>
      </c>
      <c r="F56" s="152">
        <v>107.3</v>
      </c>
      <c r="G56" s="152">
        <v>108.2</v>
      </c>
      <c r="H56" s="152">
        <v>107.3</v>
      </c>
      <c r="I56" s="152">
        <v>103.7</v>
      </c>
      <c r="J56" s="152">
        <v>106</v>
      </c>
      <c r="K56" s="152">
        <v>105.3</v>
      </c>
      <c r="L56" s="152">
        <v>104.4</v>
      </c>
      <c r="M56" s="152">
        <v>95</v>
      </c>
      <c r="N56" s="209">
        <f>SUM(B56:M56)/12</f>
        <v>102.70833333333336</v>
      </c>
      <c r="O56" s="352">
        <f t="shared" si="2"/>
        <v>94.6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187</v>
      </c>
      <c r="B57" s="152">
        <v>99.6</v>
      </c>
      <c r="C57" s="152">
        <v>101.8</v>
      </c>
      <c r="D57" s="152">
        <v>103.7</v>
      </c>
      <c r="E57" s="152">
        <v>98.9</v>
      </c>
      <c r="F57" s="152">
        <v>104</v>
      </c>
      <c r="G57" s="152">
        <v>110.2</v>
      </c>
      <c r="H57" s="152">
        <v>101.3</v>
      </c>
      <c r="I57" s="152">
        <v>102.5</v>
      </c>
      <c r="J57" s="152">
        <v>108.1</v>
      </c>
      <c r="K57" s="152">
        <v>107.5</v>
      </c>
      <c r="L57" s="152">
        <v>104</v>
      </c>
      <c r="M57" s="152">
        <v>97</v>
      </c>
      <c r="N57" s="209">
        <f>SUM(B57:M57)/12</f>
        <v>103.21666666666665</v>
      </c>
      <c r="O57" s="352">
        <f t="shared" si="2"/>
        <v>100.5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200</v>
      </c>
      <c r="B58" s="152">
        <v>90.2</v>
      </c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09">
        <f>SUM(B58:M58)/12</f>
        <v>7.5166666666666666</v>
      </c>
      <c r="O58" s="352">
        <f t="shared" ref="O58" si="3">ROUND(N58/N57*100,1)</f>
        <v>7.3</v>
      </c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75</v>
      </c>
      <c r="C83" s="145" t="s">
        <v>76</v>
      </c>
      <c r="D83" s="145" t="s">
        <v>77</v>
      </c>
      <c r="E83" s="145" t="s">
        <v>78</v>
      </c>
      <c r="F83" s="145" t="s">
        <v>79</v>
      </c>
      <c r="G83" s="145" t="s">
        <v>80</v>
      </c>
      <c r="H83" s="145" t="s">
        <v>81</v>
      </c>
      <c r="I83" s="145" t="s">
        <v>82</v>
      </c>
      <c r="J83" s="145" t="s">
        <v>83</v>
      </c>
      <c r="K83" s="145" t="s">
        <v>84</v>
      </c>
      <c r="L83" s="145" t="s">
        <v>85</v>
      </c>
      <c r="M83" s="145" t="s">
        <v>86</v>
      </c>
      <c r="N83" s="203" t="s">
        <v>121</v>
      </c>
      <c r="O83" s="148" t="s">
        <v>123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170</v>
      </c>
      <c r="B84" s="147">
        <v>76.099999999999994</v>
      </c>
      <c r="C84" s="147">
        <v>83.6</v>
      </c>
      <c r="D84" s="147">
        <v>94.2</v>
      </c>
      <c r="E84" s="147">
        <v>100.7</v>
      </c>
      <c r="F84" s="147">
        <v>83</v>
      </c>
      <c r="G84" s="147">
        <v>85.6</v>
      </c>
      <c r="H84" s="147">
        <v>83.1</v>
      </c>
      <c r="I84" s="147">
        <v>71.099999999999994</v>
      </c>
      <c r="J84" s="147">
        <v>70.099999999999994</v>
      </c>
      <c r="K84" s="147">
        <v>68.599999999999994</v>
      </c>
      <c r="L84" s="147">
        <v>72.099999999999994</v>
      </c>
      <c r="M84" s="147">
        <v>73.099999999999994</v>
      </c>
      <c r="N84" s="208">
        <f t="shared" ref="N84:N87" si="4">SUM(B84:M84)/12</f>
        <v>80.108333333333334</v>
      </c>
      <c r="O84" s="213">
        <v>96</v>
      </c>
      <c r="Q84" s="285"/>
      <c r="R84" s="285"/>
    </row>
    <row r="85" spans="1:26" s="149" customFormat="1" ht="11.1" customHeight="1">
      <c r="A85" s="6" t="s">
        <v>177</v>
      </c>
      <c r="B85" s="147">
        <v>62.3</v>
      </c>
      <c r="C85" s="147">
        <v>69.599999999999994</v>
      </c>
      <c r="D85" s="147">
        <v>89</v>
      </c>
      <c r="E85" s="147">
        <v>87.2</v>
      </c>
      <c r="F85" s="147">
        <v>71.900000000000006</v>
      </c>
      <c r="G85" s="147">
        <v>82.6</v>
      </c>
      <c r="H85" s="147">
        <v>83.4</v>
      </c>
      <c r="I85" s="147">
        <v>81.599999999999994</v>
      </c>
      <c r="J85" s="147">
        <v>85.1</v>
      </c>
      <c r="K85" s="147">
        <v>84.9</v>
      </c>
      <c r="L85" s="147">
        <v>83.6</v>
      </c>
      <c r="M85" s="147">
        <v>88.9</v>
      </c>
      <c r="N85" s="208">
        <f t="shared" si="4"/>
        <v>80.841666666666669</v>
      </c>
      <c r="O85" s="213">
        <f t="shared" ref="O85:O87" si="5">ROUND(N85/N84*100,1)</f>
        <v>100.9</v>
      </c>
      <c r="Q85" s="285"/>
      <c r="R85" s="285"/>
    </row>
    <row r="86" spans="1:26" s="149" customFormat="1" ht="11.1" customHeight="1">
      <c r="A86" s="6" t="s">
        <v>182</v>
      </c>
      <c r="B86" s="147">
        <v>74.8</v>
      </c>
      <c r="C86" s="147">
        <v>83.1</v>
      </c>
      <c r="D86" s="147">
        <v>92.4</v>
      </c>
      <c r="E86" s="147">
        <v>103</v>
      </c>
      <c r="F86" s="147">
        <v>87.6</v>
      </c>
      <c r="G86" s="147">
        <v>84.6</v>
      </c>
      <c r="H86" s="147">
        <v>101.1</v>
      </c>
      <c r="I86" s="147">
        <v>88.7</v>
      </c>
      <c r="J86" s="147">
        <v>95.8</v>
      </c>
      <c r="K86" s="147">
        <v>95.2</v>
      </c>
      <c r="L86" s="147">
        <v>90.3</v>
      </c>
      <c r="M86" s="147">
        <v>99.5</v>
      </c>
      <c r="N86" s="208">
        <f t="shared" si="4"/>
        <v>91.341666666666654</v>
      </c>
      <c r="O86" s="213">
        <f t="shared" si="5"/>
        <v>113</v>
      </c>
      <c r="Q86" s="285"/>
      <c r="R86" s="285"/>
    </row>
    <row r="87" spans="1:26" s="149" customFormat="1" ht="11.1" customHeight="1">
      <c r="A87" s="6" t="s">
        <v>187</v>
      </c>
      <c r="B87" s="147">
        <v>84.8</v>
      </c>
      <c r="C87" s="147">
        <v>88.7</v>
      </c>
      <c r="D87" s="147">
        <v>92</v>
      </c>
      <c r="E87" s="147">
        <v>98.3</v>
      </c>
      <c r="F87" s="147">
        <v>97.7</v>
      </c>
      <c r="G87" s="147">
        <v>93.6</v>
      </c>
      <c r="H87" s="147">
        <v>106.5</v>
      </c>
      <c r="I87" s="147">
        <v>95.3</v>
      </c>
      <c r="J87" s="147">
        <v>93.3</v>
      </c>
      <c r="K87" s="147">
        <v>94.5</v>
      </c>
      <c r="L87" s="147">
        <v>90.5</v>
      </c>
      <c r="M87" s="147">
        <v>92.7</v>
      </c>
      <c r="N87" s="208">
        <f t="shared" si="4"/>
        <v>93.99166666666666</v>
      </c>
      <c r="O87" s="213">
        <f t="shared" si="5"/>
        <v>102.9</v>
      </c>
      <c r="Q87" s="285"/>
      <c r="R87" s="285"/>
    </row>
    <row r="88" spans="1:26" s="149" customFormat="1" ht="11.1" customHeight="1">
      <c r="A88" s="6" t="s">
        <v>200</v>
      </c>
      <c r="B88" s="147">
        <v>92.9</v>
      </c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208">
        <f t="shared" ref="N88" si="6">SUM(B88:M88)/12</f>
        <v>7.7416666666666671</v>
      </c>
      <c r="O88" s="213">
        <f t="shared" ref="O88" si="7">ROUND(N88/N87*100,1)</f>
        <v>8.1999999999999993</v>
      </c>
    </row>
    <row r="89" spans="1:26" ht="9.9499999999999993" customHeight="1">
      <c r="E89" s="364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topLeftCell="A19" workbookViewId="0">
      <selection activeCell="S56" sqref="S56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170</v>
      </c>
      <c r="B25" s="152">
        <v>16.5</v>
      </c>
      <c r="C25" s="152">
        <v>20.6</v>
      </c>
      <c r="D25" s="152">
        <v>23</v>
      </c>
      <c r="E25" s="152">
        <v>25.7</v>
      </c>
      <c r="F25" s="152">
        <v>22.2</v>
      </c>
      <c r="G25" s="152">
        <v>20.9</v>
      </c>
      <c r="H25" s="152">
        <v>21.1</v>
      </c>
      <c r="I25" s="152">
        <v>47.8</v>
      </c>
      <c r="J25" s="152">
        <v>50.3</v>
      </c>
      <c r="K25" s="152">
        <v>43.9</v>
      </c>
      <c r="L25" s="152">
        <v>48.7</v>
      </c>
      <c r="M25" s="331">
        <v>53</v>
      </c>
      <c r="N25" s="282">
        <f>SUM(B25:M25)</f>
        <v>393.7</v>
      </c>
      <c r="O25" s="204">
        <v>150.5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177</v>
      </c>
      <c r="B26" s="152">
        <v>43</v>
      </c>
      <c r="C26" s="152">
        <v>42.4</v>
      </c>
      <c r="D26" s="152">
        <v>49.1</v>
      </c>
      <c r="E26" s="152">
        <v>50.7</v>
      </c>
      <c r="F26" s="152">
        <v>52.2</v>
      </c>
      <c r="G26" s="152">
        <v>51</v>
      </c>
      <c r="H26" s="152">
        <v>52.7</v>
      </c>
      <c r="I26" s="152">
        <v>47.1</v>
      </c>
      <c r="J26" s="152">
        <v>50.4</v>
      </c>
      <c r="K26" s="152">
        <v>48.7</v>
      </c>
      <c r="L26" s="152">
        <v>50.5</v>
      </c>
      <c r="M26" s="331">
        <v>52.5</v>
      </c>
      <c r="N26" s="282">
        <f>SUM(B26:M26)</f>
        <v>590.29999999999995</v>
      </c>
      <c r="O26" s="204">
        <f>SUM(N26/N25)*100</f>
        <v>149.93649987299972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182</v>
      </c>
      <c r="B27" s="152">
        <v>45.1</v>
      </c>
      <c r="C27" s="152">
        <v>47.2</v>
      </c>
      <c r="D27" s="152">
        <v>51.8</v>
      </c>
      <c r="E27" s="152">
        <v>45.6</v>
      </c>
      <c r="F27" s="152">
        <v>54.3</v>
      </c>
      <c r="G27" s="152">
        <v>56.1</v>
      </c>
      <c r="H27" s="152">
        <v>59.2</v>
      </c>
      <c r="I27" s="152">
        <v>51.8</v>
      </c>
      <c r="J27" s="152">
        <v>58.3</v>
      </c>
      <c r="K27" s="152">
        <v>66.7</v>
      </c>
      <c r="L27" s="152">
        <v>52</v>
      </c>
      <c r="M27" s="331">
        <v>65.099999999999994</v>
      </c>
      <c r="N27" s="282">
        <f>SUM(B27:M27)</f>
        <v>653.20000000000005</v>
      </c>
      <c r="O27" s="204">
        <f>SUM(N27/N26)*100</f>
        <v>110.6555988480434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187</v>
      </c>
      <c r="B28" s="152">
        <v>49.8</v>
      </c>
      <c r="C28" s="152">
        <v>57.9</v>
      </c>
      <c r="D28" s="152">
        <v>64.5</v>
      </c>
      <c r="E28" s="152">
        <v>49.4</v>
      </c>
      <c r="F28" s="152">
        <v>51.7</v>
      </c>
      <c r="G28" s="152">
        <v>63.4</v>
      </c>
      <c r="H28" s="152">
        <v>57.1</v>
      </c>
      <c r="I28" s="152">
        <v>50.4</v>
      </c>
      <c r="J28" s="152">
        <v>45.8</v>
      </c>
      <c r="K28" s="152">
        <v>51.8</v>
      </c>
      <c r="L28" s="152">
        <v>53.6</v>
      </c>
      <c r="M28" s="331">
        <v>54.4</v>
      </c>
      <c r="N28" s="282">
        <f>SUM(B28:M28)</f>
        <v>649.79999999999995</v>
      </c>
      <c r="O28" s="204">
        <f>SUM(N28/N27)*100</f>
        <v>99.479485609308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200</v>
      </c>
      <c r="B29" s="152">
        <v>48.1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331"/>
      <c r="N29" s="282">
        <f>SUM(B29:M29)</f>
        <v>48.1</v>
      </c>
      <c r="O29" s="204">
        <f>SUM(N29/N28)*100</f>
        <v>7.402277623884272</v>
      </c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170</v>
      </c>
      <c r="B54" s="152">
        <v>29.4</v>
      </c>
      <c r="C54" s="152">
        <v>31.6</v>
      </c>
      <c r="D54" s="152">
        <v>30.7</v>
      </c>
      <c r="E54" s="152">
        <v>30.6</v>
      </c>
      <c r="F54" s="152">
        <v>30.2</v>
      </c>
      <c r="G54" s="152">
        <v>28.7</v>
      </c>
      <c r="H54" s="152">
        <v>28.73</v>
      </c>
      <c r="I54" s="152">
        <v>56.4</v>
      </c>
      <c r="J54" s="152">
        <v>57.8</v>
      </c>
      <c r="K54" s="152">
        <v>58.5</v>
      </c>
      <c r="L54" s="152">
        <v>62</v>
      </c>
      <c r="M54" s="152">
        <v>64.5</v>
      </c>
      <c r="N54" s="209">
        <f t="shared" ref="N54:N57" si="0">SUM(B54:M54)/12</f>
        <v>42.427500000000002</v>
      </c>
      <c r="O54" s="204">
        <v>134.5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177</v>
      </c>
      <c r="B55" s="152">
        <v>57.2</v>
      </c>
      <c r="C55" s="152">
        <v>59.9</v>
      </c>
      <c r="D55" s="152">
        <v>59.5</v>
      </c>
      <c r="E55" s="152">
        <v>59.8</v>
      </c>
      <c r="F55" s="152">
        <v>63.2</v>
      </c>
      <c r="G55" s="152">
        <v>61.4</v>
      </c>
      <c r="H55" s="152">
        <v>61.2</v>
      </c>
      <c r="I55" s="152">
        <v>62</v>
      </c>
      <c r="J55" s="152">
        <v>61.4</v>
      </c>
      <c r="K55" s="152">
        <v>60.1</v>
      </c>
      <c r="L55" s="152">
        <v>62.7</v>
      </c>
      <c r="M55" s="152">
        <v>64</v>
      </c>
      <c r="N55" s="209">
        <f t="shared" si="0"/>
        <v>61.033333333333331</v>
      </c>
      <c r="O55" s="204">
        <f t="shared" ref="O55:O57" si="1">SUM(N55/N54)*100</f>
        <v>143.85323984051223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182</v>
      </c>
      <c r="B56" s="152">
        <v>62.7</v>
      </c>
      <c r="C56" s="152">
        <v>63</v>
      </c>
      <c r="D56" s="152">
        <v>63.7</v>
      </c>
      <c r="E56" s="152">
        <v>64.5</v>
      </c>
      <c r="F56" s="152">
        <v>67.900000000000006</v>
      </c>
      <c r="G56" s="152">
        <v>67.099999999999994</v>
      </c>
      <c r="H56" s="152">
        <v>71.7</v>
      </c>
      <c r="I56" s="152">
        <v>72.099999999999994</v>
      </c>
      <c r="J56" s="152">
        <v>73.5</v>
      </c>
      <c r="K56" s="152">
        <v>77.5</v>
      </c>
      <c r="L56" s="152">
        <v>77</v>
      </c>
      <c r="M56" s="152">
        <v>77.3</v>
      </c>
      <c r="N56" s="209">
        <f t="shared" si="0"/>
        <v>69.833333333333329</v>
      </c>
      <c r="O56" s="204">
        <f t="shared" si="1"/>
        <v>114.41835062807209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187</v>
      </c>
      <c r="B57" s="152">
        <v>73.3</v>
      </c>
      <c r="C57" s="152">
        <v>73</v>
      </c>
      <c r="D57" s="152">
        <v>75.2</v>
      </c>
      <c r="E57" s="152">
        <v>74.099999999999994</v>
      </c>
      <c r="F57" s="152">
        <v>71.3</v>
      </c>
      <c r="G57" s="152">
        <v>72</v>
      </c>
      <c r="H57" s="152">
        <v>72</v>
      </c>
      <c r="I57" s="152">
        <v>76.2</v>
      </c>
      <c r="J57" s="152">
        <v>70.8</v>
      </c>
      <c r="K57" s="152">
        <v>70.099999999999994</v>
      </c>
      <c r="L57" s="152">
        <v>68.7</v>
      </c>
      <c r="M57" s="152">
        <v>69</v>
      </c>
      <c r="N57" s="209">
        <f t="shared" si="0"/>
        <v>72.141666666666666</v>
      </c>
      <c r="O57" s="204">
        <f t="shared" si="1"/>
        <v>103.3054892601432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200</v>
      </c>
      <c r="B58" s="152">
        <v>69.400000000000006</v>
      </c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09">
        <f t="shared" ref="N58" si="2">SUM(B58:M58)/12</f>
        <v>5.7833333333333341</v>
      </c>
      <c r="O58" s="204">
        <f t="shared" ref="O58" si="3">SUM(N58/N57)*100</f>
        <v>8.0166339378537614</v>
      </c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170</v>
      </c>
      <c r="B84" s="145">
        <v>55.6</v>
      </c>
      <c r="C84" s="145">
        <v>63.7</v>
      </c>
      <c r="D84" s="145">
        <v>75.3</v>
      </c>
      <c r="E84" s="145">
        <v>79</v>
      </c>
      <c r="F84" s="145">
        <v>73.599999999999994</v>
      </c>
      <c r="G84" s="145">
        <v>73.3</v>
      </c>
      <c r="H84" s="145">
        <v>73.599999999999994</v>
      </c>
      <c r="I84" s="145">
        <v>79.8</v>
      </c>
      <c r="J84" s="145">
        <v>87</v>
      </c>
      <c r="K84" s="145">
        <v>74.900000000000006</v>
      </c>
      <c r="L84" s="145">
        <v>77.900000000000006</v>
      </c>
      <c r="M84" s="145">
        <v>81.7</v>
      </c>
      <c r="N84" s="208">
        <f t="shared" ref="N84:N87" si="4">SUM(B84:M84)/12</f>
        <v>74.61666666666666</v>
      </c>
      <c r="O84" s="147">
        <v>107.8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177</v>
      </c>
      <c r="B85" s="145">
        <v>76.7</v>
      </c>
      <c r="C85" s="145">
        <v>70.099999999999994</v>
      </c>
      <c r="D85" s="145">
        <v>82.6</v>
      </c>
      <c r="E85" s="145">
        <v>84.7</v>
      </c>
      <c r="F85" s="145">
        <v>82.1</v>
      </c>
      <c r="G85" s="145">
        <v>83.4</v>
      </c>
      <c r="H85" s="145">
        <v>86.1</v>
      </c>
      <c r="I85" s="145">
        <v>75.900000000000006</v>
      </c>
      <c r="J85" s="145">
        <v>82.2</v>
      </c>
      <c r="K85" s="145">
        <v>81.2</v>
      </c>
      <c r="L85" s="145">
        <v>80.2</v>
      </c>
      <c r="M85" s="145">
        <v>81.900000000000006</v>
      </c>
      <c r="N85" s="208">
        <f t="shared" si="4"/>
        <v>80.591666666666683</v>
      </c>
      <c r="O85" s="147">
        <f t="shared" ref="O85:O87" si="5">ROUND(N85/N84*100,1)</f>
        <v>108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182</v>
      </c>
      <c r="B86" s="145">
        <v>72.3</v>
      </c>
      <c r="C86" s="145">
        <v>74.900000000000006</v>
      </c>
      <c r="D86" s="145">
        <v>81.3</v>
      </c>
      <c r="E86" s="145">
        <v>70.599999999999994</v>
      </c>
      <c r="F86" s="145">
        <v>79.400000000000006</v>
      </c>
      <c r="G86" s="145">
        <v>83.6</v>
      </c>
      <c r="H86" s="145">
        <v>82</v>
      </c>
      <c r="I86" s="145">
        <v>71.8</v>
      </c>
      <c r="J86" s="145">
        <v>79.099999999999994</v>
      </c>
      <c r="K86" s="145">
        <v>85.6</v>
      </c>
      <c r="L86" s="145">
        <v>67.599999999999994</v>
      </c>
      <c r="M86" s="145">
        <v>84.1</v>
      </c>
      <c r="N86" s="208">
        <f t="shared" si="4"/>
        <v>77.691666666666677</v>
      </c>
      <c r="O86" s="147">
        <f t="shared" si="5"/>
        <v>96.4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187</v>
      </c>
      <c r="B87" s="145">
        <v>68.7</v>
      </c>
      <c r="C87" s="145">
        <v>79.3</v>
      </c>
      <c r="D87" s="145">
        <v>85.6</v>
      </c>
      <c r="E87" s="145">
        <v>66.8</v>
      </c>
      <c r="F87" s="145">
        <v>73</v>
      </c>
      <c r="G87" s="145">
        <v>88</v>
      </c>
      <c r="H87" s="145">
        <v>79.400000000000006</v>
      </c>
      <c r="I87" s="145">
        <v>65.2</v>
      </c>
      <c r="J87" s="145">
        <v>66</v>
      </c>
      <c r="K87" s="145">
        <v>74</v>
      </c>
      <c r="L87" s="145">
        <v>78.3</v>
      </c>
      <c r="M87" s="145">
        <v>78.8</v>
      </c>
      <c r="N87" s="208">
        <f t="shared" si="4"/>
        <v>75.258333333333326</v>
      </c>
      <c r="O87" s="147">
        <f t="shared" si="5"/>
        <v>96.9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200</v>
      </c>
      <c r="B88" s="145">
        <v>69.2</v>
      </c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208">
        <f t="shared" ref="N88" si="6">SUM(B88:M88)/12</f>
        <v>5.7666666666666666</v>
      </c>
      <c r="O88" s="147">
        <f t="shared" ref="O88" si="7">ROUND(N88/N87*100,1)</f>
        <v>7.7</v>
      </c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N38" sqref="N38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1" t="s">
        <v>126</v>
      </c>
      <c r="F1" s="143"/>
      <c r="G1" s="143"/>
      <c r="H1" s="143"/>
    </row>
    <row r="2" spans="1:13">
      <c r="A2" s="445"/>
    </row>
    <row r="3" spans="1:13" ht="17.25">
      <c r="A3" s="445"/>
      <c r="C3" s="143"/>
    </row>
    <row r="4" spans="1:13" ht="17.25">
      <c r="A4" s="445"/>
      <c r="J4" s="143"/>
      <c r="K4" s="143"/>
      <c r="L4" s="143"/>
      <c r="M4" s="143"/>
    </row>
    <row r="5" spans="1:13">
      <c r="A5" s="445"/>
    </row>
    <row r="6" spans="1:13">
      <c r="A6" s="445"/>
    </row>
    <row r="7" spans="1:13">
      <c r="A7" s="445"/>
    </row>
    <row r="8" spans="1:13">
      <c r="A8" s="445"/>
    </row>
    <row r="9" spans="1:13">
      <c r="A9" s="445"/>
    </row>
    <row r="10" spans="1:13">
      <c r="A10" s="445"/>
    </row>
    <row r="11" spans="1:13">
      <c r="A11" s="445"/>
    </row>
    <row r="12" spans="1:13">
      <c r="A12" s="445"/>
    </row>
    <row r="13" spans="1:13">
      <c r="A13" s="445"/>
    </row>
    <row r="14" spans="1:13">
      <c r="A14" s="445"/>
    </row>
    <row r="15" spans="1:13">
      <c r="A15" s="445"/>
    </row>
    <row r="16" spans="1:13">
      <c r="A16" s="445"/>
    </row>
    <row r="17" spans="1:15">
      <c r="A17" s="445"/>
    </row>
    <row r="18" spans="1:15">
      <c r="A18" s="445"/>
    </row>
    <row r="19" spans="1:15">
      <c r="A19" s="445"/>
    </row>
    <row r="20" spans="1:15">
      <c r="A20" s="445"/>
    </row>
    <row r="21" spans="1:15">
      <c r="A21" s="445"/>
    </row>
    <row r="22" spans="1:15">
      <c r="A22" s="445"/>
    </row>
    <row r="23" spans="1:15">
      <c r="A23" s="445"/>
    </row>
    <row r="24" spans="1:15">
      <c r="A24" s="445"/>
    </row>
    <row r="25" spans="1:15">
      <c r="A25" s="445"/>
    </row>
    <row r="26" spans="1:15">
      <c r="A26" s="445"/>
    </row>
    <row r="27" spans="1:15">
      <c r="A27" s="445"/>
    </row>
    <row r="28" spans="1:15">
      <c r="A28" s="445"/>
    </row>
    <row r="29" spans="1:15">
      <c r="A29" s="445"/>
      <c r="O29" s="345"/>
    </row>
    <row r="30" spans="1:15">
      <c r="A30" s="445"/>
    </row>
    <row r="31" spans="1:15">
      <c r="A31" s="445"/>
    </row>
    <row r="32" spans="1:15">
      <c r="A32" s="445"/>
    </row>
    <row r="33" spans="1:14">
      <c r="A33" s="445"/>
    </row>
    <row r="34" spans="1:14">
      <c r="A34" s="445"/>
    </row>
    <row r="35" spans="1:14" s="42" customFormat="1" ht="20.100000000000001" customHeight="1">
      <c r="A35" s="445"/>
      <c r="B35" s="359" t="s">
        <v>164</v>
      </c>
      <c r="C35" s="359" t="s">
        <v>155</v>
      </c>
      <c r="D35" s="359" t="s">
        <v>158</v>
      </c>
      <c r="E35" s="359" t="s">
        <v>163</v>
      </c>
      <c r="F35" s="359" t="s">
        <v>166</v>
      </c>
      <c r="G35" s="359" t="s">
        <v>167</v>
      </c>
      <c r="H35" s="359" t="s">
        <v>168</v>
      </c>
      <c r="I35" s="359" t="s">
        <v>179</v>
      </c>
      <c r="J35" s="359" t="s">
        <v>185</v>
      </c>
      <c r="K35" s="359" t="s">
        <v>183</v>
      </c>
      <c r="L35" s="359" t="s">
        <v>195</v>
      </c>
      <c r="M35" s="360" t="s">
        <v>196</v>
      </c>
      <c r="N35" s="47"/>
    </row>
    <row r="36" spans="1:14" ht="25.5" customHeight="1">
      <c r="A36" s="445"/>
      <c r="B36" s="413" t="s">
        <v>107</v>
      </c>
      <c r="C36" s="8">
        <v>100.7</v>
      </c>
      <c r="D36" s="8">
        <v>106.9</v>
      </c>
      <c r="E36" s="8">
        <v>108.5</v>
      </c>
      <c r="F36" s="8">
        <v>114.8</v>
      </c>
      <c r="G36" s="8">
        <v>122.6</v>
      </c>
      <c r="H36" s="8">
        <v>120.5</v>
      </c>
      <c r="I36" s="8">
        <v>125.7</v>
      </c>
      <c r="J36" s="8">
        <v>141.4</v>
      </c>
      <c r="K36" s="8">
        <v>149.5</v>
      </c>
      <c r="L36" s="8">
        <v>149.6</v>
      </c>
      <c r="M36" s="8">
        <v>145.1</v>
      </c>
    </row>
    <row r="37" spans="1:14" ht="25.5" customHeight="1">
      <c r="A37" s="445"/>
      <c r="B37" s="426" t="s">
        <v>191</v>
      </c>
      <c r="C37" s="8">
        <v>226.3</v>
      </c>
      <c r="D37" s="8">
        <v>228.9</v>
      </c>
      <c r="E37" s="8">
        <v>231.8</v>
      </c>
      <c r="F37" s="8">
        <v>234.9</v>
      </c>
      <c r="G37" s="8">
        <v>240.8</v>
      </c>
      <c r="H37" s="8">
        <v>233.6</v>
      </c>
      <c r="I37" s="8">
        <v>240.2</v>
      </c>
      <c r="J37" s="8">
        <v>239.9</v>
      </c>
      <c r="K37" s="8">
        <v>246.5</v>
      </c>
      <c r="L37" s="8">
        <v>247.6</v>
      </c>
      <c r="M37" s="8">
        <v>246.8</v>
      </c>
    </row>
    <row r="38" spans="1:14" ht="24.75" customHeight="1">
      <c r="A38" s="445"/>
      <c r="B38" s="172" t="s">
        <v>129</v>
      </c>
      <c r="C38" s="8">
        <v>171</v>
      </c>
      <c r="D38" s="8">
        <v>171</v>
      </c>
      <c r="E38" s="8">
        <v>171</v>
      </c>
      <c r="F38" s="8">
        <v>170</v>
      </c>
      <c r="G38" s="8">
        <v>171</v>
      </c>
      <c r="H38" s="8">
        <v>169</v>
      </c>
      <c r="I38" s="8">
        <v>171</v>
      </c>
      <c r="J38" s="8">
        <v>169</v>
      </c>
      <c r="K38" s="8">
        <v>170</v>
      </c>
      <c r="L38" s="8">
        <v>172</v>
      </c>
      <c r="M38" s="8">
        <v>171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L27" sqref="L27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57" t="s">
        <v>197</v>
      </c>
      <c r="C1" s="457"/>
      <c r="D1" s="457"/>
      <c r="E1" s="457"/>
      <c r="F1" s="457"/>
      <c r="G1" s="458" t="s">
        <v>127</v>
      </c>
      <c r="H1" s="458"/>
      <c r="I1" s="458"/>
      <c r="J1" s="221" t="s">
        <v>108</v>
      </c>
      <c r="K1" s="3"/>
      <c r="M1" s="3" t="s">
        <v>176</v>
      </c>
    </row>
    <row r="2" spans="2:15">
      <c r="B2" s="457"/>
      <c r="C2" s="457"/>
      <c r="D2" s="457"/>
      <c r="E2" s="457"/>
      <c r="F2" s="457"/>
      <c r="G2" s="458"/>
      <c r="H2" s="458"/>
      <c r="I2" s="458"/>
      <c r="J2" s="370">
        <v>191638</v>
      </c>
      <c r="K2" s="4" t="s">
        <v>110</v>
      </c>
      <c r="L2" s="338">
        <f t="shared" ref="L2:L7" si="0">SUM(J2)</f>
        <v>191638</v>
      </c>
      <c r="M2" s="370">
        <v>132257</v>
      </c>
    </row>
    <row r="3" spans="2:15">
      <c r="J3" s="370">
        <v>384534</v>
      </c>
      <c r="K3" s="3" t="s">
        <v>111</v>
      </c>
      <c r="L3" s="338">
        <f t="shared" si="0"/>
        <v>384534</v>
      </c>
      <c r="M3" s="370">
        <v>234225</v>
      </c>
    </row>
    <row r="4" spans="2:15">
      <c r="J4" s="370">
        <v>511036</v>
      </c>
      <c r="K4" s="3" t="s">
        <v>102</v>
      </c>
      <c r="L4" s="338">
        <f t="shared" si="0"/>
        <v>511036</v>
      </c>
      <c r="M4" s="370">
        <v>321448</v>
      </c>
    </row>
    <row r="5" spans="2:15">
      <c r="J5" s="370">
        <v>244810</v>
      </c>
      <c r="K5" s="3" t="s">
        <v>90</v>
      </c>
      <c r="L5" s="338">
        <f t="shared" si="0"/>
        <v>244810</v>
      </c>
      <c r="M5" s="370">
        <v>211650</v>
      </c>
    </row>
    <row r="6" spans="2:15">
      <c r="J6" s="370">
        <v>283562</v>
      </c>
      <c r="K6" s="3" t="s">
        <v>100</v>
      </c>
      <c r="L6" s="338">
        <f t="shared" si="0"/>
        <v>283562</v>
      </c>
      <c r="M6" s="370">
        <v>166620</v>
      </c>
    </row>
    <row r="7" spans="2:15">
      <c r="J7" s="370">
        <v>852910</v>
      </c>
      <c r="K7" s="3" t="s">
        <v>103</v>
      </c>
      <c r="L7" s="338">
        <f t="shared" si="0"/>
        <v>852910</v>
      </c>
      <c r="M7" s="370">
        <v>587781</v>
      </c>
    </row>
    <row r="8" spans="2:15">
      <c r="J8" s="338">
        <f>SUM(J2:J7)</f>
        <v>2468490</v>
      </c>
      <c r="K8" s="3" t="s">
        <v>92</v>
      </c>
      <c r="L8" s="405">
        <f>SUM(L2:L7)</f>
        <v>2468490</v>
      </c>
      <c r="M8" s="338">
        <f>SUM(M2:M7)</f>
        <v>1653981</v>
      </c>
    </row>
    <row r="10" spans="2:15">
      <c r="K10" s="3"/>
      <c r="L10" s="3" t="s">
        <v>159</v>
      </c>
      <c r="M10" s="3" t="s">
        <v>112</v>
      </c>
      <c r="N10" s="3"/>
      <c r="O10" s="3" t="s">
        <v>128</v>
      </c>
    </row>
    <row r="11" spans="2:15">
      <c r="K11" s="4" t="s">
        <v>110</v>
      </c>
      <c r="L11" s="338">
        <f>SUM(M2)</f>
        <v>132257</v>
      </c>
      <c r="M11" s="338">
        <f t="shared" ref="M11:M17" si="1">SUM(N11-L11)</f>
        <v>59381</v>
      </c>
      <c r="N11" s="338">
        <f t="shared" ref="N11:N17" si="2">SUM(L2)</f>
        <v>191638</v>
      </c>
      <c r="O11" s="339">
        <f>SUM(L11/N11)</f>
        <v>0.69013974263976874</v>
      </c>
    </row>
    <row r="12" spans="2:15">
      <c r="K12" s="3" t="s">
        <v>111</v>
      </c>
      <c r="L12" s="338">
        <f t="shared" ref="L12:L17" si="3">SUM(M3)</f>
        <v>234225</v>
      </c>
      <c r="M12" s="338">
        <f t="shared" si="1"/>
        <v>150309</v>
      </c>
      <c r="N12" s="338">
        <f t="shared" si="2"/>
        <v>384534</v>
      </c>
      <c r="O12" s="339">
        <f t="shared" ref="O12:O17" si="4">SUM(L12/N12)</f>
        <v>0.60911388849880632</v>
      </c>
    </row>
    <row r="13" spans="2:15">
      <c r="K13" s="3" t="s">
        <v>102</v>
      </c>
      <c r="L13" s="338">
        <f t="shared" si="3"/>
        <v>321448</v>
      </c>
      <c r="M13" s="338">
        <f t="shared" si="1"/>
        <v>189588</v>
      </c>
      <c r="N13" s="338">
        <f t="shared" si="2"/>
        <v>511036</v>
      </c>
      <c r="O13" s="339">
        <f t="shared" si="4"/>
        <v>0.62901243747994273</v>
      </c>
    </row>
    <row r="14" spans="2:15">
      <c r="K14" s="3" t="s">
        <v>90</v>
      </c>
      <c r="L14" s="338">
        <f t="shared" si="3"/>
        <v>211650</v>
      </c>
      <c r="M14" s="338">
        <f t="shared" si="1"/>
        <v>33160</v>
      </c>
      <c r="N14" s="338">
        <f t="shared" si="2"/>
        <v>244810</v>
      </c>
      <c r="O14" s="339">
        <f t="shared" si="4"/>
        <v>0.86454801682937787</v>
      </c>
    </row>
    <row r="15" spans="2:15">
      <c r="K15" s="3" t="s">
        <v>100</v>
      </c>
      <c r="L15" s="338">
        <f t="shared" si="3"/>
        <v>166620</v>
      </c>
      <c r="M15" s="338">
        <f t="shared" si="1"/>
        <v>116942</v>
      </c>
      <c r="N15" s="338">
        <f t="shared" si="2"/>
        <v>283562</v>
      </c>
      <c r="O15" s="339">
        <f t="shared" si="4"/>
        <v>0.58759636340553389</v>
      </c>
    </row>
    <row r="16" spans="2:15">
      <c r="K16" s="3" t="s">
        <v>103</v>
      </c>
      <c r="L16" s="338">
        <f t="shared" si="3"/>
        <v>587781</v>
      </c>
      <c r="M16" s="338">
        <f t="shared" si="1"/>
        <v>265129</v>
      </c>
      <c r="N16" s="338">
        <f t="shared" si="2"/>
        <v>852910</v>
      </c>
      <c r="O16" s="339">
        <f t="shared" si="4"/>
        <v>0.68914774126226686</v>
      </c>
    </row>
    <row r="17" spans="11:15">
      <c r="K17" s="3" t="s">
        <v>92</v>
      </c>
      <c r="L17" s="338">
        <f t="shared" si="3"/>
        <v>1653981</v>
      </c>
      <c r="M17" s="338">
        <f t="shared" si="1"/>
        <v>814509</v>
      </c>
      <c r="N17" s="338">
        <f t="shared" si="2"/>
        <v>2468490</v>
      </c>
      <c r="O17" s="339">
        <f t="shared" si="4"/>
        <v>0.67003755332207138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113</v>
      </c>
      <c r="B56" s="36"/>
      <c r="C56" s="459" t="s">
        <v>108</v>
      </c>
      <c r="D56" s="460"/>
      <c r="E56" s="459" t="s">
        <v>109</v>
      </c>
      <c r="F56" s="460"/>
      <c r="G56" s="463" t="s">
        <v>114</v>
      </c>
      <c r="H56" s="459" t="s">
        <v>115</v>
      </c>
      <c r="I56" s="460"/>
    </row>
    <row r="57" spans="1:9" ht="14.25">
      <c r="A57" s="37" t="s">
        <v>116</v>
      </c>
      <c r="B57" s="38"/>
      <c r="C57" s="461"/>
      <c r="D57" s="462"/>
      <c r="E57" s="461"/>
      <c r="F57" s="462"/>
      <c r="G57" s="464"/>
      <c r="H57" s="461"/>
      <c r="I57" s="462"/>
    </row>
    <row r="58" spans="1:9" ht="19.5" customHeight="1">
      <c r="A58" s="41" t="s">
        <v>117</v>
      </c>
      <c r="B58" s="39"/>
      <c r="C58" s="454" t="s">
        <v>192</v>
      </c>
      <c r="D58" s="455"/>
      <c r="E58" s="452" t="s">
        <v>194</v>
      </c>
      <c r="F58" s="453"/>
      <c r="G58" s="80">
        <v>15.2</v>
      </c>
      <c r="H58" s="40"/>
      <c r="I58" s="39"/>
    </row>
    <row r="59" spans="1:9" ht="19.5" customHeight="1">
      <c r="A59" s="41" t="s">
        <v>118</v>
      </c>
      <c r="B59" s="39"/>
      <c r="C59" s="456" t="s">
        <v>153</v>
      </c>
      <c r="D59" s="455"/>
      <c r="E59" s="452" t="s">
        <v>198</v>
      </c>
      <c r="F59" s="453"/>
      <c r="G59" s="84">
        <v>25.8</v>
      </c>
      <c r="H59" s="40"/>
      <c r="I59" s="39"/>
    </row>
    <row r="60" spans="1:9" ht="20.100000000000001" customHeight="1">
      <c r="A60" s="41" t="s">
        <v>119</v>
      </c>
      <c r="B60" s="39"/>
      <c r="C60" s="452" t="s">
        <v>193</v>
      </c>
      <c r="D60" s="453"/>
      <c r="E60" s="452" t="s">
        <v>199</v>
      </c>
      <c r="F60" s="453"/>
      <c r="G60" s="80">
        <v>79.3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X58" sqref="X58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75</v>
      </c>
      <c r="C25" s="145" t="s">
        <v>76</v>
      </c>
      <c r="D25" s="145" t="s">
        <v>77</v>
      </c>
      <c r="E25" s="145" t="s">
        <v>78</v>
      </c>
      <c r="F25" s="145" t="s">
        <v>79</v>
      </c>
      <c r="G25" s="145" t="s">
        <v>80</v>
      </c>
      <c r="H25" s="145" t="s">
        <v>81</v>
      </c>
      <c r="I25" s="145" t="s">
        <v>82</v>
      </c>
      <c r="J25" s="145" t="s">
        <v>83</v>
      </c>
      <c r="K25" s="145" t="s">
        <v>84</v>
      </c>
      <c r="L25" s="145" t="s">
        <v>85</v>
      </c>
      <c r="M25" s="146" t="s">
        <v>86</v>
      </c>
      <c r="N25" s="203" t="s">
        <v>124</v>
      </c>
      <c r="O25" s="148" t="s">
        <v>123</v>
      </c>
      <c r="AI25"/>
    </row>
    <row r="26" spans="1:35" ht="9.9499999999999993" customHeight="1">
      <c r="A26" s="6" t="s">
        <v>170</v>
      </c>
      <c r="B26" s="145">
        <v>62</v>
      </c>
      <c r="C26" s="145">
        <v>71.900000000000006</v>
      </c>
      <c r="D26" s="147">
        <v>82.3</v>
      </c>
      <c r="E26" s="145">
        <v>86.9</v>
      </c>
      <c r="F26" s="145">
        <v>79.5</v>
      </c>
      <c r="G26" s="145">
        <v>84.7</v>
      </c>
      <c r="H26" s="147">
        <v>77.8</v>
      </c>
      <c r="I26" s="145">
        <v>103.2</v>
      </c>
      <c r="J26" s="145">
        <v>105.2</v>
      </c>
      <c r="K26" s="145">
        <v>95.4</v>
      </c>
      <c r="L26" s="145">
        <v>100.3</v>
      </c>
      <c r="M26" s="300">
        <v>106.6</v>
      </c>
      <c r="N26" s="301">
        <f t="shared" ref="N26:N27" si="0">SUM(B26:M26)</f>
        <v>1055.8</v>
      </c>
      <c r="O26" s="147">
        <v>116.7</v>
      </c>
    </row>
    <row r="27" spans="1:35" ht="9.9499999999999993" customHeight="1">
      <c r="A27" s="6" t="s">
        <v>177</v>
      </c>
      <c r="B27" s="145">
        <v>93.3</v>
      </c>
      <c r="C27" s="145">
        <v>91.3</v>
      </c>
      <c r="D27" s="147">
        <v>106.6</v>
      </c>
      <c r="E27" s="145">
        <v>106.6</v>
      </c>
      <c r="F27" s="145">
        <v>101.9</v>
      </c>
      <c r="G27" s="145">
        <v>113</v>
      </c>
      <c r="H27" s="147">
        <v>110.5</v>
      </c>
      <c r="I27" s="145">
        <v>100.3</v>
      </c>
      <c r="J27" s="145">
        <v>104.2</v>
      </c>
      <c r="K27" s="145">
        <v>103.1</v>
      </c>
      <c r="L27" s="145">
        <v>103.7</v>
      </c>
      <c r="M27" s="300">
        <v>103.6</v>
      </c>
      <c r="N27" s="301">
        <f t="shared" si="0"/>
        <v>1238.0999999999999</v>
      </c>
      <c r="O27" s="147">
        <f>SUM(N27/N26)*100</f>
        <v>117.26652775146809</v>
      </c>
    </row>
    <row r="28" spans="1:35" ht="9.9499999999999993" customHeight="1">
      <c r="A28" s="6" t="s">
        <v>182</v>
      </c>
      <c r="B28" s="145">
        <v>91.6</v>
      </c>
      <c r="C28" s="145">
        <v>96.2</v>
      </c>
      <c r="D28" s="147">
        <v>103.6</v>
      </c>
      <c r="E28" s="145">
        <v>104.5</v>
      </c>
      <c r="F28" s="145">
        <v>106.1</v>
      </c>
      <c r="G28" s="145">
        <v>112.9</v>
      </c>
      <c r="H28" s="147">
        <v>114</v>
      </c>
      <c r="I28" s="145">
        <v>98.3</v>
      </c>
      <c r="J28" s="145">
        <v>106.4</v>
      </c>
      <c r="K28" s="145">
        <v>118.9</v>
      </c>
      <c r="L28" s="145">
        <v>102.8</v>
      </c>
      <c r="M28" s="300">
        <v>116.4</v>
      </c>
      <c r="N28" s="301">
        <f t="shared" ref="N28" si="1">SUM(B28:M28)</f>
        <v>1271.7</v>
      </c>
      <c r="O28" s="147">
        <f>SUM(N28/N27)*100</f>
        <v>102.71383571601649</v>
      </c>
    </row>
    <row r="29" spans="1:35" ht="9.9499999999999993" customHeight="1">
      <c r="A29" s="6" t="s">
        <v>187</v>
      </c>
      <c r="B29" s="145">
        <v>96.6</v>
      </c>
      <c r="C29" s="145">
        <v>108.3</v>
      </c>
      <c r="D29" s="147">
        <v>112.8</v>
      </c>
      <c r="E29" s="145">
        <v>102.7</v>
      </c>
      <c r="F29" s="145">
        <v>105.5</v>
      </c>
      <c r="G29" s="145">
        <v>119.6</v>
      </c>
      <c r="H29" s="147">
        <v>113.1</v>
      </c>
      <c r="I29" s="145">
        <v>97.8</v>
      </c>
      <c r="J29" s="145">
        <v>94.8</v>
      </c>
      <c r="K29" s="145">
        <v>105.8</v>
      </c>
      <c r="L29" s="145">
        <v>104.2</v>
      </c>
      <c r="M29" s="300">
        <v>101.9</v>
      </c>
      <c r="N29" s="301">
        <f t="shared" ref="N29" si="2">SUM(B29:M29)</f>
        <v>1263.1000000000001</v>
      </c>
      <c r="O29" s="147">
        <f>SUM(N29/N28)*100</f>
        <v>99.323739875756871</v>
      </c>
    </row>
    <row r="30" spans="1:35" ht="9.9499999999999993" customHeight="1">
      <c r="A30" s="6" t="s">
        <v>200</v>
      </c>
      <c r="B30" s="145">
        <v>94.9</v>
      </c>
      <c r="C30" s="145"/>
      <c r="D30" s="147"/>
      <c r="E30" s="145"/>
      <c r="F30" s="145"/>
      <c r="G30" s="145"/>
      <c r="H30" s="147"/>
      <c r="I30" s="145"/>
      <c r="J30" s="145"/>
      <c r="K30" s="145"/>
      <c r="L30" s="145"/>
      <c r="M30" s="300"/>
      <c r="N30" s="301">
        <f t="shared" ref="N30" si="3">SUM(B30:M30)</f>
        <v>94.9</v>
      </c>
      <c r="O30" s="147">
        <f>SUM(N30/N29)*100</f>
        <v>7.5132610244636204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75</v>
      </c>
      <c r="C55" s="145" t="s">
        <v>76</v>
      </c>
      <c r="D55" s="145" t="s">
        <v>77</v>
      </c>
      <c r="E55" s="145" t="s">
        <v>78</v>
      </c>
      <c r="F55" s="145" t="s">
        <v>79</v>
      </c>
      <c r="G55" s="145" t="s">
        <v>80</v>
      </c>
      <c r="H55" s="145" t="s">
        <v>81</v>
      </c>
      <c r="I55" s="145" t="s">
        <v>82</v>
      </c>
      <c r="J55" s="145" t="s">
        <v>83</v>
      </c>
      <c r="K55" s="145" t="s">
        <v>84</v>
      </c>
      <c r="L55" s="145" t="s">
        <v>85</v>
      </c>
      <c r="M55" s="146" t="s">
        <v>86</v>
      </c>
      <c r="N55" s="203" t="s">
        <v>125</v>
      </c>
      <c r="O55" s="148" t="s">
        <v>123</v>
      </c>
    </row>
    <row r="56" spans="1:17" ht="9.9499999999999993" customHeight="1">
      <c r="A56" s="6" t="s">
        <v>170</v>
      </c>
      <c r="B56" s="145">
        <v>107.9</v>
      </c>
      <c r="C56" s="145">
        <v>111.7</v>
      </c>
      <c r="D56" s="145">
        <v>111.9</v>
      </c>
      <c r="E56" s="145">
        <v>110.2</v>
      </c>
      <c r="F56" s="145">
        <v>112.5</v>
      </c>
      <c r="G56" s="145">
        <v>113</v>
      </c>
      <c r="H56" s="145">
        <v>111.4</v>
      </c>
      <c r="I56" s="145">
        <v>144</v>
      </c>
      <c r="J56" s="146">
        <v>145.1</v>
      </c>
      <c r="K56" s="145">
        <v>144.6</v>
      </c>
      <c r="L56" s="145">
        <v>147.4</v>
      </c>
      <c r="M56" s="146">
        <v>148.4</v>
      </c>
      <c r="N56" s="208">
        <f t="shared" ref="N56:N59" si="4">SUM(B56:M56)/12</f>
        <v>125.67500000000001</v>
      </c>
      <c r="O56" s="147">
        <v>104.3</v>
      </c>
      <c r="P56" s="17"/>
      <c r="Q56" s="17"/>
    </row>
    <row r="57" spans="1:17" ht="9.9499999999999993" customHeight="1">
      <c r="A57" s="6" t="s">
        <v>177</v>
      </c>
      <c r="B57" s="145">
        <v>141.30000000000001</v>
      </c>
      <c r="C57" s="145">
        <v>142.30000000000001</v>
      </c>
      <c r="D57" s="145">
        <v>141.1</v>
      </c>
      <c r="E57" s="145">
        <v>140.1</v>
      </c>
      <c r="F57" s="145">
        <v>145.19999999999999</v>
      </c>
      <c r="G57" s="145">
        <v>146.30000000000001</v>
      </c>
      <c r="H57" s="145">
        <v>140.9</v>
      </c>
      <c r="I57" s="145">
        <v>140.80000000000001</v>
      </c>
      <c r="J57" s="146">
        <v>138</v>
      </c>
      <c r="K57" s="145">
        <v>138.30000000000001</v>
      </c>
      <c r="L57" s="145">
        <v>140.9</v>
      </c>
      <c r="M57" s="146">
        <v>141.1</v>
      </c>
      <c r="N57" s="208">
        <f t="shared" si="4"/>
        <v>141.35833333333332</v>
      </c>
      <c r="O57" s="147">
        <f>SUM(N57/N56)*100</f>
        <v>112.47927856242951</v>
      </c>
      <c r="P57" s="17"/>
      <c r="Q57" s="17"/>
    </row>
    <row r="58" spans="1:17" ht="9.9499999999999993" customHeight="1">
      <c r="A58" s="6" t="s">
        <v>182</v>
      </c>
      <c r="B58" s="145">
        <v>141.4</v>
      </c>
      <c r="C58" s="145">
        <v>142</v>
      </c>
      <c r="D58" s="145">
        <v>141.30000000000001</v>
      </c>
      <c r="E58" s="145">
        <v>142.80000000000001</v>
      </c>
      <c r="F58" s="145">
        <v>148.4</v>
      </c>
      <c r="G58" s="145">
        <v>148.9</v>
      </c>
      <c r="H58" s="145">
        <v>155</v>
      </c>
      <c r="I58" s="145">
        <v>154.5</v>
      </c>
      <c r="J58" s="146">
        <v>153.4</v>
      </c>
      <c r="K58" s="145">
        <v>157.9</v>
      </c>
      <c r="L58" s="145">
        <v>155.4</v>
      </c>
      <c r="M58" s="146">
        <v>152.80000000000001</v>
      </c>
      <c r="N58" s="208">
        <f t="shared" si="4"/>
        <v>149.48333333333335</v>
      </c>
      <c r="O58" s="147">
        <f>SUM(N58/N57)*100</f>
        <v>105.74780404409599</v>
      </c>
      <c r="P58" s="17"/>
      <c r="Q58" s="17"/>
    </row>
    <row r="59" spans="1:17" ht="10.5" customHeight="1">
      <c r="A59" s="6" t="s">
        <v>187</v>
      </c>
      <c r="B59" s="147">
        <v>151</v>
      </c>
      <c r="C59" s="145">
        <v>149.6</v>
      </c>
      <c r="D59" s="145">
        <v>151.1</v>
      </c>
      <c r="E59" s="145">
        <v>149.80000000000001</v>
      </c>
      <c r="F59" s="145">
        <v>147.9</v>
      </c>
      <c r="G59" s="145">
        <v>153.9</v>
      </c>
      <c r="H59" s="145">
        <v>150.4</v>
      </c>
      <c r="I59" s="145">
        <v>153.5</v>
      </c>
      <c r="J59" s="146">
        <v>147.69999999999999</v>
      </c>
      <c r="K59" s="145">
        <v>148.4</v>
      </c>
      <c r="L59" s="145">
        <v>148.4</v>
      </c>
      <c r="M59" s="146">
        <v>144</v>
      </c>
      <c r="N59" s="208">
        <f t="shared" si="4"/>
        <v>149.64166666666668</v>
      </c>
      <c r="O59" s="147">
        <f>SUM(N59/N58)*100</f>
        <v>100.10592039246293</v>
      </c>
      <c r="P59" s="17"/>
      <c r="Q59" s="17"/>
    </row>
    <row r="60" spans="1:17" ht="10.5" customHeight="1">
      <c r="A60" s="6" t="s">
        <v>200</v>
      </c>
      <c r="B60" s="147">
        <v>145.1</v>
      </c>
      <c r="C60" s="145"/>
      <c r="D60" s="145"/>
      <c r="E60" s="145"/>
      <c r="F60" s="145"/>
      <c r="G60" s="145"/>
      <c r="H60" s="145"/>
      <c r="I60" s="145"/>
      <c r="J60" s="146"/>
      <c r="K60" s="145"/>
      <c r="L60" s="145"/>
      <c r="M60" s="146"/>
      <c r="N60" s="208">
        <f t="shared" ref="N60" si="5">SUM(B60:M60)/12</f>
        <v>12.091666666666667</v>
      </c>
      <c r="O60" s="147">
        <f>SUM(N60/N59)*100</f>
        <v>8.0804143231051953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75</v>
      </c>
      <c r="C85" s="145" t="s">
        <v>76</v>
      </c>
      <c r="D85" s="145" t="s">
        <v>77</v>
      </c>
      <c r="E85" s="145" t="s">
        <v>78</v>
      </c>
      <c r="F85" s="145" t="s">
        <v>79</v>
      </c>
      <c r="G85" s="145" t="s">
        <v>80</v>
      </c>
      <c r="H85" s="145" t="s">
        <v>81</v>
      </c>
      <c r="I85" s="145" t="s">
        <v>82</v>
      </c>
      <c r="J85" s="145" t="s">
        <v>83</v>
      </c>
      <c r="K85" s="145" t="s">
        <v>84</v>
      </c>
      <c r="L85" s="145" t="s">
        <v>85</v>
      </c>
      <c r="M85" s="146" t="s">
        <v>86</v>
      </c>
      <c r="N85" s="203" t="s">
        <v>125</v>
      </c>
      <c r="O85" s="148" t="s">
        <v>123</v>
      </c>
    </row>
    <row r="86" spans="1:25" ht="9.9499999999999993" customHeight="1">
      <c r="A86" s="6" t="s">
        <v>170</v>
      </c>
      <c r="B86" s="145">
        <v>57.4</v>
      </c>
      <c r="C86" s="145">
        <v>63.8</v>
      </c>
      <c r="D86" s="145">
        <v>73.5</v>
      </c>
      <c r="E86" s="145">
        <v>79</v>
      </c>
      <c r="F86" s="145">
        <v>70.3</v>
      </c>
      <c r="G86" s="145">
        <v>74.900000000000006</v>
      </c>
      <c r="H86" s="145">
        <v>70</v>
      </c>
      <c r="I86" s="145">
        <v>68</v>
      </c>
      <c r="J86" s="146">
        <v>72.400000000000006</v>
      </c>
      <c r="K86" s="145">
        <v>66</v>
      </c>
      <c r="L86" s="145">
        <v>67.7</v>
      </c>
      <c r="M86" s="146">
        <v>71.7</v>
      </c>
      <c r="N86" s="208">
        <f>SUM(B86:M86)/12</f>
        <v>69.558333333333337</v>
      </c>
      <c r="O86" s="404">
        <v>110.9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177</v>
      </c>
      <c r="B87" s="145">
        <v>66.900000000000006</v>
      </c>
      <c r="C87" s="145">
        <v>64.099999999999994</v>
      </c>
      <c r="D87" s="145">
        <v>75.599999999999994</v>
      </c>
      <c r="E87" s="145">
        <v>76.2</v>
      </c>
      <c r="F87" s="145">
        <v>69.599999999999994</v>
      </c>
      <c r="G87" s="145">
        <v>77.2</v>
      </c>
      <c r="H87" s="145">
        <v>78.8</v>
      </c>
      <c r="I87" s="145">
        <v>71.3</v>
      </c>
      <c r="J87" s="146">
        <v>75.8</v>
      </c>
      <c r="K87" s="145">
        <v>74.5</v>
      </c>
      <c r="L87" s="145">
        <v>73.3</v>
      </c>
      <c r="M87" s="146">
        <v>73.400000000000006</v>
      </c>
      <c r="N87" s="208">
        <f>SUM(B87:M87)/12</f>
        <v>73.058333333333323</v>
      </c>
      <c r="O87" s="404">
        <f>SUM(N87/N86)*100</f>
        <v>105.03174793338923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182</v>
      </c>
      <c r="B88" s="145">
        <v>64.8</v>
      </c>
      <c r="C88" s="145">
        <v>67.7</v>
      </c>
      <c r="D88" s="145">
        <v>73.400000000000006</v>
      </c>
      <c r="E88" s="145">
        <v>73.099999999999994</v>
      </c>
      <c r="F88" s="145">
        <v>70.900000000000006</v>
      </c>
      <c r="G88" s="145">
        <v>75.8</v>
      </c>
      <c r="H88" s="145">
        <v>73</v>
      </c>
      <c r="I88" s="145">
        <v>63.7</v>
      </c>
      <c r="J88" s="146">
        <v>69.5</v>
      </c>
      <c r="K88" s="145">
        <v>74.900000000000006</v>
      </c>
      <c r="L88" s="145">
        <v>66.5</v>
      </c>
      <c r="M88" s="146">
        <v>76.400000000000006</v>
      </c>
      <c r="N88" s="208">
        <f>SUM(B88:M88)/12</f>
        <v>70.808333333333323</v>
      </c>
      <c r="O88" s="404">
        <f>SUM(N88/N87)*100</f>
        <v>96.920269191285499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187</v>
      </c>
      <c r="B89" s="145">
        <v>64.2</v>
      </c>
      <c r="C89" s="145">
        <v>72.5</v>
      </c>
      <c r="D89" s="145">
        <v>74.5</v>
      </c>
      <c r="E89" s="145">
        <v>68.7</v>
      </c>
      <c r="F89" s="145">
        <v>71.5</v>
      </c>
      <c r="G89" s="145">
        <v>77.3</v>
      </c>
      <c r="H89" s="145">
        <v>75.5</v>
      </c>
      <c r="I89" s="145">
        <v>63.3</v>
      </c>
      <c r="J89" s="146">
        <v>64.900000000000006</v>
      </c>
      <c r="K89" s="145">
        <v>71.2</v>
      </c>
      <c r="L89" s="145">
        <v>70.2</v>
      </c>
      <c r="M89" s="146">
        <v>71.2</v>
      </c>
      <c r="N89" s="208">
        <f>SUM(B89:M89)/12</f>
        <v>70.416666666666671</v>
      </c>
      <c r="O89" s="404">
        <f>SUM(N89/N88)*100</f>
        <v>99.44686359891729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200</v>
      </c>
      <c r="B90" s="145">
        <v>65.3</v>
      </c>
      <c r="C90" s="145"/>
      <c r="D90" s="145"/>
      <c r="E90" s="145"/>
      <c r="F90" s="145"/>
      <c r="G90" s="145"/>
      <c r="H90" s="145"/>
      <c r="I90" s="145"/>
      <c r="J90" s="146"/>
      <c r="K90" s="145"/>
      <c r="L90" s="145"/>
      <c r="M90" s="146"/>
      <c r="N90" s="208">
        <f>SUM(B90:M90)/12</f>
        <v>5.4416666666666664</v>
      </c>
      <c r="O90" s="404">
        <f>SUM(N90/N89)*100</f>
        <v>7.727810650887573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N14" sqref="N1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5" t="s">
        <v>201</v>
      </c>
      <c r="B1" s="466"/>
      <c r="C1" s="466"/>
      <c r="D1" s="466"/>
      <c r="E1" s="466"/>
      <c r="F1" s="466"/>
      <c r="G1" s="466"/>
      <c r="M1" s="16"/>
      <c r="N1" t="s">
        <v>200</v>
      </c>
      <c r="O1" s="110"/>
      <c r="Q1" s="279" t="s">
        <v>187</v>
      </c>
    </row>
    <row r="2" spans="1:18" ht="13.5" customHeight="1">
      <c r="H2" s="3"/>
      <c r="I2" s="144" t="s">
        <v>9</v>
      </c>
      <c r="J2" s="8" t="s">
        <v>67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296828</v>
      </c>
      <c r="K3" s="195">
        <v>1</v>
      </c>
      <c r="L3" s="3">
        <f>SUM(H3)</f>
        <v>17</v>
      </c>
      <c r="M3" s="160" t="s">
        <v>21</v>
      </c>
      <c r="N3" s="13">
        <f>SUM(J3)</f>
        <v>296828</v>
      </c>
      <c r="O3" s="3">
        <f>SUM(H3)</f>
        <v>17</v>
      </c>
      <c r="P3" s="160" t="s">
        <v>21</v>
      </c>
      <c r="Q3" s="196">
        <v>306560</v>
      </c>
    </row>
    <row r="4" spans="1:18" ht="13.5" customHeight="1">
      <c r="H4" s="3">
        <v>26</v>
      </c>
      <c r="I4" s="160" t="s">
        <v>30</v>
      </c>
      <c r="J4" s="13">
        <v>95978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95978</v>
      </c>
      <c r="O4" s="3">
        <f t="shared" ref="O4:O12" si="2">SUM(H4)</f>
        <v>26</v>
      </c>
      <c r="P4" s="160" t="s">
        <v>30</v>
      </c>
      <c r="Q4" s="86">
        <v>91897</v>
      </c>
    </row>
    <row r="5" spans="1:18" ht="13.5" customHeight="1">
      <c r="H5" s="3">
        <v>33</v>
      </c>
      <c r="I5" s="160" t="s">
        <v>0</v>
      </c>
      <c r="J5" s="13">
        <v>89575</v>
      </c>
      <c r="K5" s="195">
        <v>3</v>
      </c>
      <c r="L5" s="3">
        <f t="shared" si="0"/>
        <v>33</v>
      </c>
      <c r="M5" s="160" t="s">
        <v>0</v>
      </c>
      <c r="N5" s="13">
        <f t="shared" si="1"/>
        <v>89575</v>
      </c>
      <c r="O5" s="3">
        <f t="shared" si="2"/>
        <v>33</v>
      </c>
      <c r="P5" s="160" t="s">
        <v>0</v>
      </c>
      <c r="Q5" s="86">
        <v>91233</v>
      </c>
    </row>
    <row r="6" spans="1:18" ht="13.5" customHeight="1">
      <c r="H6" s="3">
        <v>36</v>
      </c>
      <c r="I6" s="160" t="s">
        <v>5</v>
      </c>
      <c r="J6" s="217">
        <v>88694</v>
      </c>
      <c r="K6" s="195">
        <v>4</v>
      </c>
      <c r="L6" s="3">
        <f t="shared" si="0"/>
        <v>36</v>
      </c>
      <c r="M6" s="160" t="s">
        <v>5</v>
      </c>
      <c r="N6" s="13">
        <f t="shared" si="1"/>
        <v>88694</v>
      </c>
      <c r="O6" s="3">
        <f t="shared" si="2"/>
        <v>36</v>
      </c>
      <c r="P6" s="160" t="s">
        <v>5</v>
      </c>
      <c r="Q6" s="86">
        <v>113980</v>
      </c>
    </row>
    <row r="7" spans="1:18" ht="13.5" customHeight="1">
      <c r="H7" s="3">
        <v>16</v>
      </c>
      <c r="I7" s="160" t="s">
        <v>3</v>
      </c>
      <c r="J7" s="217">
        <v>56267</v>
      </c>
      <c r="K7" s="195">
        <v>5</v>
      </c>
      <c r="L7" s="3">
        <f t="shared" si="0"/>
        <v>16</v>
      </c>
      <c r="M7" s="160" t="s">
        <v>3</v>
      </c>
      <c r="N7" s="13">
        <f t="shared" si="1"/>
        <v>56267</v>
      </c>
      <c r="O7" s="3">
        <f t="shared" si="2"/>
        <v>16</v>
      </c>
      <c r="P7" s="160" t="s">
        <v>3</v>
      </c>
      <c r="Q7" s="86">
        <v>50128</v>
      </c>
    </row>
    <row r="8" spans="1:18" ht="13.5" customHeight="1">
      <c r="H8" s="3">
        <v>34</v>
      </c>
      <c r="I8" s="160" t="s">
        <v>1</v>
      </c>
      <c r="J8" s="13">
        <v>40399</v>
      </c>
      <c r="K8" s="195">
        <v>6</v>
      </c>
      <c r="L8" s="3">
        <f t="shared" si="0"/>
        <v>34</v>
      </c>
      <c r="M8" s="160" t="s">
        <v>1</v>
      </c>
      <c r="N8" s="13">
        <f t="shared" si="1"/>
        <v>40399</v>
      </c>
      <c r="O8" s="3">
        <f t="shared" si="2"/>
        <v>34</v>
      </c>
      <c r="P8" s="160" t="s">
        <v>1</v>
      </c>
      <c r="Q8" s="86">
        <v>42407</v>
      </c>
    </row>
    <row r="9" spans="1:18" ht="13.5" customHeight="1">
      <c r="H9" s="77">
        <v>40</v>
      </c>
      <c r="I9" s="162" t="s">
        <v>2</v>
      </c>
      <c r="J9" s="13">
        <v>39620</v>
      </c>
      <c r="K9" s="195">
        <v>7</v>
      </c>
      <c r="L9" s="3">
        <f t="shared" si="0"/>
        <v>40</v>
      </c>
      <c r="M9" s="162" t="s">
        <v>2</v>
      </c>
      <c r="N9" s="13">
        <f t="shared" si="1"/>
        <v>39620</v>
      </c>
      <c r="O9" s="3">
        <f t="shared" si="2"/>
        <v>40</v>
      </c>
      <c r="P9" s="162" t="s">
        <v>2</v>
      </c>
      <c r="Q9" s="86">
        <v>27727</v>
      </c>
    </row>
    <row r="10" spans="1:18" ht="13.5" customHeight="1">
      <c r="H10" s="3">
        <v>13</v>
      </c>
      <c r="I10" s="160" t="s">
        <v>7</v>
      </c>
      <c r="J10" s="13">
        <v>32814</v>
      </c>
      <c r="K10" s="195">
        <v>8</v>
      </c>
      <c r="L10" s="3">
        <f t="shared" si="0"/>
        <v>13</v>
      </c>
      <c r="M10" s="160" t="s">
        <v>7</v>
      </c>
      <c r="N10" s="13">
        <f t="shared" si="1"/>
        <v>32814</v>
      </c>
      <c r="O10" s="3">
        <f t="shared" si="2"/>
        <v>13</v>
      </c>
      <c r="P10" s="160" t="s">
        <v>7</v>
      </c>
      <c r="Q10" s="86">
        <v>29931</v>
      </c>
    </row>
    <row r="11" spans="1:18" ht="13.5" customHeight="1">
      <c r="H11" s="14">
        <v>24</v>
      </c>
      <c r="I11" s="162" t="s">
        <v>28</v>
      </c>
      <c r="J11" s="13">
        <v>25413</v>
      </c>
      <c r="K11" s="195">
        <v>9</v>
      </c>
      <c r="L11" s="3">
        <f t="shared" si="0"/>
        <v>24</v>
      </c>
      <c r="M11" s="162" t="s">
        <v>28</v>
      </c>
      <c r="N11" s="13">
        <f t="shared" si="1"/>
        <v>25413</v>
      </c>
      <c r="O11" s="3">
        <f t="shared" si="2"/>
        <v>24</v>
      </c>
      <c r="P11" s="162" t="s">
        <v>28</v>
      </c>
      <c r="Q11" s="86">
        <v>24526</v>
      </c>
    </row>
    <row r="12" spans="1:18" ht="13.5" customHeight="1" thickBot="1">
      <c r="H12" s="271">
        <v>25</v>
      </c>
      <c r="I12" s="375" t="s">
        <v>29</v>
      </c>
      <c r="J12" s="412">
        <v>24728</v>
      </c>
      <c r="K12" s="194">
        <v>10</v>
      </c>
      <c r="L12" s="3">
        <f t="shared" si="0"/>
        <v>25</v>
      </c>
      <c r="M12" s="375" t="s">
        <v>29</v>
      </c>
      <c r="N12" s="13">
        <f t="shared" si="1"/>
        <v>24728</v>
      </c>
      <c r="O12" s="14">
        <f t="shared" si="2"/>
        <v>25</v>
      </c>
      <c r="P12" s="375" t="s">
        <v>29</v>
      </c>
      <c r="Q12" s="197">
        <v>29372</v>
      </c>
    </row>
    <row r="13" spans="1:18" ht="13.5" customHeight="1" thickTop="1" thickBot="1">
      <c r="H13" s="121">
        <v>31</v>
      </c>
      <c r="I13" s="174" t="s">
        <v>104</v>
      </c>
      <c r="J13" s="435">
        <v>24460</v>
      </c>
      <c r="K13" s="103"/>
      <c r="L13" s="78"/>
      <c r="M13" s="163"/>
      <c r="N13" s="336">
        <v>916458</v>
      </c>
      <c r="O13" s="3"/>
      <c r="P13" s="270" t="s">
        <v>152</v>
      </c>
      <c r="Q13" s="198">
        <v>966160</v>
      </c>
    </row>
    <row r="14" spans="1:18" ht="13.5" customHeight="1">
      <c r="B14" s="19"/>
      <c r="H14" s="3">
        <v>38</v>
      </c>
      <c r="I14" s="160" t="s">
        <v>38</v>
      </c>
      <c r="J14" s="13">
        <v>23781</v>
      </c>
      <c r="K14" s="103"/>
      <c r="L14" s="26"/>
      <c r="O14"/>
    </row>
    <row r="15" spans="1:18" ht="13.5" customHeight="1">
      <c r="G15" s="17"/>
      <c r="H15" s="3">
        <v>3</v>
      </c>
      <c r="I15" s="160" t="s">
        <v>10</v>
      </c>
      <c r="J15" s="13">
        <v>20006</v>
      </c>
      <c r="K15" s="103"/>
      <c r="L15" s="26"/>
      <c r="M15" t="s">
        <v>202</v>
      </c>
      <c r="N15" s="15"/>
      <c r="O15"/>
      <c r="P15" t="s">
        <v>203</v>
      </c>
      <c r="Q15" s="85" t="s">
        <v>62</v>
      </c>
    </row>
    <row r="16" spans="1:18" ht="13.5" customHeight="1">
      <c r="C16" s="15"/>
      <c r="E16" s="17"/>
      <c r="H16" s="3">
        <v>37</v>
      </c>
      <c r="I16" s="160" t="s">
        <v>37</v>
      </c>
      <c r="J16" s="217">
        <v>17233</v>
      </c>
      <c r="K16" s="103"/>
      <c r="L16" s="3">
        <f>SUM(L3)</f>
        <v>17</v>
      </c>
      <c r="M16" s="13">
        <f>SUM(N3)</f>
        <v>296828</v>
      </c>
      <c r="N16" s="160" t="s">
        <v>21</v>
      </c>
      <c r="O16" s="3">
        <f>SUM(O3)</f>
        <v>17</v>
      </c>
      <c r="P16" s="13">
        <f>SUM(M16)</f>
        <v>296828</v>
      </c>
      <c r="Q16" s="275">
        <v>345544</v>
      </c>
      <c r="R16" s="79"/>
    </row>
    <row r="17" spans="2:20" ht="13.5" customHeight="1">
      <c r="C17" s="15"/>
      <c r="E17" s="17"/>
      <c r="H17" s="3">
        <v>9</v>
      </c>
      <c r="I17" s="3" t="s">
        <v>161</v>
      </c>
      <c r="J17" s="13">
        <v>12430</v>
      </c>
      <c r="K17" s="103"/>
      <c r="L17" s="3">
        <f t="shared" ref="L17:L25" si="3">SUM(L4)</f>
        <v>26</v>
      </c>
      <c r="M17" s="13">
        <f t="shared" ref="M17:M25" si="4">SUM(N4)</f>
        <v>95978</v>
      </c>
      <c r="N17" s="160" t="s">
        <v>30</v>
      </c>
      <c r="O17" s="3">
        <f t="shared" ref="O17:O25" si="5">SUM(O4)</f>
        <v>26</v>
      </c>
      <c r="P17" s="13">
        <f t="shared" ref="P17:P25" si="6">SUM(M17)</f>
        <v>95978</v>
      </c>
      <c r="Q17" s="276">
        <v>108096</v>
      </c>
      <c r="R17" s="79"/>
      <c r="S17" s="42"/>
    </row>
    <row r="18" spans="2:20" ht="13.5" customHeight="1">
      <c r="C18" s="15"/>
      <c r="E18" s="17"/>
      <c r="H18" s="3">
        <v>2</v>
      </c>
      <c r="I18" s="160" t="s">
        <v>6</v>
      </c>
      <c r="J18" s="13">
        <v>12262</v>
      </c>
      <c r="K18" s="103"/>
      <c r="L18" s="3">
        <f t="shared" si="3"/>
        <v>33</v>
      </c>
      <c r="M18" s="13">
        <f t="shared" si="4"/>
        <v>89575</v>
      </c>
      <c r="N18" s="160" t="s">
        <v>0</v>
      </c>
      <c r="O18" s="3">
        <f t="shared" si="5"/>
        <v>33</v>
      </c>
      <c r="P18" s="13">
        <f t="shared" si="6"/>
        <v>89575</v>
      </c>
      <c r="Q18" s="276">
        <v>101366</v>
      </c>
      <c r="R18" s="79"/>
      <c r="S18" s="111"/>
    </row>
    <row r="19" spans="2:20" ht="13.5" customHeight="1">
      <c r="C19" s="15"/>
      <c r="E19" s="17"/>
      <c r="H19" s="3">
        <v>14</v>
      </c>
      <c r="I19" s="160" t="s">
        <v>19</v>
      </c>
      <c r="J19" s="13">
        <v>10202</v>
      </c>
      <c r="L19" s="3">
        <f t="shared" si="3"/>
        <v>36</v>
      </c>
      <c r="M19" s="13">
        <f t="shared" si="4"/>
        <v>88694</v>
      </c>
      <c r="N19" s="160" t="s">
        <v>5</v>
      </c>
      <c r="O19" s="3">
        <f t="shared" si="5"/>
        <v>36</v>
      </c>
      <c r="P19" s="13">
        <f t="shared" si="6"/>
        <v>88694</v>
      </c>
      <c r="Q19" s="276">
        <v>91015</v>
      </c>
      <c r="R19" s="79"/>
      <c r="S19" s="124"/>
    </row>
    <row r="20" spans="2:20" ht="13.5" customHeight="1">
      <c r="B20" s="18"/>
      <c r="C20" s="15"/>
      <c r="E20" s="17"/>
      <c r="H20" s="3">
        <v>15</v>
      </c>
      <c r="I20" s="160" t="s">
        <v>20</v>
      </c>
      <c r="J20" s="13">
        <v>6720</v>
      </c>
      <c r="L20" s="3">
        <f t="shared" si="3"/>
        <v>16</v>
      </c>
      <c r="M20" s="13">
        <f t="shared" si="4"/>
        <v>56267</v>
      </c>
      <c r="N20" s="160" t="s">
        <v>3</v>
      </c>
      <c r="O20" s="3">
        <f t="shared" si="5"/>
        <v>16</v>
      </c>
      <c r="P20" s="13">
        <f t="shared" si="6"/>
        <v>56267</v>
      </c>
      <c r="Q20" s="276">
        <v>56694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157</v>
      </c>
      <c r="J21" s="217">
        <v>5390</v>
      </c>
      <c r="L21" s="3">
        <f t="shared" si="3"/>
        <v>34</v>
      </c>
      <c r="M21" s="13">
        <f t="shared" si="4"/>
        <v>40399</v>
      </c>
      <c r="N21" s="160" t="s">
        <v>1</v>
      </c>
      <c r="O21" s="3">
        <f t="shared" si="5"/>
        <v>34</v>
      </c>
      <c r="P21" s="13">
        <f t="shared" si="6"/>
        <v>40399</v>
      </c>
      <c r="Q21" s="276">
        <v>47486</v>
      </c>
      <c r="R21" s="79"/>
      <c r="S21" s="28"/>
    </row>
    <row r="22" spans="2:20" ht="13.5" customHeight="1">
      <c r="C22" s="15"/>
      <c r="E22" s="17"/>
      <c r="H22" s="3">
        <v>11</v>
      </c>
      <c r="I22" s="160" t="s">
        <v>17</v>
      </c>
      <c r="J22" s="13">
        <v>4752</v>
      </c>
      <c r="K22" s="15"/>
      <c r="L22" s="3">
        <f t="shared" si="3"/>
        <v>40</v>
      </c>
      <c r="M22" s="13">
        <f t="shared" si="4"/>
        <v>39620</v>
      </c>
      <c r="N22" s="162" t="s">
        <v>2</v>
      </c>
      <c r="O22" s="3">
        <f t="shared" si="5"/>
        <v>40</v>
      </c>
      <c r="P22" s="13">
        <f t="shared" si="6"/>
        <v>39620</v>
      </c>
      <c r="Q22" s="276">
        <v>38071</v>
      </c>
      <c r="R22" s="79"/>
    </row>
    <row r="23" spans="2:20" ht="13.5" customHeight="1">
      <c r="B23" s="18"/>
      <c r="C23" s="15"/>
      <c r="E23" s="17"/>
      <c r="H23" s="3">
        <v>22</v>
      </c>
      <c r="I23" s="160" t="s">
        <v>26</v>
      </c>
      <c r="J23" s="13">
        <v>4078</v>
      </c>
      <c r="K23" s="15"/>
      <c r="L23" s="3">
        <f t="shared" si="3"/>
        <v>13</v>
      </c>
      <c r="M23" s="13">
        <f t="shared" si="4"/>
        <v>32814</v>
      </c>
      <c r="N23" s="160" t="s">
        <v>7</v>
      </c>
      <c r="O23" s="3">
        <f t="shared" si="5"/>
        <v>13</v>
      </c>
      <c r="P23" s="13">
        <f t="shared" si="6"/>
        <v>32814</v>
      </c>
      <c r="Q23" s="276">
        <v>32405</v>
      </c>
      <c r="R23" s="79"/>
      <c r="S23" s="42"/>
    </row>
    <row r="24" spans="2:20" ht="13.5" customHeight="1">
      <c r="C24" s="15"/>
      <c r="E24" s="17"/>
      <c r="H24" s="3">
        <v>20</v>
      </c>
      <c r="I24" s="160" t="s">
        <v>24</v>
      </c>
      <c r="J24" s="13">
        <v>2264</v>
      </c>
      <c r="K24" s="15"/>
      <c r="L24" s="3">
        <f t="shared" si="3"/>
        <v>24</v>
      </c>
      <c r="M24" s="13">
        <f t="shared" si="4"/>
        <v>25413</v>
      </c>
      <c r="N24" s="162" t="s">
        <v>28</v>
      </c>
      <c r="O24" s="3">
        <f t="shared" si="5"/>
        <v>24</v>
      </c>
      <c r="P24" s="13">
        <f t="shared" si="6"/>
        <v>25413</v>
      </c>
      <c r="Q24" s="276">
        <v>29497</v>
      </c>
      <c r="R24" s="79"/>
      <c r="S24" s="111"/>
    </row>
    <row r="25" spans="2:20" ht="13.5" customHeight="1" thickBot="1">
      <c r="C25" s="15"/>
      <c r="E25" s="17"/>
      <c r="H25" s="3">
        <v>12</v>
      </c>
      <c r="I25" s="160" t="s">
        <v>18</v>
      </c>
      <c r="J25" s="13">
        <v>2130</v>
      </c>
      <c r="K25" s="15"/>
      <c r="L25" s="14">
        <f t="shared" si="3"/>
        <v>25</v>
      </c>
      <c r="M25" s="113">
        <f t="shared" si="4"/>
        <v>24728</v>
      </c>
      <c r="N25" s="375" t="s">
        <v>29</v>
      </c>
      <c r="O25" s="14">
        <f t="shared" si="5"/>
        <v>25</v>
      </c>
      <c r="P25" s="113">
        <f t="shared" si="6"/>
        <v>24728</v>
      </c>
      <c r="Q25" s="277">
        <v>35725</v>
      </c>
      <c r="R25" s="126" t="s">
        <v>72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2084</v>
      </c>
      <c r="K26" s="15"/>
      <c r="L26" s="114"/>
      <c r="M26" s="161">
        <f>SUM(J43-(M16+M17+M18+M19+M20+M21+M22+M23+M24+M25))</f>
        <v>158297</v>
      </c>
      <c r="N26" s="218" t="s">
        <v>45</v>
      </c>
      <c r="O26" s="115"/>
      <c r="P26" s="161">
        <f>SUM(M26)</f>
        <v>158297</v>
      </c>
      <c r="Q26" s="161"/>
      <c r="R26" s="175">
        <v>1019103</v>
      </c>
      <c r="T26" s="28"/>
    </row>
    <row r="27" spans="2:20" ht="13.5" customHeight="1">
      <c r="H27" s="3">
        <v>1</v>
      </c>
      <c r="I27" s="160" t="s">
        <v>4</v>
      </c>
      <c r="J27" s="13">
        <v>1981</v>
      </c>
      <c r="K27" s="15"/>
      <c r="M27" t="s">
        <v>188</v>
      </c>
      <c r="O27" s="110"/>
      <c r="P27" s="28" t="s">
        <v>189</v>
      </c>
    </row>
    <row r="28" spans="2:20" ht="13.5" customHeight="1">
      <c r="H28" s="3">
        <v>30</v>
      </c>
      <c r="I28" s="160" t="s">
        <v>33</v>
      </c>
      <c r="J28" s="13">
        <v>1726</v>
      </c>
      <c r="K28" s="15"/>
      <c r="M28" s="86">
        <f t="shared" ref="M28:M37" si="7">SUM(Q3)</f>
        <v>306560</v>
      </c>
      <c r="N28" s="160" t="s">
        <v>21</v>
      </c>
      <c r="O28" s="3">
        <f>SUM(L3)</f>
        <v>17</v>
      </c>
      <c r="P28" s="86">
        <f t="shared" ref="P28:P37" si="8">SUM(Q3)</f>
        <v>306560</v>
      </c>
    </row>
    <row r="29" spans="2:20" ht="13.5" customHeight="1">
      <c r="H29" s="3">
        <v>39</v>
      </c>
      <c r="I29" s="160" t="s">
        <v>39</v>
      </c>
      <c r="J29" s="13">
        <v>1671</v>
      </c>
      <c r="K29" s="15"/>
      <c r="M29" s="86">
        <f t="shared" si="7"/>
        <v>91897</v>
      </c>
      <c r="N29" s="160" t="s">
        <v>30</v>
      </c>
      <c r="O29" s="3">
        <f t="shared" ref="O29:O37" si="9">SUM(L4)</f>
        <v>26</v>
      </c>
      <c r="P29" s="86">
        <f t="shared" si="8"/>
        <v>91897</v>
      </c>
    </row>
    <row r="30" spans="2:20" ht="13.5" customHeight="1">
      <c r="H30" s="3">
        <v>35</v>
      </c>
      <c r="I30" s="160" t="s">
        <v>36</v>
      </c>
      <c r="J30" s="217">
        <v>945</v>
      </c>
      <c r="K30" s="15"/>
      <c r="M30" s="86">
        <f t="shared" si="7"/>
        <v>91233</v>
      </c>
      <c r="N30" s="160" t="s">
        <v>0</v>
      </c>
      <c r="O30" s="3">
        <f t="shared" si="9"/>
        <v>33</v>
      </c>
      <c r="P30" s="86">
        <f t="shared" si="8"/>
        <v>91233</v>
      </c>
    </row>
    <row r="31" spans="2:20" ht="13.5" customHeight="1">
      <c r="H31" s="3">
        <v>29</v>
      </c>
      <c r="I31" s="160" t="s">
        <v>94</v>
      </c>
      <c r="J31" s="87">
        <v>811</v>
      </c>
      <c r="K31" s="15"/>
      <c r="M31" s="86">
        <f t="shared" si="7"/>
        <v>113980</v>
      </c>
      <c r="N31" s="160" t="s">
        <v>5</v>
      </c>
      <c r="O31" s="3">
        <f t="shared" si="9"/>
        <v>36</v>
      </c>
      <c r="P31" s="86">
        <f t="shared" si="8"/>
        <v>113980</v>
      </c>
    </row>
    <row r="32" spans="2:20" ht="13.5" customHeight="1">
      <c r="H32" s="3">
        <v>6</v>
      </c>
      <c r="I32" s="160" t="s">
        <v>13</v>
      </c>
      <c r="J32" s="217">
        <v>617</v>
      </c>
      <c r="K32" s="15"/>
      <c r="M32" s="86">
        <f t="shared" si="7"/>
        <v>50128</v>
      </c>
      <c r="N32" s="160" t="s">
        <v>3</v>
      </c>
      <c r="O32" s="3">
        <f t="shared" si="9"/>
        <v>16</v>
      </c>
      <c r="P32" s="86">
        <f t="shared" si="8"/>
        <v>50128</v>
      </c>
      <c r="S32" s="10"/>
    </row>
    <row r="33" spans="8:21" ht="13.5" customHeight="1">
      <c r="H33" s="3">
        <v>32</v>
      </c>
      <c r="I33" s="160" t="s">
        <v>35</v>
      </c>
      <c r="J33" s="136">
        <v>558</v>
      </c>
      <c r="K33" s="15"/>
      <c r="M33" s="86">
        <f t="shared" si="7"/>
        <v>42407</v>
      </c>
      <c r="N33" s="160" t="s">
        <v>1</v>
      </c>
      <c r="O33" s="3">
        <f t="shared" si="9"/>
        <v>34</v>
      </c>
      <c r="P33" s="86">
        <f t="shared" si="8"/>
        <v>42407</v>
      </c>
      <c r="S33" s="28"/>
      <c r="T33" s="28"/>
    </row>
    <row r="34" spans="8:21" ht="13.5" customHeight="1">
      <c r="H34" s="3">
        <v>23</v>
      </c>
      <c r="I34" s="160" t="s">
        <v>27</v>
      </c>
      <c r="J34" s="136">
        <v>470</v>
      </c>
      <c r="K34" s="15"/>
      <c r="M34" s="86">
        <f t="shared" si="7"/>
        <v>27727</v>
      </c>
      <c r="N34" s="162" t="s">
        <v>2</v>
      </c>
      <c r="O34" s="3">
        <f t="shared" si="9"/>
        <v>40</v>
      </c>
      <c r="P34" s="86">
        <f t="shared" si="8"/>
        <v>27727</v>
      </c>
      <c r="S34" s="28"/>
      <c r="T34" s="28"/>
    </row>
    <row r="35" spans="8:21" ht="13.5" customHeight="1">
      <c r="H35" s="3">
        <v>10</v>
      </c>
      <c r="I35" s="160" t="s">
        <v>16</v>
      </c>
      <c r="J35" s="408">
        <v>400</v>
      </c>
      <c r="K35" s="15"/>
      <c r="M35" s="86">
        <f t="shared" si="7"/>
        <v>29931</v>
      </c>
      <c r="N35" s="160" t="s">
        <v>7</v>
      </c>
      <c r="O35" s="3">
        <f t="shared" si="9"/>
        <v>13</v>
      </c>
      <c r="P35" s="86">
        <f t="shared" si="8"/>
        <v>29931</v>
      </c>
      <c r="S35" s="28"/>
    </row>
    <row r="36" spans="8:21" ht="13.5" customHeight="1">
      <c r="H36" s="3">
        <v>18</v>
      </c>
      <c r="I36" s="160" t="s">
        <v>22</v>
      </c>
      <c r="J36" s="13">
        <v>363</v>
      </c>
      <c r="K36" s="15"/>
      <c r="M36" s="86">
        <f t="shared" si="7"/>
        <v>24526</v>
      </c>
      <c r="N36" s="162" t="s">
        <v>28</v>
      </c>
      <c r="O36" s="3">
        <f t="shared" si="9"/>
        <v>24</v>
      </c>
      <c r="P36" s="86">
        <f t="shared" si="8"/>
        <v>24526</v>
      </c>
      <c r="S36" s="28"/>
    </row>
    <row r="37" spans="8:21" ht="13.5" customHeight="1" thickBot="1">
      <c r="H37" s="3">
        <v>7</v>
      </c>
      <c r="I37" s="160" t="s">
        <v>14</v>
      </c>
      <c r="J37" s="13">
        <v>352</v>
      </c>
      <c r="K37" s="15"/>
      <c r="M37" s="112">
        <f t="shared" si="7"/>
        <v>29372</v>
      </c>
      <c r="N37" s="375" t="s">
        <v>29</v>
      </c>
      <c r="O37" s="14">
        <f t="shared" si="9"/>
        <v>25</v>
      </c>
      <c r="P37" s="112">
        <f t="shared" si="8"/>
        <v>29372</v>
      </c>
      <c r="S37" s="28"/>
    </row>
    <row r="38" spans="8:21" ht="13.5" customHeight="1" thickTop="1" thickBot="1">
      <c r="H38" s="3">
        <v>4</v>
      </c>
      <c r="I38" s="160" t="s">
        <v>11</v>
      </c>
      <c r="J38" s="13">
        <v>238</v>
      </c>
      <c r="K38" s="15"/>
      <c r="M38" s="342">
        <f>SUM(Q13-(Q3+Q4+Q5+Q6+Q7+Q8+Q9+Q10+Q11+Q12))</f>
        <v>158399</v>
      </c>
      <c r="N38" s="270" t="s">
        <v>178</v>
      </c>
      <c r="O38" s="343"/>
      <c r="P38" s="344">
        <f>SUM(M38)</f>
        <v>158399</v>
      </c>
      <c r="U38" s="28"/>
    </row>
    <row r="39" spans="8:21" ht="13.5" customHeight="1">
      <c r="H39" s="3">
        <v>19</v>
      </c>
      <c r="I39" s="160" t="s">
        <v>23</v>
      </c>
      <c r="J39" s="217">
        <v>210</v>
      </c>
      <c r="K39" s="15"/>
      <c r="P39" s="28"/>
    </row>
    <row r="40" spans="8:21" ht="13.5" customHeight="1">
      <c r="H40" s="3">
        <v>5</v>
      </c>
      <c r="I40" s="160" t="s">
        <v>12</v>
      </c>
      <c r="J40" s="408">
        <v>152</v>
      </c>
      <c r="K40" s="15"/>
    </row>
    <row r="41" spans="8:21" ht="13.5" customHeight="1">
      <c r="H41" s="3">
        <v>28</v>
      </c>
      <c r="I41" s="160" t="s">
        <v>32</v>
      </c>
      <c r="J41" s="13">
        <v>11</v>
      </c>
      <c r="K41" s="15"/>
    </row>
    <row r="42" spans="8:21" ht="13.5" customHeight="1" thickBot="1">
      <c r="H42" s="14">
        <v>8</v>
      </c>
      <c r="I42" s="162" t="s">
        <v>15</v>
      </c>
      <c r="J42" s="422">
        <v>0</v>
      </c>
      <c r="K42" s="15"/>
    </row>
    <row r="43" spans="8:21" ht="13.5" customHeight="1" thickTop="1">
      <c r="H43" s="114"/>
      <c r="I43" s="291" t="s">
        <v>92</v>
      </c>
      <c r="J43" s="292">
        <f>SUM(J3:J42)</f>
        <v>948613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33" t="s">
        <v>46</v>
      </c>
      <c r="B52" s="22" t="s">
        <v>9</v>
      </c>
      <c r="C52" s="8" t="s">
        <v>200</v>
      </c>
      <c r="D52" s="8" t="s">
        <v>190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296828</v>
      </c>
      <c r="D53" s="87">
        <f t="shared" ref="D53:D63" si="11">SUM(Q3)</f>
        <v>306560</v>
      </c>
      <c r="E53" s="80">
        <f t="shared" ref="E53:E62" si="12">SUM(P16/Q16*100)</f>
        <v>85.901650730442441</v>
      </c>
      <c r="F53" s="20">
        <f t="shared" ref="F53:F63" si="13">SUM(C53/D53*100)</f>
        <v>96.825417536534445</v>
      </c>
      <c r="G53" s="21"/>
      <c r="I53" s="159"/>
    </row>
    <row r="54" spans="1:16" ht="13.5" customHeight="1">
      <c r="A54" s="9">
        <v>2</v>
      </c>
      <c r="B54" s="160" t="s">
        <v>30</v>
      </c>
      <c r="C54" s="13">
        <f t="shared" si="10"/>
        <v>95978</v>
      </c>
      <c r="D54" s="87">
        <f t="shared" si="11"/>
        <v>91897</v>
      </c>
      <c r="E54" s="80">
        <f t="shared" si="12"/>
        <v>88.789594434576671</v>
      </c>
      <c r="F54" s="20">
        <f t="shared" si="13"/>
        <v>104.44084137675875</v>
      </c>
      <c r="G54" s="21"/>
      <c r="I54" s="159"/>
    </row>
    <row r="55" spans="1:16" ht="13.5" customHeight="1">
      <c r="A55" s="9">
        <v>3</v>
      </c>
      <c r="B55" s="160" t="s">
        <v>0</v>
      </c>
      <c r="C55" s="13">
        <f t="shared" si="10"/>
        <v>89575</v>
      </c>
      <c r="D55" s="87">
        <f t="shared" si="11"/>
        <v>91233</v>
      </c>
      <c r="E55" s="80">
        <f t="shared" si="12"/>
        <v>88.367894560306212</v>
      </c>
      <c r="F55" s="20">
        <f t="shared" si="13"/>
        <v>98.18267512851709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88694</v>
      </c>
      <c r="D56" s="87">
        <f t="shared" si="11"/>
        <v>113980</v>
      </c>
      <c r="E56" s="80">
        <f t="shared" si="12"/>
        <v>97.449870900401038</v>
      </c>
      <c r="F56" s="20">
        <f t="shared" si="13"/>
        <v>77.815406211616079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56267</v>
      </c>
      <c r="D57" s="87">
        <f t="shared" si="11"/>
        <v>50128</v>
      </c>
      <c r="E57" s="80">
        <f t="shared" si="12"/>
        <v>99.246833880128406</v>
      </c>
      <c r="F57" s="20">
        <f t="shared" si="13"/>
        <v>112.24664857963613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40399</v>
      </c>
      <c r="D58" s="87">
        <f t="shared" si="11"/>
        <v>42407</v>
      </c>
      <c r="E58" s="80">
        <f t="shared" si="12"/>
        <v>85.075601229836167</v>
      </c>
      <c r="F58" s="20">
        <f t="shared" si="13"/>
        <v>95.264932676209114</v>
      </c>
      <c r="G58" s="21"/>
    </row>
    <row r="59" spans="1:16" ht="13.5" customHeight="1">
      <c r="A59" s="9">
        <v>7</v>
      </c>
      <c r="B59" s="162" t="s">
        <v>2</v>
      </c>
      <c r="C59" s="13">
        <f t="shared" si="10"/>
        <v>39620</v>
      </c>
      <c r="D59" s="87">
        <f t="shared" si="11"/>
        <v>27727</v>
      </c>
      <c r="E59" s="80">
        <f t="shared" si="12"/>
        <v>104.06871371910378</v>
      </c>
      <c r="F59" s="20">
        <f t="shared" si="13"/>
        <v>142.89320878566019</v>
      </c>
      <c r="G59" s="21"/>
    </row>
    <row r="60" spans="1:16" ht="13.5" customHeight="1">
      <c r="A60" s="9">
        <v>8</v>
      </c>
      <c r="B60" s="160" t="s">
        <v>7</v>
      </c>
      <c r="C60" s="13">
        <f t="shared" si="10"/>
        <v>32814</v>
      </c>
      <c r="D60" s="87">
        <f t="shared" si="11"/>
        <v>29931</v>
      </c>
      <c r="E60" s="80">
        <f t="shared" si="12"/>
        <v>101.26215090263848</v>
      </c>
      <c r="F60" s="20">
        <f t="shared" si="13"/>
        <v>109.63215395409442</v>
      </c>
      <c r="G60" s="21"/>
    </row>
    <row r="61" spans="1:16" ht="13.5" customHeight="1">
      <c r="A61" s="9">
        <v>9</v>
      </c>
      <c r="B61" s="162" t="s">
        <v>28</v>
      </c>
      <c r="C61" s="13">
        <f t="shared" si="10"/>
        <v>25413</v>
      </c>
      <c r="D61" s="87">
        <f t="shared" si="11"/>
        <v>24526</v>
      </c>
      <c r="E61" s="80">
        <f t="shared" si="12"/>
        <v>86.154524188900567</v>
      </c>
      <c r="F61" s="20">
        <f t="shared" si="13"/>
        <v>103.61657017043137</v>
      </c>
      <c r="G61" s="21"/>
    </row>
    <row r="62" spans="1:16" ht="13.5" customHeight="1" thickBot="1">
      <c r="A62" s="127">
        <v>10</v>
      </c>
      <c r="B62" s="375" t="s">
        <v>29</v>
      </c>
      <c r="C62" s="113">
        <f t="shared" si="10"/>
        <v>24728</v>
      </c>
      <c r="D62" s="128">
        <f t="shared" si="11"/>
        <v>29372</v>
      </c>
      <c r="E62" s="129">
        <f t="shared" si="12"/>
        <v>69.217634709587131</v>
      </c>
      <c r="F62" s="130">
        <f t="shared" si="13"/>
        <v>84.189023559852913</v>
      </c>
      <c r="G62" s="131"/>
    </row>
    <row r="63" spans="1:16" ht="13.5" customHeight="1" thickTop="1">
      <c r="A63" s="114"/>
      <c r="B63" s="132" t="s">
        <v>73</v>
      </c>
      <c r="C63" s="133">
        <f>SUM(J43)</f>
        <v>948613</v>
      </c>
      <c r="D63" s="133">
        <f t="shared" si="11"/>
        <v>966160</v>
      </c>
      <c r="E63" s="134">
        <f>SUM(C63/R26*100)</f>
        <v>93.083132911982403</v>
      </c>
      <c r="F63" s="135">
        <f t="shared" si="13"/>
        <v>98.18384118572493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41" sqref="M41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65</v>
      </c>
      <c r="R1" s="104"/>
    </row>
    <row r="2" spans="8:30">
      <c r="H2" s="183" t="s">
        <v>200</v>
      </c>
      <c r="I2" s="3"/>
      <c r="J2" s="184" t="s">
        <v>101</v>
      </c>
      <c r="K2" s="3"/>
      <c r="L2" s="293" t="s">
        <v>190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98</v>
      </c>
      <c r="I3" s="3"/>
      <c r="J3" s="144" t="s">
        <v>99</v>
      </c>
      <c r="K3" s="3"/>
      <c r="L3" s="293" t="s">
        <v>98</v>
      </c>
      <c r="N3" s="419"/>
      <c r="S3" s="26"/>
      <c r="T3" s="26"/>
      <c r="U3" s="26"/>
    </row>
    <row r="4" spans="8:30" ht="13.5" customHeight="1">
      <c r="H4" s="89">
        <v>16887</v>
      </c>
      <c r="I4" s="3">
        <v>33</v>
      </c>
      <c r="J4" s="160" t="s">
        <v>0</v>
      </c>
      <c r="K4" s="116">
        <f>SUM(I4)</f>
        <v>33</v>
      </c>
      <c r="L4" s="309">
        <v>17470</v>
      </c>
      <c r="M4" s="45"/>
      <c r="N4" s="419"/>
      <c r="O4" s="90"/>
      <c r="S4" s="26"/>
      <c r="T4" s="26"/>
      <c r="U4" s="26"/>
    </row>
    <row r="5" spans="8:30" ht="13.5" customHeight="1">
      <c r="H5" s="88">
        <v>12390</v>
      </c>
      <c r="I5" s="3">
        <v>26</v>
      </c>
      <c r="J5" s="160" t="s">
        <v>30</v>
      </c>
      <c r="K5" s="116">
        <f t="shared" ref="K5:K13" si="0">SUM(I5)</f>
        <v>26</v>
      </c>
      <c r="L5" s="310">
        <v>7237</v>
      </c>
      <c r="M5" s="45"/>
      <c r="N5" s="419"/>
      <c r="O5" s="90"/>
      <c r="S5" s="26"/>
      <c r="T5" s="26"/>
      <c r="U5" s="26"/>
    </row>
    <row r="6" spans="8:30" ht="13.5" customHeight="1">
      <c r="H6" s="88">
        <v>6512</v>
      </c>
      <c r="I6" s="3">
        <v>14</v>
      </c>
      <c r="J6" s="160" t="s">
        <v>19</v>
      </c>
      <c r="K6" s="116">
        <f t="shared" si="0"/>
        <v>14</v>
      </c>
      <c r="L6" s="310">
        <v>4838</v>
      </c>
      <c r="M6" s="45"/>
      <c r="N6" s="419"/>
      <c r="O6" s="90"/>
      <c r="S6" s="26"/>
      <c r="T6" s="26"/>
      <c r="U6" s="26"/>
    </row>
    <row r="7" spans="8:30" ht="13.5" customHeight="1">
      <c r="H7" s="333">
        <v>5148</v>
      </c>
      <c r="I7" s="3">
        <v>37</v>
      </c>
      <c r="J7" s="160" t="s">
        <v>37</v>
      </c>
      <c r="K7" s="116">
        <f t="shared" si="0"/>
        <v>37</v>
      </c>
      <c r="L7" s="310">
        <v>7267</v>
      </c>
      <c r="M7" s="45"/>
      <c r="N7" s="419"/>
      <c r="O7" s="90"/>
      <c r="S7" s="26"/>
      <c r="T7" s="26"/>
      <c r="U7" s="26"/>
    </row>
    <row r="8" spans="8:30">
      <c r="H8" s="44">
        <v>3531</v>
      </c>
      <c r="I8" s="3">
        <v>38</v>
      </c>
      <c r="J8" s="160" t="s">
        <v>38</v>
      </c>
      <c r="K8" s="116">
        <f t="shared" si="0"/>
        <v>38</v>
      </c>
      <c r="L8" s="310">
        <v>3791</v>
      </c>
      <c r="M8" s="45"/>
      <c r="N8" s="90"/>
      <c r="O8" s="90"/>
      <c r="S8" s="26"/>
      <c r="T8" s="26"/>
      <c r="U8" s="26"/>
    </row>
    <row r="9" spans="8:30">
      <c r="H9" s="88">
        <v>2745</v>
      </c>
      <c r="I9" s="3">
        <v>15</v>
      </c>
      <c r="J9" s="160" t="s">
        <v>20</v>
      </c>
      <c r="K9" s="116">
        <f t="shared" si="0"/>
        <v>15</v>
      </c>
      <c r="L9" s="310">
        <v>3201</v>
      </c>
      <c r="M9" s="45"/>
      <c r="N9" s="90"/>
      <c r="O9" s="90"/>
      <c r="S9" s="26"/>
      <c r="T9" s="26"/>
      <c r="U9" s="26"/>
    </row>
    <row r="10" spans="8:30">
      <c r="H10" s="44">
        <v>1771</v>
      </c>
      <c r="I10" s="14">
        <v>27</v>
      </c>
      <c r="J10" s="162" t="s">
        <v>31</v>
      </c>
      <c r="K10" s="116">
        <f t="shared" si="0"/>
        <v>27</v>
      </c>
      <c r="L10" s="310">
        <v>1461</v>
      </c>
      <c r="S10" s="26"/>
      <c r="T10" s="26"/>
      <c r="U10" s="26"/>
    </row>
    <row r="11" spans="8:30">
      <c r="H11" s="97">
        <v>1544</v>
      </c>
      <c r="I11" s="3">
        <v>24</v>
      </c>
      <c r="J11" s="160" t="s">
        <v>28</v>
      </c>
      <c r="K11" s="116">
        <f t="shared" si="0"/>
        <v>24</v>
      </c>
      <c r="L11" s="310">
        <v>1658</v>
      </c>
      <c r="M11" s="45"/>
      <c r="N11" s="90"/>
      <c r="O11" s="90"/>
      <c r="S11" s="26"/>
      <c r="T11" s="26"/>
      <c r="U11" s="26"/>
    </row>
    <row r="12" spans="8:30">
      <c r="H12" s="137">
        <v>1139</v>
      </c>
      <c r="I12" s="14">
        <v>34</v>
      </c>
      <c r="J12" s="162" t="s">
        <v>1</v>
      </c>
      <c r="K12" s="116">
        <f t="shared" si="0"/>
        <v>34</v>
      </c>
      <c r="L12" s="310">
        <v>1196</v>
      </c>
      <c r="M12" s="45"/>
      <c r="N12" s="90"/>
      <c r="O12" s="90"/>
      <c r="S12" s="26"/>
      <c r="T12" s="26"/>
      <c r="U12" s="26"/>
    </row>
    <row r="13" spans="8:30" ht="14.25" thickBot="1">
      <c r="H13" s="430">
        <v>917</v>
      </c>
      <c r="I13" s="378">
        <v>17</v>
      </c>
      <c r="J13" s="379" t="s">
        <v>21</v>
      </c>
      <c r="K13" s="116">
        <f t="shared" si="0"/>
        <v>17</v>
      </c>
      <c r="L13" s="310">
        <v>842</v>
      </c>
      <c r="M13" s="45"/>
      <c r="N13" s="90"/>
      <c r="O13" s="90"/>
      <c r="S13" s="26"/>
      <c r="T13" s="26"/>
      <c r="U13" s="26"/>
    </row>
    <row r="14" spans="8:30" ht="14.25" thickTop="1">
      <c r="H14" s="193">
        <v>902</v>
      </c>
      <c r="I14" s="121">
        <v>36</v>
      </c>
      <c r="J14" s="174" t="s">
        <v>5</v>
      </c>
      <c r="K14" s="107" t="s">
        <v>8</v>
      </c>
      <c r="L14" s="311">
        <v>54299</v>
      </c>
      <c r="S14" s="26"/>
      <c r="T14" s="26"/>
      <c r="U14" s="26"/>
    </row>
    <row r="15" spans="8:30">
      <c r="H15" s="289">
        <v>858</v>
      </c>
      <c r="I15" s="3">
        <v>25</v>
      </c>
      <c r="J15" s="160" t="s">
        <v>29</v>
      </c>
      <c r="K15" s="50"/>
      <c r="M15" s="42" t="s">
        <v>93</v>
      </c>
      <c r="N15" s="42" t="s">
        <v>74</v>
      </c>
      <c r="S15" s="26"/>
      <c r="T15" s="26"/>
      <c r="U15" s="26"/>
    </row>
    <row r="16" spans="8:30">
      <c r="H16" s="193">
        <v>713</v>
      </c>
      <c r="I16" s="33">
        <v>40</v>
      </c>
      <c r="J16" s="160" t="s">
        <v>2</v>
      </c>
      <c r="K16" s="116">
        <f>SUM(I4)</f>
        <v>33</v>
      </c>
      <c r="L16" s="160" t="s">
        <v>0</v>
      </c>
      <c r="M16" s="312">
        <v>16962</v>
      </c>
      <c r="N16" s="89">
        <f>SUM(H4)</f>
        <v>16887</v>
      </c>
      <c r="O16" s="45"/>
      <c r="P16" s="17"/>
      <c r="S16" s="26"/>
      <c r="T16" s="26"/>
      <c r="U16" s="26"/>
    </row>
    <row r="17" spans="1:21">
      <c r="H17" s="44">
        <v>467</v>
      </c>
      <c r="I17" s="3">
        <v>16</v>
      </c>
      <c r="J17" s="160" t="s">
        <v>3</v>
      </c>
      <c r="K17" s="116">
        <f t="shared" ref="K17:K25" si="1">SUM(I5)</f>
        <v>26</v>
      </c>
      <c r="L17" s="160" t="s">
        <v>30</v>
      </c>
      <c r="M17" s="313">
        <v>11546</v>
      </c>
      <c r="N17" s="89">
        <f t="shared" ref="N17:N25" si="2">SUM(H5)</f>
        <v>12390</v>
      </c>
      <c r="O17" s="45"/>
      <c r="P17" s="17"/>
      <c r="S17" s="26"/>
      <c r="T17" s="26"/>
      <c r="U17" s="26"/>
    </row>
    <row r="18" spans="1:21">
      <c r="H18" s="122">
        <v>336</v>
      </c>
      <c r="I18" s="3">
        <v>1</v>
      </c>
      <c r="J18" s="160" t="s">
        <v>4</v>
      </c>
      <c r="K18" s="116">
        <f t="shared" si="1"/>
        <v>14</v>
      </c>
      <c r="L18" s="160" t="s">
        <v>19</v>
      </c>
      <c r="M18" s="313">
        <v>7233</v>
      </c>
      <c r="N18" s="89">
        <f t="shared" si="2"/>
        <v>6512</v>
      </c>
      <c r="O18" s="45"/>
      <c r="P18" s="17"/>
      <c r="S18" s="26"/>
      <c r="T18" s="26"/>
      <c r="U18" s="26"/>
    </row>
    <row r="19" spans="1:21">
      <c r="H19" s="89">
        <v>172</v>
      </c>
      <c r="I19" s="3">
        <v>23</v>
      </c>
      <c r="J19" s="160" t="s">
        <v>27</v>
      </c>
      <c r="K19" s="116">
        <f t="shared" si="1"/>
        <v>37</v>
      </c>
      <c r="L19" s="160" t="s">
        <v>37</v>
      </c>
      <c r="M19" s="313">
        <v>2730</v>
      </c>
      <c r="N19" s="89">
        <f t="shared" si="2"/>
        <v>5148</v>
      </c>
      <c r="O19" s="45"/>
      <c r="P19" s="17"/>
      <c r="S19" s="26"/>
      <c r="T19" s="26"/>
      <c r="U19" s="26"/>
    </row>
    <row r="20" spans="1:21" ht="14.25" thickBot="1">
      <c r="H20" s="193">
        <v>166</v>
      </c>
      <c r="I20" s="3">
        <v>32</v>
      </c>
      <c r="J20" s="160" t="s">
        <v>35</v>
      </c>
      <c r="K20" s="116">
        <f t="shared" si="1"/>
        <v>38</v>
      </c>
      <c r="L20" s="160" t="s">
        <v>38</v>
      </c>
      <c r="M20" s="313">
        <v>3625</v>
      </c>
      <c r="N20" s="89">
        <f t="shared" si="2"/>
        <v>3531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8" t="s">
        <v>200</v>
      </c>
      <c r="D21" s="8" t="s">
        <v>190</v>
      </c>
      <c r="E21" s="59" t="s">
        <v>51</v>
      </c>
      <c r="F21" s="59" t="s">
        <v>50</v>
      </c>
      <c r="G21" s="59" t="s">
        <v>52</v>
      </c>
      <c r="H21" s="44">
        <v>137</v>
      </c>
      <c r="I21" s="3">
        <v>2</v>
      </c>
      <c r="J21" s="160" t="s">
        <v>6</v>
      </c>
      <c r="K21" s="116">
        <f t="shared" si="1"/>
        <v>15</v>
      </c>
      <c r="L21" s="160" t="s">
        <v>20</v>
      </c>
      <c r="M21" s="313">
        <v>4529</v>
      </c>
      <c r="N21" s="89">
        <f t="shared" si="2"/>
        <v>2745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16887</v>
      </c>
      <c r="D22" s="89">
        <f>SUM(L4)</f>
        <v>17470</v>
      </c>
      <c r="E22" s="52">
        <f t="shared" ref="E22:E32" si="4">SUM(N16/M16*100)</f>
        <v>99.557835160948002</v>
      </c>
      <c r="F22" s="55">
        <f>SUM(C22/D22*100)</f>
        <v>96.662850601030343</v>
      </c>
      <c r="G22" s="3"/>
      <c r="H22" s="91">
        <v>133</v>
      </c>
      <c r="I22" s="3">
        <v>21</v>
      </c>
      <c r="J22" s="160" t="s">
        <v>25</v>
      </c>
      <c r="K22" s="116">
        <f t="shared" si="1"/>
        <v>27</v>
      </c>
      <c r="L22" s="162" t="s">
        <v>31</v>
      </c>
      <c r="M22" s="313">
        <v>1135</v>
      </c>
      <c r="N22" s="89">
        <f t="shared" si="2"/>
        <v>1771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12390</v>
      </c>
      <c r="D23" s="89">
        <f>SUM(L5)</f>
        <v>7237</v>
      </c>
      <c r="E23" s="52">
        <f t="shared" si="4"/>
        <v>107.30989087129741</v>
      </c>
      <c r="F23" s="55">
        <f t="shared" ref="F23:F32" si="5">SUM(C23/D23*100)</f>
        <v>171.2035373773663</v>
      </c>
      <c r="G23" s="3"/>
      <c r="H23" s="91">
        <v>99</v>
      </c>
      <c r="I23" s="3">
        <v>22</v>
      </c>
      <c r="J23" s="160" t="s">
        <v>26</v>
      </c>
      <c r="K23" s="116">
        <f t="shared" si="1"/>
        <v>24</v>
      </c>
      <c r="L23" s="160" t="s">
        <v>28</v>
      </c>
      <c r="M23" s="313">
        <v>1607</v>
      </c>
      <c r="N23" s="89">
        <f t="shared" si="2"/>
        <v>1544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6512</v>
      </c>
      <c r="D24" s="89">
        <f t="shared" ref="D24:D31" si="6">SUM(L6)</f>
        <v>4838</v>
      </c>
      <c r="E24" s="52">
        <f t="shared" si="4"/>
        <v>90.031798700400941</v>
      </c>
      <c r="F24" s="55">
        <f t="shared" si="5"/>
        <v>134.60107482430757</v>
      </c>
      <c r="G24" s="3"/>
      <c r="H24" s="125">
        <v>78</v>
      </c>
      <c r="I24" s="3">
        <v>9</v>
      </c>
      <c r="J24" s="3" t="s">
        <v>162</v>
      </c>
      <c r="K24" s="116">
        <f t="shared" si="1"/>
        <v>34</v>
      </c>
      <c r="L24" s="162" t="s">
        <v>1</v>
      </c>
      <c r="M24" s="313">
        <v>1729</v>
      </c>
      <c r="N24" s="89">
        <f t="shared" si="2"/>
        <v>1139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37</v>
      </c>
      <c r="C25" s="43">
        <f t="shared" si="3"/>
        <v>5148</v>
      </c>
      <c r="D25" s="89">
        <f t="shared" si="6"/>
        <v>7267</v>
      </c>
      <c r="E25" s="52">
        <f t="shared" si="4"/>
        <v>188.57142857142856</v>
      </c>
      <c r="F25" s="55">
        <f t="shared" si="5"/>
        <v>70.840787119856884</v>
      </c>
      <c r="G25" s="3"/>
      <c r="H25" s="418">
        <v>49</v>
      </c>
      <c r="I25" s="3">
        <v>4</v>
      </c>
      <c r="J25" s="160" t="s">
        <v>11</v>
      </c>
      <c r="K25" s="180">
        <f t="shared" si="1"/>
        <v>17</v>
      </c>
      <c r="L25" s="379" t="s">
        <v>21</v>
      </c>
      <c r="M25" s="314">
        <v>969</v>
      </c>
      <c r="N25" s="166">
        <f t="shared" si="2"/>
        <v>917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38</v>
      </c>
      <c r="C26" s="89">
        <f t="shared" si="3"/>
        <v>3531</v>
      </c>
      <c r="D26" s="89">
        <f t="shared" si="6"/>
        <v>3791</v>
      </c>
      <c r="E26" s="52">
        <f t="shared" si="4"/>
        <v>97.406896551724145</v>
      </c>
      <c r="F26" s="55">
        <f t="shared" si="5"/>
        <v>93.141651279345822</v>
      </c>
      <c r="G26" s="12"/>
      <c r="H26" s="91">
        <v>5</v>
      </c>
      <c r="I26" s="3">
        <v>3</v>
      </c>
      <c r="J26" s="160" t="s">
        <v>10</v>
      </c>
      <c r="K26" s="3"/>
      <c r="L26" s="361" t="s">
        <v>156</v>
      </c>
      <c r="M26" s="315">
        <v>56935</v>
      </c>
      <c r="N26" s="191">
        <f>SUM(H44)</f>
        <v>56708</v>
      </c>
      <c r="S26" s="26"/>
      <c r="T26" s="26"/>
      <c r="U26" s="26"/>
    </row>
    <row r="27" spans="1:21">
      <c r="A27" s="61">
        <v>6</v>
      </c>
      <c r="B27" s="160" t="s">
        <v>20</v>
      </c>
      <c r="C27" s="43">
        <f t="shared" si="3"/>
        <v>2745</v>
      </c>
      <c r="D27" s="89">
        <f t="shared" si="6"/>
        <v>3201</v>
      </c>
      <c r="E27" s="52">
        <f t="shared" si="4"/>
        <v>60.609406049900642</v>
      </c>
      <c r="F27" s="55">
        <f t="shared" si="5"/>
        <v>85.754451733833179</v>
      </c>
      <c r="G27" s="3"/>
      <c r="H27" s="418">
        <v>5</v>
      </c>
      <c r="I27" s="3">
        <v>19</v>
      </c>
      <c r="J27" s="160" t="s">
        <v>23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31</v>
      </c>
      <c r="C28" s="43">
        <f t="shared" si="3"/>
        <v>1771</v>
      </c>
      <c r="D28" s="89">
        <f t="shared" si="6"/>
        <v>1461</v>
      </c>
      <c r="E28" s="52">
        <f t="shared" si="4"/>
        <v>156.0352422907489</v>
      </c>
      <c r="F28" s="55">
        <f t="shared" si="5"/>
        <v>121.2183436002738</v>
      </c>
      <c r="G28" s="3"/>
      <c r="H28" s="91">
        <v>2</v>
      </c>
      <c r="I28" s="3">
        <v>12</v>
      </c>
      <c r="J28" s="160" t="s">
        <v>18</v>
      </c>
      <c r="L28" s="29"/>
      <c r="S28" s="26"/>
      <c r="T28" s="26"/>
      <c r="U28" s="26"/>
    </row>
    <row r="29" spans="1:21">
      <c r="A29" s="61">
        <v>8</v>
      </c>
      <c r="B29" s="160" t="s">
        <v>28</v>
      </c>
      <c r="C29" s="43">
        <f t="shared" si="3"/>
        <v>1544</v>
      </c>
      <c r="D29" s="89">
        <f t="shared" si="6"/>
        <v>1658</v>
      </c>
      <c r="E29" s="52">
        <f t="shared" si="4"/>
        <v>96.079651524579972</v>
      </c>
      <c r="F29" s="55">
        <f t="shared" si="5"/>
        <v>93.124246079613997</v>
      </c>
      <c r="G29" s="11"/>
      <c r="H29" s="125">
        <v>2</v>
      </c>
      <c r="I29" s="3">
        <v>31</v>
      </c>
      <c r="J29" s="160" t="s">
        <v>104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1</v>
      </c>
      <c r="C30" s="43">
        <f t="shared" si="3"/>
        <v>1139</v>
      </c>
      <c r="D30" s="89">
        <f t="shared" si="6"/>
        <v>1196</v>
      </c>
      <c r="E30" s="52">
        <f t="shared" si="4"/>
        <v>65.876229034123767</v>
      </c>
      <c r="F30" s="55">
        <f t="shared" si="5"/>
        <v>95.23411371237458</v>
      </c>
      <c r="G30" s="12"/>
      <c r="H30" s="125">
        <v>0</v>
      </c>
      <c r="I30" s="3">
        <v>5</v>
      </c>
      <c r="J30" s="160" t="s">
        <v>12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79" t="s">
        <v>21</v>
      </c>
      <c r="C31" s="43">
        <f t="shared" si="3"/>
        <v>917</v>
      </c>
      <c r="D31" s="89">
        <f t="shared" si="6"/>
        <v>842</v>
      </c>
      <c r="E31" s="52">
        <f t="shared" si="4"/>
        <v>94.633642930856553</v>
      </c>
      <c r="F31" s="55">
        <f t="shared" si="5"/>
        <v>108.90736342042754</v>
      </c>
      <c r="G31" s="92"/>
      <c r="H31" s="372">
        <v>0</v>
      </c>
      <c r="I31" s="3">
        <v>6</v>
      </c>
      <c r="J31" s="160" t="s">
        <v>13</v>
      </c>
      <c r="L31" s="29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56708</v>
      </c>
      <c r="D32" s="67">
        <f>SUM(L14)</f>
        <v>54299</v>
      </c>
      <c r="E32" s="70">
        <f t="shared" si="4"/>
        <v>99.601299727759724</v>
      </c>
      <c r="F32" s="68">
        <f t="shared" si="5"/>
        <v>104.4365457927402</v>
      </c>
      <c r="G32" s="69"/>
      <c r="H32" s="432">
        <v>0</v>
      </c>
      <c r="I32" s="3">
        <v>7</v>
      </c>
      <c r="J32" s="160" t="s">
        <v>14</v>
      </c>
      <c r="L32" s="29"/>
      <c r="M32" s="26"/>
      <c r="S32" s="26"/>
      <c r="T32" s="26"/>
      <c r="U32" s="26"/>
    </row>
    <row r="33" spans="2:30">
      <c r="H33" s="43">
        <v>0</v>
      </c>
      <c r="I33" s="3">
        <v>8</v>
      </c>
      <c r="J33" s="160" t="s">
        <v>15</v>
      </c>
      <c r="L33" s="29"/>
      <c r="M33" s="26"/>
      <c r="S33" s="26"/>
      <c r="T33" s="26"/>
      <c r="U33" s="26"/>
    </row>
    <row r="34" spans="2:30">
      <c r="H34" s="89">
        <v>0</v>
      </c>
      <c r="I34" s="3">
        <v>10</v>
      </c>
      <c r="J34" s="160" t="s">
        <v>16</v>
      </c>
      <c r="L34" s="29"/>
      <c r="M34" s="26"/>
      <c r="S34" s="26"/>
      <c r="T34" s="26"/>
      <c r="U34" s="26"/>
    </row>
    <row r="35" spans="2:30">
      <c r="H35" s="346">
        <v>0</v>
      </c>
      <c r="I35" s="3">
        <v>11</v>
      </c>
      <c r="J35" s="160" t="s">
        <v>17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5">
        <v>0</v>
      </c>
      <c r="I36" s="3">
        <v>13</v>
      </c>
      <c r="J36" s="160" t="s">
        <v>7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88">
        <v>0</v>
      </c>
      <c r="I37" s="3">
        <v>18</v>
      </c>
      <c r="J37" s="160" t="s">
        <v>22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20</v>
      </c>
      <c r="J38" s="160" t="s">
        <v>24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28</v>
      </c>
      <c r="J39" s="160" t="s">
        <v>32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29</v>
      </c>
      <c r="J40" s="160" t="s">
        <v>94</v>
      </c>
      <c r="L40" s="48"/>
      <c r="M40" s="26"/>
      <c r="S40" s="26"/>
      <c r="T40" s="26"/>
      <c r="U40" s="26"/>
    </row>
    <row r="41" spans="2:30">
      <c r="H41" s="44">
        <v>0</v>
      </c>
      <c r="I41" s="3">
        <v>30</v>
      </c>
      <c r="J41" s="160" t="s">
        <v>33</v>
      </c>
      <c r="L41" s="48"/>
      <c r="M41" s="26"/>
      <c r="S41" s="26"/>
      <c r="T41" s="26"/>
      <c r="U41" s="26"/>
    </row>
    <row r="42" spans="2:30">
      <c r="H42" s="88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193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56708</v>
      </c>
      <c r="I44" s="3"/>
      <c r="J44" s="165" t="s">
        <v>96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200</v>
      </c>
      <c r="I47" s="3"/>
      <c r="J47" s="178" t="s">
        <v>70</v>
      </c>
      <c r="K47" s="3"/>
      <c r="L47" s="298" t="s">
        <v>187</v>
      </c>
      <c r="S47" s="26"/>
      <c r="T47" s="26"/>
      <c r="U47" s="26"/>
      <c r="V47" s="26"/>
    </row>
    <row r="48" spans="2:30">
      <c r="H48" s="177" t="s">
        <v>98</v>
      </c>
      <c r="I48" s="121"/>
      <c r="J48" s="177" t="s">
        <v>53</v>
      </c>
      <c r="K48" s="121"/>
      <c r="L48" s="302" t="s">
        <v>98</v>
      </c>
      <c r="S48" s="26"/>
      <c r="T48" s="26"/>
      <c r="U48" s="26"/>
      <c r="V48" s="26"/>
    </row>
    <row r="49" spans="1:22">
      <c r="H49" s="89">
        <v>52976</v>
      </c>
      <c r="I49" s="3">
        <v>26</v>
      </c>
      <c r="J49" s="160" t="s">
        <v>30</v>
      </c>
      <c r="K49" s="3">
        <f>SUM(I49)</f>
        <v>26</v>
      </c>
      <c r="L49" s="303">
        <v>49298</v>
      </c>
      <c r="S49" s="26"/>
      <c r="T49" s="26"/>
      <c r="U49" s="26"/>
      <c r="V49" s="26"/>
    </row>
    <row r="50" spans="1:22">
      <c r="H50" s="415">
        <v>10713</v>
      </c>
      <c r="I50" s="3">
        <v>13</v>
      </c>
      <c r="J50" s="160" t="s">
        <v>7</v>
      </c>
      <c r="K50" s="3">
        <f t="shared" ref="K50:K58" si="7">SUM(I50)</f>
        <v>13</v>
      </c>
      <c r="L50" s="303">
        <v>11403</v>
      </c>
      <c r="M50" s="26"/>
      <c r="N50" s="90"/>
      <c r="O50" s="90"/>
      <c r="S50" s="26"/>
      <c r="T50" s="26"/>
      <c r="U50" s="26"/>
      <c r="V50" s="26"/>
    </row>
    <row r="51" spans="1:22">
      <c r="H51" s="44">
        <v>8775</v>
      </c>
      <c r="I51" s="3">
        <v>33</v>
      </c>
      <c r="J51" s="160" t="s">
        <v>0</v>
      </c>
      <c r="K51" s="3">
        <f t="shared" si="7"/>
        <v>33</v>
      </c>
      <c r="L51" s="303">
        <v>7365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333">
        <v>8251</v>
      </c>
      <c r="I52" s="3">
        <v>40</v>
      </c>
      <c r="J52" s="160" t="s">
        <v>2</v>
      </c>
      <c r="K52" s="3">
        <f t="shared" si="7"/>
        <v>40</v>
      </c>
      <c r="L52" s="303">
        <v>4703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8" t="s">
        <v>200</v>
      </c>
      <c r="D53" s="8" t="s">
        <v>190</v>
      </c>
      <c r="E53" s="59" t="s">
        <v>51</v>
      </c>
      <c r="F53" s="59" t="s">
        <v>50</v>
      </c>
      <c r="G53" s="59" t="s">
        <v>52</v>
      </c>
      <c r="H53" s="88">
        <v>4608</v>
      </c>
      <c r="I53" s="3">
        <v>34</v>
      </c>
      <c r="J53" s="160" t="s">
        <v>1</v>
      </c>
      <c r="K53" s="3">
        <f t="shared" si="7"/>
        <v>34</v>
      </c>
      <c r="L53" s="303">
        <v>5040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52976</v>
      </c>
      <c r="D54" s="97">
        <f>SUM(L49)</f>
        <v>49298</v>
      </c>
      <c r="E54" s="52">
        <f t="shared" ref="E54:E64" si="9">SUM(N63/M63*100)</f>
        <v>96.260493513100997</v>
      </c>
      <c r="F54" s="52">
        <f>SUM(C54/D54*100)</f>
        <v>107.46074891476327</v>
      </c>
      <c r="G54" s="3"/>
      <c r="H54" s="44">
        <v>3246</v>
      </c>
      <c r="I54" s="3">
        <v>24</v>
      </c>
      <c r="J54" s="160" t="s">
        <v>28</v>
      </c>
      <c r="K54" s="3">
        <f t="shared" si="7"/>
        <v>24</v>
      </c>
      <c r="L54" s="303">
        <v>3109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10713</v>
      </c>
      <c r="D55" s="97">
        <f t="shared" ref="D55:D64" si="10">SUM(L50)</f>
        <v>11403</v>
      </c>
      <c r="E55" s="52">
        <f t="shared" si="9"/>
        <v>86.815235008103727</v>
      </c>
      <c r="F55" s="52">
        <f t="shared" ref="F55:F64" si="11">SUM(C55/D55*100)</f>
        <v>93.948960799789532</v>
      </c>
      <c r="G55" s="3"/>
      <c r="H55" s="44">
        <v>2564</v>
      </c>
      <c r="I55" s="3">
        <v>22</v>
      </c>
      <c r="J55" s="160" t="s">
        <v>26</v>
      </c>
      <c r="K55" s="3">
        <f t="shared" si="7"/>
        <v>22</v>
      </c>
      <c r="L55" s="303">
        <v>1930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8775</v>
      </c>
      <c r="D56" s="97">
        <f t="shared" si="10"/>
        <v>7365</v>
      </c>
      <c r="E56" s="52">
        <f t="shared" si="9"/>
        <v>64.046419969345308</v>
      </c>
      <c r="F56" s="52">
        <f t="shared" si="11"/>
        <v>119.14460285132382</v>
      </c>
      <c r="G56" s="3"/>
      <c r="H56" s="44">
        <v>2524</v>
      </c>
      <c r="I56" s="3">
        <v>25</v>
      </c>
      <c r="J56" s="160" t="s">
        <v>29</v>
      </c>
      <c r="K56" s="3">
        <f t="shared" si="7"/>
        <v>25</v>
      </c>
      <c r="L56" s="303">
        <v>3529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</v>
      </c>
      <c r="C57" s="43">
        <f t="shared" si="8"/>
        <v>8251</v>
      </c>
      <c r="D57" s="97">
        <f t="shared" si="10"/>
        <v>4703</v>
      </c>
      <c r="E57" s="52">
        <f t="shared" si="9"/>
        <v>111.37958963282937</v>
      </c>
      <c r="F57" s="52">
        <f t="shared" si="11"/>
        <v>175.44120773974058</v>
      </c>
      <c r="G57" s="3"/>
      <c r="H57" s="125">
        <v>2021</v>
      </c>
      <c r="I57" s="3">
        <v>16</v>
      </c>
      <c r="J57" s="160" t="s">
        <v>3</v>
      </c>
      <c r="K57" s="3">
        <f t="shared" si="7"/>
        <v>16</v>
      </c>
      <c r="L57" s="303">
        <v>1799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4608</v>
      </c>
      <c r="D58" s="97">
        <f t="shared" si="10"/>
        <v>5040</v>
      </c>
      <c r="E58" s="52">
        <f t="shared" si="9"/>
        <v>84.056913535206121</v>
      </c>
      <c r="F58" s="52">
        <f t="shared" si="11"/>
        <v>91.428571428571431</v>
      </c>
      <c r="G58" s="12"/>
      <c r="H58" s="166">
        <v>1590</v>
      </c>
      <c r="I58" s="14">
        <v>36</v>
      </c>
      <c r="J58" s="162" t="s">
        <v>5</v>
      </c>
      <c r="K58" s="14">
        <f t="shared" si="7"/>
        <v>36</v>
      </c>
      <c r="L58" s="304">
        <v>1545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28</v>
      </c>
      <c r="C59" s="43">
        <f t="shared" si="8"/>
        <v>3246</v>
      </c>
      <c r="D59" s="97">
        <f t="shared" si="10"/>
        <v>3109</v>
      </c>
      <c r="E59" s="52">
        <f t="shared" si="9"/>
        <v>85.241596638655466</v>
      </c>
      <c r="F59" s="52">
        <f t="shared" si="11"/>
        <v>104.40656159536827</v>
      </c>
      <c r="G59" s="3"/>
      <c r="H59" s="373">
        <v>1464</v>
      </c>
      <c r="I59" s="335">
        <v>38</v>
      </c>
      <c r="J59" s="220" t="s">
        <v>38</v>
      </c>
      <c r="K59" s="8" t="s">
        <v>66</v>
      </c>
      <c r="L59" s="305">
        <v>93227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26</v>
      </c>
      <c r="C60" s="43">
        <f t="shared" si="8"/>
        <v>2564</v>
      </c>
      <c r="D60" s="97">
        <f t="shared" si="10"/>
        <v>1930</v>
      </c>
      <c r="E60" s="52">
        <f t="shared" si="9"/>
        <v>302.71546635183</v>
      </c>
      <c r="F60" s="52">
        <f t="shared" si="11"/>
        <v>132.84974093264248</v>
      </c>
      <c r="G60" s="3"/>
      <c r="H60" s="91">
        <v>582</v>
      </c>
      <c r="I60" s="139">
        <v>21</v>
      </c>
      <c r="J60" s="3" t="s">
        <v>154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29</v>
      </c>
      <c r="C61" s="43">
        <f t="shared" si="8"/>
        <v>2524</v>
      </c>
      <c r="D61" s="97">
        <f t="shared" si="10"/>
        <v>3529</v>
      </c>
      <c r="E61" s="52">
        <f t="shared" si="9"/>
        <v>20.664810872768953</v>
      </c>
      <c r="F61" s="52">
        <f t="shared" si="11"/>
        <v>71.521677529045064</v>
      </c>
      <c r="G61" s="11"/>
      <c r="H61" s="91">
        <v>287</v>
      </c>
      <c r="I61" s="139">
        <v>12</v>
      </c>
      <c r="J61" s="160" t="s">
        <v>18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3</v>
      </c>
      <c r="C62" s="43">
        <f t="shared" si="8"/>
        <v>2021</v>
      </c>
      <c r="D62" s="97">
        <f t="shared" si="10"/>
        <v>1799</v>
      </c>
      <c r="E62" s="52">
        <f t="shared" si="9"/>
        <v>96.329837940896084</v>
      </c>
      <c r="F62" s="52">
        <f t="shared" si="11"/>
        <v>112.34018899388549</v>
      </c>
      <c r="G62" s="12"/>
      <c r="H62" s="125">
        <v>260</v>
      </c>
      <c r="I62" s="173">
        <v>23</v>
      </c>
      <c r="J62" s="160" t="s">
        <v>27</v>
      </c>
      <c r="K62" s="50"/>
      <c r="L62" t="s">
        <v>60</v>
      </c>
      <c r="M62" s="93" t="s">
        <v>62</v>
      </c>
      <c r="N62" s="42" t="s">
        <v>74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0">
        <f t="shared" si="8"/>
        <v>1590</v>
      </c>
      <c r="D63" s="137">
        <f t="shared" si="10"/>
        <v>1545</v>
      </c>
      <c r="E63" s="57">
        <f t="shared" si="9"/>
        <v>60.594512195121951</v>
      </c>
      <c r="F63" s="57">
        <f t="shared" si="11"/>
        <v>102.91262135922329</v>
      </c>
      <c r="G63" s="92"/>
      <c r="H63" s="418">
        <v>156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55034</v>
      </c>
      <c r="N63" s="89">
        <f>SUM(H49)</f>
        <v>52976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100303</v>
      </c>
      <c r="D64" s="138">
        <f t="shared" si="10"/>
        <v>93227</v>
      </c>
      <c r="E64" s="70">
        <f t="shared" si="9"/>
        <v>84.065003855308589</v>
      </c>
      <c r="F64" s="70">
        <f t="shared" si="11"/>
        <v>107.59007583639932</v>
      </c>
      <c r="G64" s="69"/>
      <c r="H64" s="91">
        <v>120</v>
      </c>
      <c r="I64" s="3">
        <v>11</v>
      </c>
      <c r="J64" s="160" t="s">
        <v>17</v>
      </c>
      <c r="K64" s="3">
        <f t="shared" ref="K64:K72" si="12">SUM(K50)</f>
        <v>13</v>
      </c>
      <c r="L64" s="160" t="s">
        <v>7</v>
      </c>
      <c r="M64" s="169">
        <v>12340</v>
      </c>
      <c r="N64" s="89">
        <f t="shared" ref="N64:N72" si="13">SUM(H50)</f>
        <v>10713</v>
      </c>
      <c r="O64" s="45"/>
      <c r="S64" s="26"/>
      <c r="T64" s="26"/>
      <c r="U64" s="26"/>
      <c r="V64" s="26"/>
    </row>
    <row r="65" spans="2:22">
      <c r="H65" s="89">
        <v>84</v>
      </c>
      <c r="I65" s="3">
        <v>9</v>
      </c>
      <c r="J65" s="3" t="s">
        <v>160</v>
      </c>
      <c r="K65" s="3">
        <f t="shared" si="12"/>
        <v>33</v>
      </c>
      <c r="L65" s="160" t="s">
        <v>0</v>
      </c>
      <c r="M65" s="169">
        <v>13701</v>
      </c>
      <c r="N65" s="89">
        <f t="shared" si="13"/>
        <v>8775</v>
      </c>
      <c r="O65" s="45"/>
      <c r="S65" s="26"/>
      <c r="T65" s="26"/>
      <c r="U65" s="26"/>
      <c r="V65" s="26"/>
    </row>
    <row r="66" spans="2:22">
      <c r="H66" s="43">
        <v>29</v>
      </c>
      <c r="I66" s="3">
        <v>15</v>
      </c>
      <c r="J66" s="160" t="s">
        <v>20</v>
      </c>
      <c r="K66" s="3">
        <f t="shared" si="12"/>
        <v>40</v>
      </c>
      <c r="L66" s="160" t="s">
        <v>2</v>
      </c>
      <c r="M66" s="169">
        <v>7408</v>
      </c>
      <c r="N66" s="89">
        <f t="shared" si="13"/>
        <v>8251</v>
      </c>
      <c r="O66" s="45"/>
      <c r="S66" s="26"/>
      <c r="T66" s="26"/>
      <c r="U66" s="26"/>
      <c r="V66" s="26"/>
    </row>
    <row r="67" spans="2:22">
      <c r="H67" s="43">
        <v>25</v>
      </c>
      <c r="I67" s="3">
        <v>1</v>
      </c>
      <c r="J67" s="160" t="s">
        <v>4</v>
      </c>
      <c r="K67" s="3">
        <f t="shared" si="12"/>
        <v>34</v>
      </c>
      <c r="L67" s="160" t="s">
        <v>1</v>
      </c>
      <c r="M67" s="169">
        <v>5482</v>
      </c>
      <c r="N67" s="89">
        <f t="shared" si="13"/>
        <v>4608</v>
      </c>
      <c r="O67" s="45"/>
      <c r="S67" s="26"/>
      <c r="T67" s="26"/>
      <c r="U67" s="26"/>
      <c r="V67" s="26"/>
    </row>
    <row r="68" spans="2:22">
      <c r="B68" s="51"/>
      <c r="C68" s="26"/>
      <c r="H68" s="88">
        <v>25</v>
      </c>
      <c r="I68" s="3">
        <v>29</v>
      </c>
      <c r="J68" s="160" t="s">
        <v>94</v>
      </c>
      <c r="K68" s="3">
        <f t="shared" si="12"/>
        <v>24</v>
      </c>
      <c r="L68" s="160" t="s">
        <v>28</v>
      </c>
      <c r="M68" s="169">
        <v>3808</v>
      </c>
      <c r="N68" s="89">
        <f t="shared" si="13"/>
        <v>3246</v>
      </c>
      <c r="O68" s="45"/>
      <c r="S68" s="26"/>
      <c r="T68" s="26"/>
      <c r="U68" s="26"/>
      <c r="V68" s="26"/>
    </row>
    <row r="69" spans="2:22">
      <c r="B69" s="51"/>
      <c r="C69" s="26"/>
      <c r="H69" s="289">
        <v>3</v>
      </c>
      <c r="I69" s="3">
        <v>27</v>
      </c>
      <c r="J69" s="160" t="s">
        <v>31</v>
      </c>
      <c r="K69" s="3">
        <f t="shared" si="12"/>
        <v>22</v>
      </c>
      <c r="L69" s="160" t="s">
        <v>26</v>
      </c>
      <c r="M69" s="169">
        <v>847</v>
      </c>
      <c r="N69" s="89">
        <f t="shared" si="13"/>
        <v>2564</v>
      </c>
      <c r="O69" s="45"/>
      <c r="S69" s="26"/>
      <c r="T69" s="26"/>
      <c r="U69" s="26"/>
      <c r="V69" s="26"/>
    </row>
    <row r="70" spans="2:22">
      <c r="B70" s="50"/>
      <c r="H70" s="44">
        <v>0</v>
      </c>
      <c r="I70" s="3">
        <v>2</v>
      </c>
      <c r="J70" s="160" t="s">
        <v>6</v>
      </c>
      <c r="K70" s="3">
        <f t="shared" si="12"/>
        <v>25</v>
      </c>
      <c r="L70" s="160" t="s">
        <v>29</v>
      </c>
      <c r="M70" s="169">
        <v>12214</v>
      </c>
      <c r="N70" s="89">
        <f t="shared" si="13"/>
        <v>2524</v>
      </c>
      <c r="O70" s="45"/>
      <c r="S70" s="26"/>
      <c r="T70" s="26"/>
      <c r="U70" s="26"/>
      <c r="V70" s="26"/>
    </row>
    <row r="71" spans="2:22">
      <c r="B71" s="50"/>
      <c r="H71" s="333">
        <v>0</v>
      </c>
      <c r="I71" s="3">
        <v>3</v>
      </c>
      <c r="J71" s="160" t="s">
        <v>10</v>
      </c>
      <c r="K71" s="3">
        <f t="shared" si="12"/>
        <v>16</v>
      </c>
      <c r="L71" s="160" t="s">
        <v>3</v>
      </c>
      <c r="M71" s="169">
        <v>2098</v>
      </c>
      <c r="N71" s="89">
        <f t="shared" si="13"/>
        <v>2021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4</v>
      </c>
      <c r="J72" s="160" t="s">
        <v>11</v>
      </c>
      <c r="K72" s="3">
        <f t="shared" si="12"/>
        <v>36</v>
      </c>
      <c r="L72" s="162" t="s">
        <v>5</v>
      </c>
      <c r="M72" s="170">
        <v>2624</v>
      </c>
      <c r="N72" s="89">
        <f t="shared" si="13"/>
        <v>1590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5</v>
      </c>
      <c r="J73" s="160" t="s">
        <v>12</v>
      </c>
      <c r="K73" s="43"/>
      <c r="L73" s="3" t="s">
        <v>173</v>
      </c>
      <c r="M73" s="168">
        <v>119316</v>
      </c>
      <c r="N73" s="167">
        <f>SUM(H89)</f>
        <v>100303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6</v>
      </c>
      <c r="J74" s="160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7</v>
      </c>
      <c r="J75" s="160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44">
        <v>0</v>
      </c>
      <c r="I76" s="3">
        <v>8</v>
      </c>
      <c r="J76" s="160" t="s">
        <v>15</v>
      </c>
      <c r="L76" s="48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10</v>
      </c>
      <c r="J77" s="160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14</v>
      </c>
      <c r="J78" s="160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25">
        <v>0</v>
      </c>
      <c r="I79" s="3">
        <v>18</v>
      </c>
      <c r="J79" s="160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19</v>
      </c>
      <c r="J80" s="160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20</v>
      </c>
      <c r="J81" s="160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28</v>
      </c>
      <c r="J82" s="160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30</v>
      </c>
      <c r="J83" s="160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31</v>
      </c>
      <c r="J84" s="160" t="s">
        <v>95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32</v>
      </c>
      <c r="J85" s="160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35</v>
      </c>
      <c r="J86" s="160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100303</v>
      </c>
      <c r="I89" s="3"/>
      <c r="J89" s="3" t="s">
        <v>92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O33" sqref="O3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64</v>
      </c>
      <c r="J1" s="101"/>
      <c r="Q1" s="26"/>
      <c r="R1" s="108"/>
    </row>
    <row r="2" spans="5:30">
      <c r="H2" s="280" t="s">
        <v>204</v>
      </c>
      <c r="I2" s="3"/>
      <c r="J2" s="185" t="s">
        <v>102</v>
      </c>
      <c r="K2" s="3"/>
      <c r="L2" s="179" t="s">
        <v>190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98</v>
      </c>
      <c r="I3" s="3"/>
      <c r="J3" s="144" t="s">
        <v>99</v>
      </c>
      <c r="K3" s="3"/>
      <c r="L3" s="42" t="s">
        <v>98</v>
      </c>
      <c r="M3" s="82"/>
      <c r="N3" s="419"/>
      <c r="R3" s="48"/>
      <c r="S3" s="26"/>
      <c r="T3" s="26"/>
      <c r="U3" s="26"/>
      <c r="V3" s="26"/>
    </row>
    <row r="4" spans="5:30" ht="13.5" customHeight="1">
      <c r="H4" s="89">
        <v>23744</v>
      </c>
      <c r="I4" s="3">
        <v>17</v>
      </c>
      <c r="J4" s="33" t="s">
        <v>21</v>
      </c>
      <c r="K4" s="200">
        <f>SUM(I4)</f>
        <v>17</v>
      </c>
      <c r="L4" s="272">
        <v>19572</v>
      </c>
      <c r="M4" s="45"/>
      <c r="N4" s="419"/>
      <c r="R4" s="48"/>
      <c r="S4" s="26"/>
      <c r="T4" s="26"/>
      <c r="U4" s="26"/>
      <c r="V4" s="26"/>
    </row>
    <row r="5" spans="5:30" ht="13.5" customHeight="1">
      <c r="H5" s="88">
        <v>22930</v>
      </c>
      <c r="I5" s="3">
        <v>31</v>
      </c>
      <c r="J5" s="33" t="s">
        <v>63</v>
      </c>
      <c r="K5" s="200">
        <f t="shared" ref="K5:K13" si="0">SUM(I5)</f>
        <v>31</v>
      </c>
      <c r="L5" s="272">
        <v>17472</v>
      </c>
      <c r="M5" s="45"/>
      <c r="N5" s="419"/>
      <c r="R5" s="48"/>
      <c r="S5" s="26"/>
      <c r="T5" s="26"/>
      <c r="U5" s="26"/>
      <c r="V5" s="26"/>
    </row>
    <row r="6" spans="5:30" ht="13.5" customHeight="1">
      <c r="H6" s="44">
        <v>20001</v>
      </c>
      <c r="I6" s="3">
        <v>3</v>
      </c>
      <c r="J6" s="33" t="s">
        <v>10</v>
      </c>
      <c r="K6" s="200">
        <f t="shared" si="0"/>
        <v>3</v>
      </c>
      <c r="L6" s="272">
        <v>19809</v>
      </c>
      <c r="M6" s="45"/>
      <c r="N6" s="419"/>
      <c r="R6" s="48"/>
      <c r="S6" s="26"/>
      <c r="T6" s="26"/>
      <c r="U6" s="26"/>
      <c r="V6" s="26"/>
    </row>
    <row r="7" spans="5:30" ht="13.5" customHeight="1">
      <c r="H7" s="88">
        <v>14698</v>
      </c>
      <c r="I7" s="3">
        <v>33</v>
      </c>
      <c r="J7" s="33" t="s">
        <v>0</v>
      </c>
      <c r="K7" s="200">
        <f t="shared" si="0"/>
        <v>33</v>
      </c>
      <c r="L7" s="272">
        <v>17018</v>
      </c>
      <c r="M7" s="45"/>
      <c r="N7" s="419"/>
      <c r="R7" s="48"/>
      <c r="S7" s="26"/>
      <c r="T7" s="26"/>
      <c r="U7" s="26"/>
      <c r="V7" s="26"/>
    </row>
    <row r="8" spans="5:30">
      <c r="H8" s="88">
        <v>14034</v>
      </c>
      <c r="I8" s="3">
        <v>34</v>
      </c>
      <c r="J8" s="33" t="s">
        <v>1</v>
      </c>
      <c r="K8" s="200">
        <f t="shared" si="0"/>
        <v>34</v>
      </c>
      <c r="L8" s="272">
        <v>14897</v>
      </c>
      <c r="M8" s="45"/>
      <c r="R8" s="48"/>
      <c r="S8" s="26"/>
      <c r="T8" s="26"/>
      <c r="U8" s="26"/>
      <c r="V8" s="26"/>
    </row>
    <row r="9" spans="5:30">
      <c r="H9" s="88">
        <v>12125</v>
      </c>
      <c r="I9" s="3">
        <v>2</v>
      </c>
      <c r="J9" s="33" t="s">
        <v>6</v>
      </c>
      <c r="K9" s="200">
        <f t="shared" si="0"/>
        <v>2</v>
      </c>
      <c r="L9" s="272">
        <v>21682</v>
      </c>
      <c r="M9" s="45"/>
      <c r="R9" s="48"/>
      <c r="S9" s="26"/>
      <c r="T9" s="26"/>
      <c r="U9" s="26"/>
      <c r="V9" s="26"/>
    </row>
    <row r="10" spans="5:30">
      <c r="H10" s="88">
        <v>11938</v>
      </c>
      <c r="I10" s="3">
        <v>40</v>
      </c>
      <c r="J10" s="33" t="s">
        <v>2</v>
      </c>
      <c r="K10" s="200">
        <f t="shared" si="0"/>
        <v>40</v>
      </c>
      <c r="L10" s="272">
        <v>8579</v>
      </c>
      <c r="M10" s="45"/>
      <c r="R10" s="48"/>
      <c r="S10" s="26"/>
      <c r="T10" s="26"/>
      <c r="U10" s="26"/>
      <c r="V10" s="26"/>
    </row>
    <row r="11" spans="5:30">
      <c r="H11" s="88">
        <v>10963</v>
      </c>
      <c r="I11" s="3">
        <v>13</v>
      </c>
      <c r="J11" s="33" t="s">
        <v>7</v>
      </c>
      <c r="K11" s="200">
        <f t="shared" si="0"/>
        <v>13</v>
      </c>
      <c r="L11" s="273">
        <v>8748</v>
      </c>
      <c r="M11" s="45"/>
      <c r="N11" s="29"/>
      <c r="R11" s="48"/>
      <c r="S11" s="26"/>
      <c r="T11" s="26"/>
      <c r="U11" s="26"/>
      <c r="V11" s="26"/>
    </row>
    <row r="12" spans="5:30">
      <c r="H12" s="416">
        <v>6966</v>
      </c>
      <c r="I12" s="3">
        <v>25</v>
      </c>
      <c r="J12" s="33" t="s">
        <v>29</v>
      </c>
      <c r="K12" s="200">
        <f t="shared" si="0"/>
        <v>25</v>
      </c>
      <c r="L12" s="273">
        <v>10671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8">
        <v>6471</v>
      </c>
      <c r="I13" s="14">
        <v>16</v>
      </c>
      <c r="J13" s="77" t="s">
        <v>3</v>
      </c>
      <c r="K13" s="200">
        <f t="shared" si="0"/>
        <v>16</v>
      </c>
      <c r="L13" s="273">
        <v>4503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429">
        <v>4738</v>
      </c>
      <c r="I14" s="219">
        <v>38</v>
      </c>
      <c r="J14" s="377" t="s">
        <v>38</v>
      </c>
      <c r="K14" s="107" t="s">
        <v>8</v>
      </c>
      <c r="L14" s="274">
        <v>169406</v>
      </c>
      <c r="N14" s="32"/>
      <c r="R14" s="48"/>
      <c r="S14" s="26"/>
      <c r="T14" s="26"/>
      <c r="U14" s="26"/>
      <c r="V14" s="26"/>
    </row>
    <row r="15" spans="5:30">
      <c r="H15" s="333">
        <v>4351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44">
        <v>3158</v>
      </c>
      <c r="I16" s="3">
        <v>21</v>
      </c>
      <c r="J16" s="3" t="s">
        <v>157</v>
      </c>
      <c r="K16" s="50"/>
      <c r="L16" s="32"/>
      <c r="R16" s="48"/>
      <c r="S16" s="26"/>
      <c r="T16" s="26"/>
      <c r="U16" s="26"/>
      <c r="V16" s="26"/>
    </row>
    <row r="17" spans="1:22">
      <c r="H17" s="289">
        <v>2900</v>
      </c>
      <c r="I17" s="3">
        <v>26</v>
      </c>
      <c r="J17" s="33" t="s">
        <v>30</v>
      </c>
      <c r="L17" s="32"/>
      <c r="R17" s="48"/>
      <c r="S17" s="26"/>
      <c r="T17" s="26"/>
      <c r="U17" s="26"/>
      <c r="V17" s="26"/>
    </row>
    <row r="18" spans="1:22">
      <c r="H18" s="122">
        <v>2225</v>
      </c>
      <c r="I18" s="3">
        <v>36</v>
      </c>
      <c r="J18" s="33" t="s">
        <v>5</v>
      </c>
      <c r="L18" s="186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>
      <c r="H19" s="89">
        <v>1816</v>
      </c>
      <c r="I19" s="3">
        <v>14</v>
      </c>
      <c r="J19" s="33" t="s">
        <v>19</v>
      </c>
      <c r="K19" s="116">
        <f>SUM(I4)</f>
        <v>17</v>
      </c>
      <c r="L19" s="33" t="s">
        <v>21</v>
      </c>
      <c r="M19" s="365">
        <v>19764</v>
      </c>
      <c r="N19" s="89">
        <f>SUM(H4)</f>
        <v>23744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8" t="s">
        <v>200</v>
      </c>
      <c r="D20" s="8" t="s">
        <v>190</v>
      </c>
      <c r="E20" s="59" t="s">
        <v>51</v>
      </c>
      <c r="F20" s="59" t="s">
        <v>50</v>
      </c>
      <c r="G20" s="60" t="s">
        <v>52</v>
      </c>
      <c r="H20" s="88">
        <v>1408</v>
      </c>
      <c r="I20" s="3">
        <v>9</v>
      </c>
      <c r="J20" s="3" t="s">
        <v>161</v>
      </c>
      <c r="K20" s="116">
        <f t="shared" ref="K20:K28" si="1">SUM(I5)</f>
        <v>31</v>
      </c>
      <c r="L20" s="33" t="s">
        <v>63</v>
      </c>
      <c r="M20" s="366">
        <v>11092</v>
      </c>
      <c r="N20" s="89">
        <f t="shared" ref="N20:N28" si="2">SUM(H5)</f>
        <v>22930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21</v>
      </c>
      <c r="C21" s="199">
        <f>SUM(H4)</f>
        <v>23744</v>
      </c>
      <c r="D21" s="89">
        <f>SUM(L4)</f>
        <v>19572</v>
      </c>
      <c r="E21" s="52">
        <f t="shared" ref="E21:E30" si="3">SUM(N19/M19*100)</f>
        <v>120.13762396276057</v>
      </c>
      <c r="F21" s="52">
        <f t="shared" ref="F21:F31" si="4">SUM(C21/D21*100)</f>
        <v>121.31616595135908</v>
      </c>
      <c r="G21" s="62"/>
      <c r="H21" s="289">
        <v>1203</v>
      </c>
      <c r="I21" s="3">
        <v>1</v>
      </c>
      <c r="J21" s="33" t="s">
        <v>4</v>
      </c>
      <c r="K21" s="116">
        <f t="shared" si="1"/>
        <v>3</v>
      </c>
      <c r="L21" s="33" t="s">
        <v>10</v>
      </c>
      <c r="M21" s="366">
        <v>2842</v>
      </c>
      <c r="N21" s="89">
        <f t="shared" si="2"/>
        <v>20001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63</v>
      </c>
      <c r="C22" s="199">
        <f t="shared" ref="C22:C30" si="5">SUM(H5)</f>
        <v>22930</v>
      </c>
      <c r="D22" s="89">
        <f t="shared" ref="D22:D29" si="6">SUM(L5)</f>
        <v>17472</v>
      </c>
      <c r="E22" s="52">
        <f t="shared" si="3"/>
        <v>206.7255679769203</v>
      </c>
      <c r="F22" s="52">
        <f t="shared" si="4"/>
        <v>131.23855311355311</v>
      </c>
      <c r="G22" s="62"/>
      <c r="H22" s="88">
        <v>1100</v>
      </c>
      <c r="I22" s="3">
        <v>24</v>
      </c>
      <c r="J22" s="33" t="s">
        <v>28</v>
      </c>
      <c r="K22" s="116">
        <f t="shared" si="1"/>
        <v>33</v>
      </c>
      <c r="L22" s="33" t="s">
        <v>0</v>
      </c>
      <c r="M22" s="366">
        <v>17006</v>
      </c>
      <c r="N22" s="89">
        <f t="shared" si="2"/>
        <v>14698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10</v>
      </c>
      <c r="C23" s="199">
        <f t="shared" si="5"/>
        <v>20001</v>
      </c>
      <c r="D23" s="89">
        <f t="shared" si="6"/>
        <v>19809</v>
      </c>
      <c r="E23" s="52">
        <f t="shared" si="3"/>
        <v>703.76495425756514</v>
      </c>
      <c r="F23" s="52">
        <f t="shared" si="4"/>
        <v>100.9692563986067</v>
      </c>
      <c r="G23" s="62"/>
      <c r="H23" s="88">
        <v>446</v>
      </c>
      <c r="I23" s="3">
        <v>12</v>
      </c>
      <c r="J23" s="33" t="s">
        <v>18</v>
      </c>
      <c r="K23" s="116">
        <f t="shared" si="1"/>
        <v>34</v>
      </c>
      <c r="L23" s="33" t="s">
        <v>1</v>
      </c>
      <c r="M23" s="366">
        <v>16651</v>
      </c>
      <c r="N23" s="89">
        <f t="shared" si="2"/>
        <v>14034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0</v>
      </c>
      <c r="C24" s="199">
        <f t="shared" si="5"/>
        <v>14698</v>
      </c>
      <c r="D24" s="89">
        <f t="shared" si="6"/>
        <v>17018</v>
      </c>
      <c r="E24" s="52">
        <f t="shared" si="3"/>
        <v>86.428319416676473</v>
      </c>
      <c r="F24" s="52">
        <f t="shared" si="4"/>
        <v>86.367375719826072</v>
      </c>
      <c r="G24" s="62"/>
      <c r="H24" s="88">
        <v>400</v>
      </c>
      <c r="I24" s="3">
        <v>10</v>
      </c>
      <c r="J24" s="33" t="s">
        <v>16</v>
      </c>
      <c r="K24" s="116">
        <f t="shared" si="1"/>
        <v>2</v>
      </c>
      <c r="L24" s="33" t="s">
        <v>6</v>
      </c>
      <c r="M24" s="366">
        <v>10203</v>
      </c>
      <c r="N24" s="89">
        <f t="shared" si="2"/>
        <v>12125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14034</v>
      </c>
      <c r="D25" s="89">
        <f t="shared" si="6"/>
        <v>14897</v>
      </c>
      <c r="E25" s="52">
        <f t="shared" si="3"/>
        <v>84.283226232658706</v>
      </c>
      <c r="F25" s="52">
        <f t="shared" si="4"/>
        <v>94.206887292743502</v>
      </c>
      <c r="G25" s="72"/>
      <c r="H25" s="88">
        <v>387</v>
      </c>
      <c r="I25" s="3">
        <v>32</v>
      </c>
      <c r="J25" s="33" t="s">
        <v>35</v>
      </c>
      <c r="K25" s="116">
        <f t="shared" si="1"/>
        <v>40</v>
      </c>
      <c r="L25" s="33" t="s">
        <v>2</v>
      </c>
      <c r="M25" s="366">
        <v>8323</v>
      </c>
      <c r="N25" s="89">
        <f t="shared" si="2"/>
        <v>11938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6</v>
      </c>
      <c r="C26" s="199">
        <f t="shared" si="5"/>
        <v>12125</v>
      </c>
      <c r="D26" s="89">
        <f t="shared" si="6"/>
        <v>21682</v>
      </c>
      <c r="E26" s="52">
        <f t="shared" si="3"/>
        <v>118.83759678525925</v>
      </c>
      <c r="F26" s="52">
        <f t="shared" si="4"/>
        <v>55.921962918549951</v>
      </c>
      <c r="G26" s="62"/>
      <c r="H26" s="88">
        <v>352</v>
      </c>
      <c r="I26" s="3">
        <v>7</v>
      </c>
      <c r="J26" s="33" t="s">
        <v>14</v>
      </c>
      <c r="K26" s="116">
        <f t="shared" si="1"/>
        <v>13</v>
      </c>
      <c r="L26" s="33" t="s">
        <v>7</v>
      </c>
      <c r="M26" s="367">
        <v>10972</v>
      </c>
      <c r="N26" s="89">
        <f t="shared" si="2"/>
        <v>10963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199">
        <f t="shared" si="5"/>
        <v>11938</v>
      </c>
      <c r="D27" s="89">
        <f t="shared" si="6"/>
        <v>8579</v>
      </c>
      <c r="E27" s="52">
        <f t="shared" si="3"/>
        <v>143.43385798390003</v>
      </c>
      <c r="F27" s="52">
        <f t="shared" si="4"/>
        <v>139.15374752302131</v>
      </c>
      <c r="G27" s="62"/>
      <c r="H27" s="88">
        <v>343</v>
      </c>
      <c r="I27" s="3">
        <v>37</v>
      </c>
      <c r="J27" s="33" t="s">
        <v>37</v>
      </c>
      <c r="K27" s="116">
        <f t="shared" si="1"/>
        <v>25</v>
      </c>
      <c r="L27" s="33" t="s">
        <v>29</v>
      </c>
      <c r="M27" s="368">
        <v>7854</v>
      </c>
      <c r="N27" s="89">
        <f t="shared" si="2"/>
        <v>6966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7</v>
      </c>
      <c r="C28" s="199">
        <f t="shared" si="5"/>
        <v>10963</v>
      </c>
      <c r="D28" s="89">
        <f t="shared" si="6"/>
        <v>8748</v>
      </c>
      <c r="E28" s="52">
        <f t="shared" si="3"/>
        <v>99.917973022238428</v>
      </c>
      <c r="F28" s="52">
        <f t="shared" si="4"/>
        <v>125.32007315957934</v>
      </c>
      <c r="G28" s="73"/>
      <c r="H28" s="88">
        <v>267</v>
      </c>
      <c r="I28" s="3">
        <v>39</v>
      </c>
      <c r="J28" s="33" t="s">
        <v>39</v>
      </c>
      <c r="K28" s="180">
        <f t="shared" si="1"/>
        <v>16</v>
      </c>
      <c r="L28" s="77" t="s">
        <v>3</v>
      </c>
      <c r="M28" s="368">
        <v>5421</v>
      </c>
      <c r="N28" s="166">
        <f t="shared" si="2"/>
        <v>6471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29</v>
      </c>
      <c r="C29" s="199">
        <f t="shared" si="5"/>
        <v>6966</v>
      </c>
      <c r="D29" s="89">
        <f t="shared" si="6"/>
        <v>10671</v>
      </c>
      <c r="E29" s="52">
        <f t="shared" si="3"/>
        <v>88.693659281894583</v>
      </c>
      <c r="F29" s="52">
        <f t="shared" si="4"/>
        <v>65.279730109642955</v>
      </c>
      <c r="G29" s="72"/>
      <c r="H29" s="88">
        <v>201</v>
      </c>
      <c r="I29" s="3">
        <v>27</v>
      </c>
      <c r="J29" s="33" t="s">
        <v>31</v>
      </c>
      <c r="K29" s="114"/>
      <c r="L29" s="114" t="s">
        <v>165</v>
      </c>
      <c r="M29" s="369">
        <v>142631</v>
      </c>
      <c r="N29" s="171">
        <f>SUM(H44)</f>
        <v>169668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</v>
      </c>
      <c r="C30" s="199">
        <f t="shared" si="5"/>
        <v>6471</v>
      </c>
      <c r="D30" s="89">
        <f>SUM(L13)</f>
        <v>4503</v>
      </c>
      <c r="E30" s="57">
        <f t="shared" si="3"/>
        <v>119.36912008854455</v>
      </c>
      <c r="F30" s="63">
        <f t="shared" si="4"/>
        <v>143.70419720186541</v>
      </c>
      <c r="G30" s="75"/>
      <c r="H30" s="88">
        <v>164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169668</v>
      </c>
      <c r="D31" s="67">
        <f>SUM(L14)</f>
        <v>169406</v>
      </c>
      <c r="E31" s="70">
        <f>SUM(N29/M29*100)</f>
        <v>118.95590720109934</v>
      </c>
      <c r="F31" s="63">
        <f t="shared" si="4"/>
        <v>100.1546580404472</v>
      </c>
      <c r="G31" s="71"/>
      <c r="H31" s="88">
        <v>161</v>
      </c>
      <c r="I31" s="3">
        <v>4</v>
      </c>
      <c r="J31" s="33" t="s">
        <v>11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118</v>
      </c>
      <c r="I32" s="3">
        <v>15</v>
      </c>
      <c r="J32" s="33" t="s">
        <v>20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29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16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14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1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44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169668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204</v>
      </c>
      <c r="I48" s="3"/>
      <c r="J48" s="188" t="s">
        <v>90</v>
      </c>
      <c r="K48" s="3"/>
      <c r="L48" s="326" t="s">
        <v>190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98</v>
      </c>
      <c r="I49" s="3"/>
      <c r="J49" s="144" t="s">
        <v>9</v>
      </c>
      <c r="K49" s="3"/>
      <c r="L49" s="326" t="s">
        <v>169</v>
      </c>
      <c r="M49" s="82"/>
      <c r="R49" s="48"/>
      <c r="S49" s="26"/>
      <c r="T49" s="26"/>
      <c r="U49" s="26"/>
      <c r="V49" s="26"/>
    </row>
    <row r="50" spans="1:22">
      <c r="H50" s="43">
        <v>22250</v>
      </c>
      <c r="I50" s="3">
        <v>16</v>
      </c>
      <c r="J50" s="33" t="s">
        <v>3</v>
      </c>
      <c r="K50" s="324">
        <f>SUM(I50)</f>
        <v>16</v>
      </c>
      <c r="L50" s="327">
        <v>22410</v>
      </c>
      <c r="M50" s="45"/>
      <c r="R50" s="48"/>
      <c r="S50" s="26"/>
      <c r="T50" s="26"/>
      <c r="U50" s="26"/>
      <c r="V50" s="26"/>
    </row>
    <row r="51" spans="1:22">
      <c r="H51" s="88">
        <v>10770</v>
      </c>
      <c r="I51" s="3">
        <v>26</v>
      </c>
      <c r="J51" s="33" t="s">
        <v>30</v>
      </c>
      <c r="K51" s="324">
        <f t="shared" ref="K51:K59" si="7">SUM(I51)</f>
        <v>26</v>
      </c>
      <c r="L51" s="328">
        <v>14073</v>
      </c>
      <c r="M51" s="45"/>
      <c r="R51" s="48"/>
      <c r="S51" s="26"/>
      <c r="T51" s="26"/>
      <c r="U51" s="26"/>
      <c r="V51" s="26"/>
    </row>
    <row r="52" spans="1:22" ht="14.25" thickBot="1">
      <c r="H52" s="44">
        <v>6393</v>
      </c>
      <c r="I52" s="3">
        <v>34</v>
      </c>
      <c r="J52" s="33" t="s">
        <v>1</v>
      </c>
      <c r="K52" s="324">
        <f t="shared" si="7"/>
        <v>34</v>
      </c>
      <c r="L52" s="328">
        <v>8174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8" t="s">
        <v>200</v>
      </c>
      <c r="D53" s="8" t="s">
        <v>190</v>
      </c>
      <c r="E53" s="59" t="s">
        <v>51</v>
      </c>
      <c r="F53" s="59" t="s">
        <v>50</v>
      </c>
      <c r="G53" s="60" t="s">
        <v>52</v>
      </c>
      <c r="H53" s="88">
        <v>5091</v>
      </c>
      <c r="I53" s="3">
        <v>38</v>
      </c>
      <c r="J53" s="33" t="s">
        <v>38</v>
      </c>
      <c r="K53" s="324">
        <f t="shared" si="7"/>
        <v>38</v>
      </c>
      <c r="L53" s="328">
        <v>4559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22250</v>
      </c>
      <c r="D54" s="97">
        <f>SUM(L50)</f>
        <v>22410</v>
      </c>
      <c r="E54" s="52">
        <f t="shared" ref="E54:E63" si="8">SUM(N67/M67*100)</f>
        <v>93.810607977063825</v>
      </c>
      <c r="F54" s="52">
        <f t="shared" ref="F54:F62" si="9">SUM(C54/D54*100)</f>
        <v>99.286033020972781</v>
      </c>
      <c r="G54" s="62"/>
      <c r="H54" s="88">
        <v>4154</v>
      </c>
      <c r="I54" s="3">
        <v>33</v>
      </c>
      <c r="J54" s="33" t="s">
        <v>0</v>
      </c>
      <c r="K54" s="324">
        <f t="shared" si="7"/>
        <v>33</v>
      </c>
      <c r="L54" s="328">
        <v>4754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10770</v>
      </c>
      <c r="D55" s="97">
        <f t="shared" ref="D55:D63" si="11">SUM(L51)</f>
        <v>14073</v>
      </c>
      <c r="E55" s="52">
        <f t="shared" si="8"/>
        <v>72.078704323383747</v>
      </c>
      <c r="F55" s="52">
        <f t="shared" si="9"/>
        <v>76.529524621615863</v>
      </c>
      <c r="G55" s="62"/>
      <c r="H55" s="44">
        <v>1608</v>
      </c>
      <c r="I55" s="3">
        <v>24</v>
      </c>
      <c r="J55" s="33" t="s">
        <v>28</v>
      </c>
      <c r="K55" s="324">
        <f t="shared" si="7"/>
        <v>24</v>
      </c>
      <c r="L55" s="328">
        <v>2101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6393</v>
      </c>
      <c r="D56" s="97">
        <f t="shared" si="11"/>
        <v>8174</v>
      </c>
      <c r="E56" s="52">
        <f t="shared" si="8"/>
        <v>92.571676802780189</v>
      </c>
      <c r="F56" s="52">
        <f t="shared" si="9"/>
        <v>78.211402006361624</v>
      </c>
      <c r="G56" s="62"/>
      <c r="H56" s="88">
        <v>1379</v>
      </c>
      <c r="I56" s="3">
        <v>39</v>
      </c>
      <c r="J56" s="33" t="s">
        <v>39</v>
      </c>
      <c r="K56" s="324">
        <f t="shared" si="7"/>
        <v>39</v>
      </c>
      <c r="L56" s="328">
        <v>1402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38</v>
      </c>
      <c r="C57" s="43">
        <f t="shared" si="10"/>
        <v>5091</v>
      </c>
      <c r="D57" s="97">
        <f t="shared" si="11"/>
        <v>4559</v>
      </c>
      <c r="E57" s="52">
        <f t="shared" si="8"/>
        <v>86.288135593220332</v>
      </c>
      <c r="F57" s="52">
        <f t="shared" si="9"/>
        <v>111.66922570739197</v>
      </c>
      <c r="G57" s="62"/>
      <c r="H57" s="44">
        <v>1185</v>
      </c>
      <c r="I57" s="3">
        <v>31</v>
      </c>
      <c r="J57" s="33" t="s">
        <v>105</v>
      </c>
      <c r="K57" s="324">
        <f t="shared" si="7"/>
        <v>31</v>
      </c>
      <c r="L57" s="328">
        <v>763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0</v>
      </c>
      <c r="C58" s="43">
        <f t="shared" si="10"/>
        <v>4154</v>
      </c>
      <c r="D58" s="97">
        <f t="shared" si="11"/>
        <v>4754</v>
      </c>
      <c r="E58" s="52">
        <f t="shared" si="8"/>
        <v>78.273977765215747</v>
      </c>
      <c r="F58" s="52">
        <f t="shared" si="9"/>
        <v>87.379049221708044</v>
      </c>
      <c r="G58" s="72"/>
      <c r="H58" s="44">
        <v>1169</v>
      </c>
      <c r="I58" s="3">
        <v>17</v>
      </c>
      <c r="J58" s="33" t="s">
        <v>21</v>
      </c>
      <c r="K58" s="324">
        <f t="shared" si="7"/>
        <v>17</v>
      </c>
      <c r="L58" s="328">
        <v>883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28</v>
      </c>
      <c r="C59" s="43">
        <f t="shared" si="10"/>
        <v>1608</v>
      </c>
      <c r="D59" s="97">
        <f t="shared" si="11"/>
        <v>2101</v>
      </c>
      <c r="E59" s="52">
        <f t="shared" si="8"/>
        <v>96.229802513464989</v>
      </c>
      <c r="F59" s="52">
        <f t="shared" si="9"/>
        <v>76.534983341266056</v>
      </c>
      <c r="G59" s="62"/>
      <c r="H59" s="431">
        <v>891</v>
      </c>
      <c r="I59" s="14">
        <v>25</v>
      </c>
      <c r="J59" s="77" t="s">
        <v>29</v>
      </c>
      <c r="K59" s="325">
        <f t="shared" si="7"/>
        <v>25</v>
      </c>
      <c r="L59" s="329">
        <v>2516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39</v>
      </c>
      <c r="C60" s="89">
        <f t="shared" si="10"/>
        <v>1379</v>
      </c>
      <c r="D60" s="97">
        <f t="shared" si="11"/>
        <v>1402</v>
      </c>
      <c r="E60" s="52">
        <f t="shared" si="8"/>
        <v>84.705159705159701</v>
      </c>
      <c r="F60" s="52">
        <f t="shared" si="9"/>
        <v>98.359486447931516</v>
      </c>
      <c r="G60" s="62"/>
      <c r="H60" s="424">
        <v>697</v>
      </c>
      <c r="I60" s="219">
        <v>14</v>
      </c>
      <c r="J60" s="377" t="s">
        <v>19</v>
      </c>
      <c r="K60" s="362" t="s">
        <v>8</v>
      </c>
      <c r="L60" s="371">
        <v>66834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63</v>
      </c>
      <c r="C61" s="43">
        <f t="shared" si="10"/>
        <v>1185</v>
      </c>
      <c r="D61" s="97">
        <f t="shared" si="11"/>
        <v>763</v>
      </c>
      <c r="E61" s="52">
        <f t="shared" si="8"/>
        <v>124.86828240252899</v>
      </c>
      <c r="F61" s="52">
        <f t="shared" si="9"/>
        <v>155.30799475753605</v>
      </c>
      <c r="G61" s="73"/>
      <c r="H61" s="88">
        <v>694</v>
      </c>
      <c r="I61" s="3">
        <v>36</v>
      </c>
      <c r="J61" s="33" t="s">
        <v>5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21</v>
      </c>
      <c r="C62" s="43">
        <f t="shared" si="10"/>
        <v>1169</v>
      </c>
      <c r="D62" s="97">
        <f t="shared" si="11"/>
        <v>883</v>
      </c>
      <c r="E62" s="52">
        <f t="shared" si="8"/>
        <v>176.31975867269983</v>
      </c>
      <c r="F62" s="52">
        <f t="shared" si="9"/>
        <v>132.38958097395243</v>
      </c>
      <c r="G62" s="72"/>
      <c r="H62" s="44">
        <v>543</v>
      </c>
      <c r="I62" s="3">
        <v>40</v>
      </c>
      <c r="J62" s="33" t="s">
        <v>2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29</v>
      </c>
      <c r="C63" s="43">
        <f t="shared" si="10"/>
        <v>891</v>
      </c>
      <c r="D63" s="97">
        <f t="shared" si="11"/>
        <v>2516</v>
      </c>
      <c r="E63" s="57">
        <f t="shared" si="8"/>
        <v>94.086589229144664</v>
      </c>
      <c r="F63" s="52">
        <f>SUM(C63/D63*100)</f>
        <v>35.413354531001588</v>
      </c>
      <c r="G63" s="75"/>
      <c r="H63" s="88">
        <v>205</v>
      </c>
      <c r="I63" s="3">
        <v>19</v>
      </c>
      <c r="J63" s="33" t="s">
        <v>23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57536</v>
      </c>
      <c r="D64" s="67">
        <f>SUM(L60)</f>
        <v>66834</v>
      </c>
      <c r="E64" s="70">
        <f>SUM(N77/M77*100)</f>
        <v>86.219504885212501</v>
      </c>
      <c r="F64" s="70">
        <f>SUM(C64/D64*100)</f>
        <v>86.087919322500525</v>
      </c>
      <c r="G64" s="71"/>
      <c r="H64" s="346">
        <v>111</v>
      </c>
      <c r="I64" s="3">
        <v>1</v>
      </c>
      <c r="J64" s="33" t="s">
        <v>4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108</v>
      </c>
      <c r="I65" s="3">
        <v>37</v>
      </c>
      <c r="J65" s="33" t="s">
        <v>37</v>
      </c>
      <c r="M65" s="48"/>
      <c r="N65" s="26"/>
      <c r="R65" s="48"/>
      <c r="S65" s="26"/>
      <c r="T65" s="26"/>
      <c r="U65" s="26"/>
      <c r="V65" s="26"/>
    </row>
    <row r="66" spans="3:22">
      <c r="H66" s="44">
        <v>90</v>
      </c>
      <c r="I66" s="3">
        <v>9</v>
      </c>
      <c r="J66" s="3" t="s">
        <v>161</v>
      </c>
      <c r="L66" s="189" t="s">
        <v>90</v>
      </c>
      <c r="M66" s="340" t="s">
        <v>68</v>
      </c>
      <c r="N66" s="42" t="s">
        <v>74</v>
      </c>
      <c r="R66" s="48"/>
      <c r="S66" s="26"/>
      <c r="T66" s="26"/>
      <c r="U66" s="26"/>
      <c r="V66" s="26"/>
    </row>
    <row r="67" spans="3:22">
      <c r="C67" s="26"/>
      <c r="H67" s="44">
        <v>81</v>
      </c>
      <c r="I67" s="3">
        <v>15</v>
      </c>
      <c r="J67" s="33" t="s">
        <v>20</v>
      </c>
      <c r="K67" s="3">
        <f>SUM(I50)</f>
        <v>16</v>
      </c>
      <c r="L67" s="33" t="s">
        <v>3</v>
      </c>
      <c r="M67" s="388">
        <v>23718</v>
      </c>
      <c r="N67" s="89">
        <f>SUM(H50)</f>
        <v>22250</v>
      </c>
      <c r="R67" s="48"/>
      <c r="S67" s="26"/>
      <c r="T67" s="26"/>
      <c r="U67" s="26"/>
      <c r="V67" s="26"/>
    </row>
    <row r="68" spans="3:22">
      <c r="C68" s="26"/>
      <c r="H68" s="44">
        <v>71</v>
      </c>
      <c r="I68" s="3">
        <v>11</v>
      </c>
      <c r="J68" s="33" t="s">
        <v>17</v>
      </c>
      <c r="K68" s="3">
        <f t="shared" ref="K68:K76" si="12">SUM(I51)</f>
        <v>26</v>
      </c>
      <c r="L68" s="33" t="s">
        <v>30</v>
      </c>
      <c r="M68" s="389">
        <v>14942</v>
      </c>
      <c r="N68" s="89">
        <f t="shared" ref="N68:N76" si="13">SUM(H51)</f>
        <v>10770</v>
      </c>
      <c r="R68" s="48"/>
      <c r="S68" s="26"/>
      <c r="T68" s="26"/>
      <c r="U68" s="26"/>
      <c r="V68" s="26"/>
    </row>
    <row r="69" spans="3:22">
      <c r="H69" s="88">
        <v>46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89">
        <v>6906</v>
      </c>
      <c r="N69" s="89">
        <f t="shared" si="13"/>
        <v>6393</v>
      </c>
      <c r="R69" s="48"/>
      <c r="S69" s="26"/>
      <c r="T69" s="26"/>
      <c r="U69" s="26"/>
      <c r="V69" s="26"/>
    </row>
    <row r="70" spans="3:22">
      <c r="H70" s="44">
        <v>0</v>
      </c>
      <c r="I70" s="3">
        <v>2</v>
      </c>
      <c r="J70" s="33" t="s">
        <v>6</v>
      </c>
      <c r="K70" s="3">
        <f t="shared" si="12"/>
        <v>38</v>
      </c>
      <c r="L70" s="33" t="s">
        <v>38</v>
      </c>
      <c r="M70" s="389">
        <v>5900</v>
      </c>
      <c r="N70" s="89">
        <f t="shared" si="13"/>
        <v>5091</v>
      </c>
      <c r="R70" s="48"/>
      <c r="S70" s="26"/>
      <c r="T70" s="26"/>
      <c r="U70" s="26"/>
      <c r="V70" s="26"/>
    </row>
    <row r="71" spans="3:22">
      <c r="H71" s="88">
        <v>0</v>
      </c>
      <c r="I71" s="3">
        <v>3</v>
      </c>
      <c r="J71" s="33" t="s">
        <v>10</v>
      </c>
      <c r="K71" s="3">
        <f t="shared" si="12"/>
        <v>33</v>
      </c>
      <c r="L71" s="33" t="s">
        <v>0</v>
      </c>
      <c r="M71" s="389">
        <v>5307</v>
      </c>
      <c r="N71" s="89">
        <f t="shared" si="13"/>
        <v>4154</v>
      </c>
      <c r="R71" s="48"/>
      <c r="S71" s="26"/>
      <c r="T71" s="26"/>
      <c r="U71" s="26"/>
      <c r="V71" s="26"/>
    </row>
    <row r="72" spans="3:22">
      <c r="H72" s="289">
        <v>0</v>
      </c>
      <c r="I72" s="3">
        <v>4</v>
      </c>
      <c r="J72" s="33" t="s">
        <v>11</v>
      </c>
      <c r="K72" s="3">
        <f t="shared" si="12"/>
        <v>24</v>
      </c>
      <c r="L72" s="33" t="s">
        <v>28</v>
      </c>
      <c r="M72" s="389">
        <v>1671</v>
      </c>
      <c r="N72" s="89">
        <f t="shared" si="13"/>
        <v>1608</v>
      </c>
      <c r="R72" s="48"/>
      <c r="S72" s="26"/>
      <c r="T72" s="26"/>
      <c r="U72" s="26"/>
      <c r="V72" s="26"/>
    </row>
    <row r="73" spans="3:22">
      <c r="H73" s="88">
        <v>0</v>
      </c>
      <c r="I73" s="3">
        <v>5</v>
      </c>
      <c r="J73" s="33" t="s">
        <v>12</v>
      </c>
      <c r="K73" s="3">
        <f t="shared" si="12"/>
        <v>39</v>
      </c>
      <c r="L73" s="33" t="s">
        <v>39</v>
      </c>
      <c r="M73" s="389">
        <v>1628</v>
      </c>
      <c r="N73" s="89">
        <f t="shared" si="13"/>
        <v>1379</v>
      </c>
      <c r="R73" s="48"/>
      <c r="S73" s="26"/>
      <c r="T73" s="26"/>
      <c r="U73" s="26"/>
      <c r="V73" s="26"/>
    </row>
    <row r="74" spans="3:22">
      <c r="H74" s="44">
        <v>0</v>
      </c>
      <c r="I74" s="3">
        <v>6</v>
      </c>
      <c r="J74" s="33" t="s">
        <v>13</v>
      </c>
      <c r="K74" s="3">
        <f t="shared" si="12"/>
        <v>31</v>
      </c>
      <c r="L74" s="33" t="s">
        <v>63</v>
      </c>
      <c r="M74" s="389">
        <v>949</v>
      </c>
      <c r="N74" s="89">
        <f t="shared" si="13"/>
        <v>1185</v>
      </c>
      <c r="R74" s="48"/>
      <c r="S74" s="26"/>
      <c r="T74" s="26"/>
      <c r="U74" s="26"/>
      <c r="V74" s="26"/>
    </row>
    <row r="75" spans="3:22">
      <c r="H75" s="44">
        <v>0</v>
      </c>
      <c r="I75" s="3">
        <v>7</v>
      </c>
      <c r="J75" s="33" t="s">
        <v>14</v>
      </c>
      <c r="K75" s="3">
        <f t="shared" si="12"/>
        <v>17</v>
      </c>
      <c r="L75" s="33" t="s">
        <v>21</v>
      </c>
      <c r="M75" s="389">
        <v>663</v>
      </c>
      <c r="N75" s="89">
        <f t="shared" si="13"/>
        <v>1169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8</v>
      </c>
      <c r="J76" s="33" t="s">
        <v>15</v>
      </c>
      <c r="K76" s="14">
        <f t="shared" si="12"/>
        <v>25</v>
      </c>
      <c r="L76" s="77" t="s">
        <v>29</v>
      </c>
      <c r="M76" s="390">
        <v>947</v>
      </c>
      <c r="N76" s="166">
        <f t="shared" si="13"/>
        <v>891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10</v>
      </c>
      <c r="J77" s="33" t="s">
        <v>16</v>
      </c>
      <c r="K77" s="3"/>
      <c r="L77" s="114" t="s">
        <v>61</v>
      </c>
      <c r="M77" s="294">
        <v>66732</v>
      </c>
      <c r="N77" s="171">
        <f>SUM(H90)</f>
        <v>57536</v>
      </c>
      <c r="R77" s="48"/>
      <c r="S77" s="26"/>
      <c r="T77" s="26"/>
      <c r="U77" s="26"/>
      <c r="V77" s="26"/>
    </row>
    <row r="78" spans="3:22">
      <c r="H78" s="43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>
      <c r="H80" s="346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>
      <c r="H81" s="415">
        <v>0</v>
      </c>
      <c r="I81" s="3">
        <v>21</v>
      </c>
      <c r="J81" s="33" t="s">
        <v>71</v>
      </c>
      <c r="R81" s="48"/>
      <c r="S81" s="26"/>
      <c r="T81" s="26"/>
      <c r="U81" s="26"/>
      <c r="V81" s="26"/>
    </row>
    <row r="82" spans="8:22">
      <c r="H82" s="44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>
      <c r="H83" s="44">
        <v>0</v>
      </c>
      <c r="I83" s="3">
        <v>23</v>
      </c>
      <c r="J83" s="33" t="s">
        <v>27</v>
      </c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289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88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57536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O48" sqref="O48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69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0" t="s">
        <v>205</v>
      </c>
      <c r="I2" s="3"/>
      <c r="J2" s="182" t="s">
        <v>69</v>
      </c>
      <c r="K2" s="81"/>
      <c r="L2" s="316" t="s">
        <v>206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98</v>
      </c>
      <c r="I3" s="3"/>
      <c r="J3" s="144" t="s">
        <v>9</v>
      </c>
      <c r="K3" s="81"/>
      <c r="L3" s="317" t="s">
        <v>98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30712</v>
      </c>
      <c r="I4" s="3">
        <v>33</v>
      </c>
      <c r="J4" s="160" t="s">
        <v>0</v>
      </c>
      <c r="K4" s="120">
        <f>SUM(I4)</f>
        <v>33</v>
      </c>
      <c r="L4" s="309">
        <v>35051</v>
      </c>
      <c r="M4" s="95"/>
      <c r="N4" s="420"/>
      <c r="O4" s="1"/>
      <c r="R4" s="48"/>
      <c r="S4" s="26"/>
      <c r="T4" s="26"/>
      <c r="U4" s="26"/>
      <c r="V4" s="26"/>
    </row>
    <row r="5" spans="8:30" ht="13.5" customHeight="1">
      <c r="H5" s="88">
        <v>10863</v>
      </c>
      <c r="I5" s="3">
        <v>13</v>
      </c>
      <c r="J5" s="160" t="s">
        <v>7</v>
      </c>
      <c r="K5" s="120">
        <f t="shared" ref="K5:K13" si="0">SUM(I5)</f>
        <v>13</v>
      </c>
      <c r="L5" s="310">
        <v>9352</v>
      </c>
      <c r="M5" s="95"/>
      <c r="N5" s="420"/>
      <c r="O5" s="1"/>
      <c r="R5" s="48"/>
      <c r="S5" s="26"/>
      <c r="T5" s="26"/>
      <c r="U5" s="26"/>
      <c r="V5" s="26"/>
    </row>
    <row r="6" spans="8:30" ht="13.5" customHeight="1">
      <c r="H6" s="88">
        <v>10674</v>
      </c>
      <c r="I6" s="3">
        <v>9</v>
      </c>
      <c r="J6" s="3" t="s">
        <v>160</v>
      </c>
      <c r="K6" s="120">
        <f t="shared" si="0"/>
        <v>9</v>
      </c>
      <c r="L6" s="310">
        <v>9957</v>
      </c>
      <c r="M6" s="95"/>
      <c r="N6" s="420"/>
      <c r="O6" s="1"/>
      <c r="R6" s="48"/>
      <c r="S6" s="26"/>
      <c r="T6" s="26"/>
      <c r="U6" s="26"/>
      <c r="V6" s="26"/>
    </row>
    <row r="7" spans="8:30" ht="13.5" customHeight="1">
      <c r="H7" s="88">
        <v>9063</v>
      </c>
      <c r="I7" s="3">
        <v>34</v>
      </c>
      <c r="J7" s="160" t="s">
        <v>1</v>
      </c>
      <c r="K7" s="120">
        <f t="shared" si="0"/>
        <v>34</v>
      </c>
      <c r="L7" s="310">
        <v>8937</v>
      </c>
      <c r="M7" s="95"/>
      <c r="N7" s="420"/>
      <c r="O7" s="1"/>
      <c r="R7" s="48"/>
      <c r="S7" s="26"/>
      <c r="T7" s="26"/>
      <c r="U7" s="26"/>
      <c r="V7" s="26"/>
    </row>
    <row r="8" spans="8:30" ht="13.5" customHeight="1">
      <c r="H8" s="289">
        <v>5885</v>
      </c>
      <c r="I8" s="3">
        <v>25</v>
      </c>
      <c r="J8" s="160" t="s">
        <v>29</v>
      </c>
      <c r="K8" s="120">
        <f t="shared" si="0"/>
        <v>25</v>
      </c>
      <c r="L8" s="310">
        <v>4211</v>
      </c>
      <c r="M8" s="95"/>
      <c r="N8" s="420"/>
      <c r="O8" s="1"/>
      <c r="R8" s="48"/>
      <c r="S8" s="26"/>
      <c r="T8" s="26"/>
      <c r="U8" s="26"/>
      <c r="V8" s="26"/>
    </row>
    <row r="9" spans="8:30" ht="13.5" customHeight="1">
      <c r="H9" s="88">
        <v>4878</v>
      </c>
      <c r="I9" s="3">
        <v>24</v>
      </c>
      <c r="J9" s="160" t="s">
        <v>28</v>
      </c>
      <c r="K9" s="120">
        <f t="shared" si="0"/>
        <v>24</v>
      </c>
      <c r="L9" s="310">
        <v>4932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2100</v>
      </c>
      <c r="I10" s="3">
        <v>20</v>
      </c>
      <c r="J10" s="160" t="s">
        <v>24</v>
      </c>
      <c r="K10" s="120">
        <f t="shared" si="0"/>
        <v>20</v>
      </c>
      <c r="L10" s="310">
        <v>2526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1414</v>
      </c>
      <c r="I11" s="3">
        <v>22</v>
      </c>
      <c r="J11" s="160" t="s">
        <v>26</v>
      </c>
      <c r="K11" s="120">
        <f t="shared" si="0"/>
        <v>22</v>
      </c>
      <c r="L11" s="310">
        <v>940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1395</v>
      </c>
      <c r="I12" s="3">
        <v>12</v>
      </c>
      <c r="J12" s="160" t="s">
        <v>18</v>
      </c>
      <c r="K12" s="120">
        <f t="shared" si="0"/>
        <v>12</v>
      </c>
      <c r="L12" s="310">
        <v>1040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1049</v>
      </c>
      <c r="I13" s="14">
        <v>17</v>
      </c>
      <c r="J13" s="162" t="s">
        <v>21</v>
      </c>
      <c r="K13" s="181">
        <f t="shared" si="0"/>
        <v>17</v>
      </c>
      <c r="L13" s="318">
        <v>1043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3">
        <v>843</v>
      </c>
      <c r="I14" s="219">
        <v>36</v>
      </c>
      <c r="J14" s="220" t="s">
        <v>5</v>
      </c>
      <c r="K14" s="81" t="s">
        <v>8</v>
      </c>
      <c r="L14" s="319">
        <v>84789</v>
      </c>
      <c r="N14" s="48"/>
      <c r="R14" s="48"/>
      <c r="S14" s="26"/>
      <c r="T14" s="26"/>
      <c r="U14" s="26"/>
      <c r="V14" s="26"/>
    </row>
    <row r="15" spans="8:30" ht="13.5" customHeight="1">
      <c r="H15" s="289">
        <v>778</v>
      </c>
      <c r="I15" s="3">
        <v>16</v>
      </c>
      <c r="J15" s="160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622</v>
      </c>
      <c r="I16" s="3">
        <v>26</v>
      </c>
      <c r="J16" s="160" t="s">
        <v>30</v>
      </c>
      <c r="K16" s="50"/>
      <c r="R16" s="48"/>
      <c r="S16" s="26"/>
      <c r="T16" s="26"/>
      <c r="U16" s="26"/>
      <c r="V16" s="26"/>
    </row>
    <row r="17" spans="1:22" ht="13.5" customHeight="1">
      <c r="H17" s="88">
        <v>617</v>
      </c>
      <c r="I17" s="3">
        <v>6</v>
      </c>
      <c r="J17" s="160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543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536</v>
      </c>
      <c r="I19" s="3">
        <v>40</v>
      </c>
      <c r="J19" s="160" t="s">
        <v>2</v>
      </c>
      <c r="L19" s="32" t="s">
        <v>69</v>
      </c>
      <c r="M19" s="93" t="s">
        <v>62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>
      <c r="H20" s="289">
        <v>343</v>
      </c>
      <c r="I20" s="3">
        <v>31</v>
      </c>
      <c r="J20" s="3" t="s">
        <v>63</v>
      </c>
      <c r="K20" s="120">
        <f>SUM(I4)</f>
        <v>33</v>
      </c>
      <c r="L20" s="160" t="s">
        <v>0</v>
      </c>
      <c r="M20" s="320">
        <v>36734</v>
      </c>
      <c r="N20" s="89">
        <f>SUM(H4)</f>
        <v>30712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8" t="s">
        <v>200</v>
      </c>
      <c r="D21" s="8" t="s">
        <v>190</v>
      </c>
      <c r="E21" s="59" t="s">
        <v>41</v>
      </c>
      <c r="F21" s="59" t="s">
        <v>50</v>
      </c>
      <c r="G21" s="60" t="s">
        <v>52</v>
      </c>
      <c r="H21" s="88">
        <v>341</v>
      </c>
      <c r="I21" s="3">
        <v>18</v>
      </c>
      <c r="J21" s="160" t="s">
        <v>22</v>
      </c>
      <c r="K21" s="120">
        <f t="shared" ref="K21:K29" si="1">SUM(I5)</f>
        <v>13</v>
      </c>
      <c r="L21" s="160" t="s">
        <v>7</v>
      </c>
      <c r="M21" s="321">
        <v>8752</v>
      </c>
      <c r="N21" s="89">
        <f t="shared" ref="N21:N29" si="2">SUM(H5)</f>
        <v>10863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30712</v>
      </c>
      <c r="D22" s="97">
        <f>SUM(L4)</f>
        <v>35051</v>
      </c>
      <c r="E22" s="55">
        <f t="shared" ref="E22:E31" si="3">SUM(N20/M20*100)</f>
        <v>83.606468122175642</v>
      </c>
      <c r="F22" s="52">
        <f t="shared" ref="F22:F32" si="4">SUM(C22/D22*100)</f>
        <v>87.62089526689681</v>
      </c>
      <c r="G22" s="62"/>
      <c r="H22" s="88">
        <v>323</v>
      </c>
      <c r="I22" s="3">
        <v>38</v>
      </c>
      <c r="J22" s="160" t="s">
        <v>38</v>
      </c>
      <c r="K22" s="120">
        <f t="shared" si="1"/>
        <v>9</v>
      </c>
      <c r="L22" s="3" t="s">
        <v>160</v>
      </c>
      <c r="M22" s="321">
        <v>10392</v>
      </c>
      <c r="N22" s="89">
        <f t="shared" si="2"/>
        <v>10674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10863</v>
      </c>
      <c r="D23" s="97">
        <f t="shared" ref="D23:D31" si="6">SUM(L5)</f>
        <v>9352</v>
      </c>
      <c r="E23" s="55">
        <f t="shared" si="3"/>
        <v>124.12020109689215</v>
      </c>
      <c r="F23" s="52">
        <f t="shared" si="4"/>
        <v>116.15697177074422</v>
      </c>
      <c r="G23" s="62"/>
      <c r="H23" s="88">
        <v>193</v>
      </c>
      <c r="I23" s="3">
        <v>1</v>
      </c>
      <c r="J23" s="160" t="s">
        <v>4</v>
      </c>
      <c r="K23" s="120">
        <f t="shared" si="1"/>
        <v>34</v>
      </c>
      <c r="L23" s="160" t="s">
        <v>1</v>
      </c>
      <c r="M23" s="321">
        <v>10425</v>
      </c>
      <c r="N23" s="89">
        <f t="shared" si="2"/>
        <v>9063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160</v>
      </c>
      <c r="C24" s="43">
        <f t="shared" si="5"/>
        <v>10674</v>
      </c>
      <c r="D24" s="97">
        <f t="shared" si="6"/>
        <v>9957</v>
      </c>
      <c r="E24" s="55">
        <f t="shared" si="3"/>
        <v>102.71362586605082</v>
      </c>
      <c r="F24" s="52">
        <f t="shared" si="4"/>
        <v>107.20096414582704</v>
      </c>
      <c r="G24" s="62"/>
      <c r="H24" s="88">
        <v>166</v>
      </c>
      <c r="I24" s="3">
        <v>14</v>
      </c>
      <c r="J24" s="160" t="s">
        <v>19</v>
      </c>
      <c r="K24" s="120">
        <f t="shared" si="1"/>
        <v>25</v>
      </c>
      <c r="L24" s="160" t="s">
        <v>29</v>
      </c>
      <c r="M24" s="321">
        <v>3636</v>
      </c>
      <c r="N24" s="89">
        <f t="shared" si="2"/>
        <v>5885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9063</v>
      </c>
      <c r="D25" s="97">
        <f t="shared" si="6"/>
        <v>8937</v>
      </c>
      <c r="E25" s="55">
        <f t="shared" si="3"/>
        <v>86.935251798561154</v>
      </c>
      <c r="F25" s="52">
        <f t="shared" si="4"/>
        <v>101.40986908358509</v>
      </c>
      <c r="G25" s="62"/>
      <c r="H25" s="88">
        <v>123</v>
      </c>
      <c r="I25" s="3">
        <v>5</v>
      </c>
      <c r="J25" s="160" t="s">
        <v>12</v>
      </c>
      <c r="K25" s="120">
        <f t="shared" si="1"/>
        <v>24</v>
      </c>
      <c r="L25" s="160" t="s">
        <v>28</v>
      </c>
      <c r="M25" s="321">
        <v>5791</v>
      </c>
      <c r="N25" s="89">
        <f t="shared" si="2"/>
        <v>4878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29</v>
      </c>
      <c r="C26" s="43">
        <f t="shared" si="5"/>
        <v>5885</v>
      </c>
      <c r="D26" s="97">
        <f t="shared" si="6"/>
        <v>4211</v>
      </c>
      <c r="E26" s="55">
        <f t="shared" si="3"/>
        <v>161.85368536853687</v>
      </c>
      <c r="F26" s="52">
        <f t="shared" si="4"/>
        <v>139.75302778437427</v>
      </c>
      <c r="G26" s="72"/>
      <c r="H26" s="289">
        <v>95</v>
      </c>
      <c r="I26" s="3">
        <v>11</v>
      </c>
      <c r="J26" s="160" t="s">
        <v>17</v>
      </c>
      <c r="K26" s="120">
        <f t="shared" si="1"/>
        <v>20</v>
      </c>
      <c r="L26" s="160" t="s">
        <v>24</v>
      </c>
      <c r="M26" s="321">
        <v>2101</v>
      </c>
      <c r="N26" s="89">
        <f t="shared" si="2"/>
        <v>2100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28</v>
      </c>
      <c r="C27" s="43">
        <f t="shared" si="5"/>
        <v>4878</v>
      </c>
      <c r="D27" s="97">
        <f t="shared" si="6"/>
        <v>4932</v>
      </c>
      <c r="E27" s="55">
        <f t="shared" si="3"/>
        <v>84.23415644966326</v>
      </c>
      <c r="F27" s="52">
        <f t="shared" si="4"/>
        <v>98.905109489051085</v>
      </c>
      <c r="G27" s="76"/>
      <c r="H27" s="88">
        <v>16</v>
      </c>
      <c r="I27" s="3">
        <v>27</v>
      </c>
      <c r="J27" s="160" t="s">
        <v>31</v>
      </c>
      <c r="K27" s="120">
        <f t="shared" si="1"/>
        <v>22</v>
      </c>
      <c r="L27" s="160" t="s">
        <v>26</v>
      </c>
      <c r="M27" s="321">
        <v>897</v>
      </c>
      <c r="N27" s="89">
        <f t="shared" si="2"/>
        <v>1414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24</v>
      </c>
      <c r="C28" s="43">
        <f t="shared" si="5"/>
        <v>2100</v>
      </c>
      <c r="D28" s="97">
        <f t="shared" si="6"/>
        <v>2526</v>
      </c>
      <c r="E28" s="55">
        <f t="shared" si="3"/>
        <v>99.952403617325075</v>
      </c>
      <c r="F28" s="52">
        <f t="shared" si="4"/>
        <v>83.135391923990497</v>
      </c>
      <c r="G28" s="62"/>
      <c r="H28" s="88">
        <v>5</v>
      </c>
      <c r="I28" s="3">
        <v>32</v>
      </c>
      <c r="J28" s="160" t="s">
        <v>35</v>
      </c>
      <c r="K28" s="120">
        <f t="shared" si="1"/>
        <v>12</v>
      </c>
      <c r="L28" s="160" t="s">
        <v>18</v>
      </c>
      <c r="M28" s="321">
        <v>1397</v>
      </c>
      <c r="N28" s="89">
        <f t="shared" si="2"/>
        <v>1395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1414</v>
      </c>
      <c r="D29" s="97">
        <f t="shared" si="6"/>
        <v>940</v>
      </c>
      <c r="E29" s="55">
        <f t="shared" si="3"/>
        <v>157.63656633221851</v>
      </c>
      <c r="F29" s="52">
        <f t="shared" si="4"/>
        <v>150.42553191489361</v>
      </c>
      <c r="G29" s="73"/>
      <c r="H29" s="289">
        <v>3</v>
      </c>
      <c r="I29" s="3">
        <v>4</v>
      </c>
      <c r="J29" s="160" t="s">
        <v>11</v>
      </c>
      <c r="K29" s="181">
        <f t="shared" si="1"/>
        <v>17</v>
      </c>
      <c r="L29" s="162" t="s">
        <v>21</v>
      </c>
      <c r="M29" s="322">
        <v>1044</v>
      </c>
      <c r="N29" s="89">
        <f t="shared" si="2"/>
        <v>1049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18</v>
      </c>
      <c r="C30" s="43">
        <f t="shared" si="5"/>
        <v>1395</v>
      </c>
      <c r="D30" s="97">
        <f t="shared" si="6"/>
        <v>1040</v>
      </c>
      <c r="E30" s="55">
        <f t="shared" si="3"/>
        <v>99.856836077308515</v>
      </c>
      <c r="F30" s="52">
        <f t="shared" si="4"/>
        <v>134.13461538461539</v>
      </c>
      <c r="G30" s="72"/>
      <c r="H30" s="88">
        <v>0</v>
      </c>
      <c r="I30" s="3">
        <v>2</v>
      </c>
      <c r="J30" s="160" t="s">
        <v>6</v>
      </c>
      <c r="K30" s="114"/>
      <c r="L30" s="332" t="s">
        <v>106</v>
      </c>
      <c r="M30" s="323">
        <v>89636</v>
      </c>
      <c r="N30" s="89">
        <f>SUM(H44)</f>
        <v>83580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21</v>
      </c>
      <c r="C31" s="43">
        <f t="shared" si="5"/>
        <v>1049</v>
      </c>
      <c r="D31" s="97">
        <f t="shared" si="6"/>
        <v>1043</v>
      </c>
      <c r="E31" s="55">
        <f t="shared" si="3"/>
        <v>100.47892720306513</v>
      </c>
      <c r="F31" s="63">
        <f t="shared" si="4"/>
        <v>100.57526366251199</v>
      </c>
      <c r="G31" s="75"/>
      <c r="H31" s="88">
        <v>0</v>
      </c>
      <c r="I31" s="3">
        <v>3</v>
      </c>
      <c r="J31" s="160" t="s">
        <v>10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83580</v>
      </c>
      <c r="D32" s="67">
        <f>SUM(L14)</f>
        <v>84789</v>
      </c>
      <c r="E32" s="68">
        <f>SUM(N30/M30*100)</f>
        <v>93.243785978847782</v>
      </c>
      <c r="F32" s="63">
        <f t="shared" si="4"/>
        <v>98.574107490358415</v>
      </c>
      <c r="G32" s="71"/>
      <c r="H32" s="89">
        <v>0</v>
      </c>
      <c r="I32" s="3">
        <v>7</v>
      </c>
      <c r="J32" s="160" t="s">
        <v>14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8</v>
      </c>
      <c r="J33" s="160" t="s">
        <v>15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10</v>
      </c>
      <c r="J34" s="160" t="s">
        <v>16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15</v>
      </c>
      <c r="J35" s="160" t="s">
        <v>20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19</v>
      </c>
      <c r="J36" s="160" t="s">
        <v>23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289">
        <v>0</v>
      </c>
      <c r="I37" s="3">
        <v>23</v>
      </c>
      <c r="J37" s="160" t="s">
        <v>27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28</v>
      </c>
      <c r="J38" s="160" t="s">
        <v>32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29</v>
      </c>
      <c r="J39" s="160" t="s">
        <v>54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83580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204</v>
      </c>
      <c r="I48" s="3"/>
      <c r="J48" s="178" t="s">
        <v>103</v>
      </c>
      <c r="K48" s="81"/>
      <c r="L48" s="296" t="s">
        <v>206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98</v>
      </c>
      <c r="I49" s="3"/>
      <c r="J49" s="144" t="s">
        <v>9</v>
      </c>
      <c r="K49" s="98"/>
      <c r="L49" s="94" t="s">
        <v>98</v>
      </c>
      <c r="N49" s="48"/>
      <c r="R49" s="48"/>
      <c r="S49" s="26"/>
      <c r="T49" s="26"/>
      <c r="U49" s="26"/>
      <c r="V49" s="26"/>
    </row>
    <row r="50" spans="1:22" ht="13.5" customHeight="1">
      <c r="H50" s="425">
        <v>269793</v>
      </c>
      <c r="I50" s="160">
        <v>17</v>
      </c>
      <c r="J50" s="160" t="s">
        <v>21</v>
      </c>
      <c r="K50" s="123">
        <f>SUM(I50)</f>
        <v>17</v>
      </c>
      <c r="L50" s="297">
        <v>283745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82440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105992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24280</v>
      </c>
      <c r="I52" s="160">
        <v>16</v>
      </c>
      <c r="J52" s="160" t="s">
        <v>3</v>
      </c>
      <c r="K52" s="123">
        <f t="shared" si="7"/>
        <v>16</v>
      </c>
      <c r="L52" s="297">
        <v>20150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17639</v>
      </c>
      <c r="I53" s="160">
        <v>40</v>
      </c>
      <c r="J53" s="160" t="s">
        <v>2</v>
      </c>
      <c r="K53" s="123">
        <f t="shared" si="7"/>
        <v>40</v>
      </c>
      <c r="L53" s="297">
        <v>11343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8" t="s">
        <v>200</v>
      </c>
      <c r="D54" s="8" t="s">
        <v>190</v>
      </c>
      <c r="E54" s="59" t="s">
        <v>41</v>
      </c>
      <c r="F54" s="59" t="s">
        <v>50</v>
      </c>
      <c r="G54" s="60" t="s">
        <v>52</v>
      </c>
      <c r="H54" s="88">
        <v>16320</v>
      </c>
      <c r="I54" s="160">
        <v>26</v>
      </c>
      <c r="J54" s="160" t="s">
        <v>30</v>
      </c>
      <c r="K54" s="123">
        <f t="shared" si="7"/>
        <v>26</v>
      </c>
      <c r="L54" s="297">
        <v>14915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269793</v>
      </c>
      <c r="D55" s="5">
        <f t="shared" ref="D55:D64" si="8">SUM(L50)</f>
        <v>283745</v>
      </c>
      <c r="E55" s="52">
        <f>SUM(N66/M66*100)</f>
        <v>83.543798151955812</v>
      </c>
      <c r="F55" s="52">
        <f t="shared" ref="F55:F65" si="9">SUM(C55/D55*100)</f>
        <v>95.082908949937433</v>
      </c>
      <c r="G55" s="62"/>
      <c r="H55" s="88">
        <v>14349</v>
      </c>
      <c r="I55" s="160">
        <v>33</v>
      </c>
      <c r="J55" s="160" t="s">
        <v>0</v>
      </c>
      <c r="K55" s="123">
        <f t="shared" si="7"/>
        <v>33</v>
      </c>
      <c r="L55" s="297">
        <v>9575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82440</v>
      </c>
      <c r="D56" s="5">
        <f t="shared" si="8"/>
        <v>105992</v>
      </c>
      <c r="E56" s="52">
        <f t="shared" ref="E56:E65" si="11">SUM(N67/M67*100)</f>
        <v>97.59909077994034</v>
      </c>
      <c r="F56" s="52">
        <f t="shared" si="9"/>
        <v>77.779455053211564</v>
      </c>
      <c r="G56" s="62"/>
      <c r="H56" s="88">
        <v>13037</v>
      </c>
      <c r="I56" s="160">
        <v>24</v>
      </c>
      <c r="J56" s="160" t="s">
        <v>28</v>
      </c>
      <c r="K56" s="123">
        <f t="shared" si="7"/>
        <v>24</v>
      </c>
      <c r="L56" s="297">
        <v>11526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24280</v>
      </c>
      <c r="D57" s="5">
        <f t="shared" si="8"/>
        <v>20150</v>
      </c>
      <c r="E57" s="52">
        <f t="shared" si="11"/>
        <v>99.528591924574698</v>
      </c>
      <c r="F57" s="52">
        <f t="shared" si="9"/>
        <v>120.49627791563276</v>
      </c>
      <c r="G57" s="62"/>
      <c r="H57" s="88">
        <v>11634</v>
      </c>
      <c r="I57" s="160">
        <v>37</v>
      </c>
      <c r="J57" s="160" t="s">
        <v>37</v>
      </c>
      <c r="K57" s="123">
        <f t="shared" si="7"/>
        <v>37</v>
      </c>
      <c r="L57" s="297">
        <v>9842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2</v>
      </c>
      <c r="C58" s="43">
        <f t="shared" si="10"/>
        <v>17639</v>
      </c>
      <c r="D58" s="5">
        <f t="shared" si="8"/>
        <v>11343</v>
      </c>
      <c r="E58" s="52">
        <f t="shared" si="11"/>
        <v>95.666558195031996</v>
      </c>
      <c r="F58" s="52">
        <f t="shared" si="9"/>
        <v>155.50559816626995</v>
      </c>
      <c r="G58" s="62"/>
      <c r="H58" s="374">
        <v>8634</v>
      </c>
      <c r="I58" s="162">
        <v>38</v>
      </c>
      <c r="J58" s="162" t="s">
        <v>38</v>
      </c>
      <c r="K58" s="123">
        <f t="shared" si="7"/>
        <v>38</v>
      </c>
      <c r="L58" s="295">
        <v>9452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30</v>
      </c>
      <c r="C59" s="43">
        <f t="shared" si="10"/>
        <v>16320</v>
      </c>
      <c r="D59" s="5">
        <f t="shared" si="8"/>
        <v>14915</v>
      </c>
      <c r="E59" s="52">
        <f t="shared" si="11"/>
        <v>88.393002220657536</v>
      </c>
      <c r="F59" s="52">
        <f t="shared" si="9"/>
        <v>109.42004693261818</v>
      </c>
      <c r="G59" s="72"/>
      <c r="H59" s="374">
        <v>7604</v>
      </c>
      <c r="I59" s="162">
        <v>25</v>
      </c>
      <c r="J59" s="162" t="s">
        <v>29</v>
      </c>
      <c r="K59" s="123">
        <f t="shared" si="7"/>
        <v>25</v>
      </c>
      <c r="L59" s="295">
        <v>7281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0</v>
      </c>
      <c r="C60" s="43">
        <f t="shared" si="10"/>
        <v>14349</v>
      </c>
      <c r="D60" s="5">
        <f t="shared" si="8"/>
        <v>9575</v>
      </c>
      <c r="E60" s="52">
        <f t="shared" si="11"/>
        <v>123.10398078242966</v>
      </c>
      <c r="F60" s="52">
        <f t="shared" si="9"/>
        <v>149.85900783289819</v>
      </c>
      <c r="G60" s="62"/>
      <c r="H60" s="421">
        <v>5162</v>
      </c>
      <c r="I60" s="220">
        <v>34</v>
      </c>
      <c r="J60" s="220" t="s">
        <v>1</v>
      </c>
      <c r="K60" s="81" t="s">
        <v>8</v>
      </c>
      <c r="L60" s="406">
        <v>497605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28</v>
      </c>
      <c r="C61" s="43">
        <f t="shared" si="10"/>
        <v>13037</v>
      </c>
      <c r="D61" s="5">
        <f t="shared" si="8"/>
        <v>11526</v>
      </c>
      <c r="E61" s="52">
        <f t="shared" si="11"/>
        <v>85.527783244768088</v>
      </c>
      <c r="F61" s="52">
        <f t="shared" si="9"/>
        <v>113.10949158424432</v>
      </c>
      <c r="G61" s="62"/>
      <c r="H61" s="88">
        <v>3747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11634</v>
      </c>
      <c r="D62" s="5">
        <f t="shared" si="8"/>
        <v>9842</v>
      </c>
      <c r="E62" s="52">
        <f t="shared" si="11"/>
        <v>97.871624463699831</v>
      </c>
      <c r="F62" s="52">
        <f t="shared" si="9"/>
        <v>118.20768136557611</v>
      </c>
      <c r="G62" s="73"/>
      <c r="H62" s="88">
        <v>1726</v>
      </c>
      <c r="I62" s="160">
        <v>30</v>
      </c>
      <c r="J62" s="160" t="s">
        <v>97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38</v>
      </c>
      <c r="C63" s="43">
        <f t="shared" si="10"/>
        <v>8634</v>
      </c>
      <c r="D63" s="5">
        <f t="shared" si="8"/>
        <v>9452</v>
      </c>
      <c r="E63" s="52">
        <f t="shared" si="11"/>
        <v>93.542795232936086</v>
      </c>
      <c r="F63" s="52">
        <f t="shared" si="9"/>
        <v>91.345746931866273</v>
      </c>
      <c r="G63" s="72"/>
      <c r="H63" s="88">
        <v>1011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29</v>
      </c>
      <c r="C64" s="43">
        <f t="shared" si="10"/>
        <v>7604</v>
      </c>
      <c r="D64" s="5">
        <f t="shared" si="8"/>
        <v>7281</v>
      </c>
      <c r="E64" s="57">
        <f t="shared" si="11"/>
        <v>76.437474869320468</v>
      </c>
      <c r="F64" s="52">
        <f t="shared" si="9"/>
        <v>104.43620381815684</v>
      </c>
      <c r="G64" s="75"/>
      <c r="H64" s="122">
        <v>974</v>
      </c>
      <c r="I64" s="160">
        <v>21</v>
      </c>
      <c r="J64" s="160" t="s">
        <v>25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480818</v>
      </c>
      <c r="D65" s="67">
        <f>SUM(L60)</f>
        <v>497605</v>
      </c>
      <c r="E65" s="70">
        <f t="shared" si="11"/>
        <v>88.409551845811279</v>
      </c>
      <c r="F65" s="70">
        <f t="shared" si="9"/>
        <v>96.626440650716944</v>
      </c>
      <c r="G65" s="71"/>
      <c r="H65" s="89">
        <v>945</v>
      </c>
      <c r="I65" s="160">
        <v>35</v>
      </c>
      <c r="J65" s="160" t="s">
        <v>36</v>
      </c>
      <c r="L65" s="190" t="s">
        <v>103</v>
      </c>
      <c r="M65" s="141" t="s">
        <v>62</v>
      </c>
      <c r="N65" t="s">
        <v>74</v>
      </c>
      <c r="R65" s="48"/>
      <c r="S65" s="26"/>
      <c r="T65" s="26"/>
      <c r="U65" s="26"/>
      <c r="V65" s="26"/>
    </row>
    <row r="66" spans="1:22" ht="13.5" customHeight="1">
      <c r="H66" s="88">
        <v>785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8">
        <v>322936</v>
      </c>
      <c r="N66" s="89">
        <f>SUM(H50)</f>
        <v>269793</v>
      </c>
      <c r="R66" s="48"/>
      <c r="S66" s="26"/>
      <c r="T66" s="26"/>
      <c r="U66" s="26"/>
      <c r="V66" s="26"/>
    </row>
    <row r="67" spans="1:22" ht="13.5" customHeight="1">
      <c r="H67" s="88">
        <v>229</v>
      </c>
      <c r="I67" s="160">
        <v>13</v>
      </c>
      <c r="J67" s="160" t="s">
        <v>7</v>
      </c>
      <c r="K67" s="116">
        <f t="shared" ref="K67:K75" si="12">SUM(I51)</f>
        <v>36</v>
      </c>
      <c r="L67" s="160" t="s">
        <v>5</v>
      </c>
      <c r="M67" s="306">
        <v>84468</v>
      </c>
      <c r="N67" s="89">
        <f t="shared" ref="N67:N75" si="13">SUM(H51)</f>
        <v>82440</v>
      </c>
      <c r="R67" s="48"/>
      <c r="S67" s="26"/>
      <c r="T67" s="26"/>
      <c r="U67" s="26"/>
      <c r="V67" s="26"/>
    </row>
    <row r="68" spans="1:22" ht="13.5" customHeight="1">
      <c r="C68" s="26"/>
      <c r="H68" s="88">
        <v>115</v>
      </c>
      <c r="I68" s="160">
        <v>11</v>
      </c>
      <c r="J68" s="160" t="s">
        <v>17</v>
      </c>
      <c r="K68" s="116">
        <f t="shared" si="12"/>
        <v>16</v>
      </c>
      <c r="L68" s="160" t="s">
        <v>3</v>
      </c>
      <c r="M68" s="306">
        <v>24395</v>
      </c>
      <c r="N68" s="89">
        <f t="shared" si="13"/>
        <v>24280</v>
      </c>
      <c r="R68" s="48"/>
      <c r="S68" s="26"/>
      <c r="T68" s="26"/>
      <c r="U68" s="26"/>
      <c r="V68" s="26"/>
    </row>
    <row r="69" spans="1:22" ht="13.5" customHeight="1">
      <c r="H69" s="289">
        <v>113</v>
      </c>
      <c r="I69" s="160">
        <v>1</v>
      </c>
      <c r="J69" s="160" t="s">
        <v>4</v>
      </c>
      <c r="K69" s="116">
        <f t="shared" si="12"/>
        <v>40</v>
      </c>
      <c r="L69" s="160" t="s">
        <v>2</v>
      </c>
      <c r="M69" s="306">
        <v>18438</v>
      </c>
      <c r="N69" s="89">
        <f t="shared" si="13"/>
        <v>17639</v>
      </c>
      <c r="R69" s="48"/>
      <c r="S69" s="26"/>
      <c r="T69" s="26"/>
      <c r="U69" s="26"/>
      <c r="V69" s="26"/>
    </row>
    <row r="70" spans="1:22" ht="13.5" customHeight="1">
      <c r="H70" s="88">
        <v>96</v>
      </c>
      <c r="I70" s="160">
        <v>9</v>
      </c>
      <c r="J70" s="3" t="s">
        <v>160</v>
      </c>
      <c r="K70" s="116">
        <f t="shared" si="12"/>
        <v>26</v>
      </c>
      <c r="L70" s="160" t="s">
        <v>30</v>
      </c>
      <c r="M70" s="306">
        <v>18463</v>
      </c>
      <c r="N70" s="89">
        <f t="shared" si="13"/>
        <v>16320</v>
      </c>
      <c r="R70" s="48"/>
      <c r="S70" s="26"/>
      <c r="T70" s="26"/>
      <c r="U70" s="26"/>
      <c r="V70" s="26"/>
    </row>
    <row r="71" spans="1:22" ht="13.5" customHeight="1">
      <c r="H71" s="88">
        <v>93</v>
      </c>
      <c r="I71" s="160">
        <v>27</v>
      </c>
      <c r="J71" s="160" t="s">
        <v>31</v>
      </c>
      <c r="K71" s="116">
        <f t="shared" si="12"/>
        <v>33</v>
      </c>
      <c r="L71" s="160" t="s">
        <v>0</v>
      </c>
      <c r="M71" s="306">
        <v>11656</v>
      </c>
      <c r="N71" s="89">
        <f t="shared" si="13"/>
        <v>14349</v>
      </c>
      <c r="R71" s="48"/>
      <c r="S71" s="26"/>
      <c r="T71" s="26"/>
      <c r="U71" s="26"/>
      <c r="V71" s="26"/>
    </row>
    <row r="72" spans="1:22" ht="13.5" customHeight="1">
      <c r="H72" s="193">
        <v>25</v>
      </c>
      <c r="I72" s="160">
        <v>4</v>
      </c>
      <c r="J72" s="160" t="s">
        <v>11</v>
      </c>
      <c r="K72" s="116">
        <f t="shared" si="12"/>
        <v>24</v>
      </c>
      <c r="L72" s="160" t="s">
        <v>28</v>
      </c>
      <c r="M72" s="306">
        <v>15243</v>
      </c>
      <c r="N72" s="89">
        <f t="shared" si="13"/>
        <v>13037</v>
      </c>
      <c r="R72" s="48"/>
      <c r="S72" s="26"/>
      <c r="T72" s="26"/>
      <c r="U72" s="26"/>
      <c r="V72" s="26"/>
    </row>
    <row r="73" spans="1:22" ht="13.5" customHeight="1">
      <c r="H73" s="289">
        <v>25</v>
      </c>
      <c r="I73" s="160">
        <v>39</v>
      </c>
      <c r="J73" s="160" t="s">
        <v>39</v>
      </c>
      <c r="K73" s="116">
        <f t="shared" si="12"/>
        <v>37</v>
      </c>
      <c r="L73" s="160" t="s">
        <v>37</v>
      </c>
      <c r="M73" s="306">
        <v>11887</v>
      </c>
      <c r="N73" s="89">
        <f t="shared" si="13"/>
        <v>11634</v>
      </c>
      <c r="R73" s="48"/>
      <c r="S73" s="26"/>
      <c r="T73" s="26"/>
      <c r="U73" s="26"/>
      <c r="V73" s="26"/>
    </row>
    <row r="74" spans="1:22" ht="13.5" customHeight="1">
      <c r="H74" s="88">
        <v>24</v>
      </c>
      <c r="I74" s="160">
        <v>23</v>
      </c>
      <c r="J74" s="160" t="s">
        <v>27</v>
      </c>
      <c r="K74" s="116">
        <f t="shared" si="12"/>
        <v>38</v>
      </c>
      <c r="L74" s="162" t="s">
        <v>38</v>
      </c>
      <c r="M74" s="307">
        <v>9230</v>
      </c>
      <c r="N74" s="89">
        <f t="shared" si="13"/>
        <v>8634</v>
      </c>
      <c r="R74" s="48"/>
      <c r="S74" s="26"/>
      <c r="T74" s="26"/>
      <c r="U74" s="26"/>
      <c r="V74" s="26"/>
    </row>
    <row r="75" spans="1:22" ht="13.5" customHeight="1" thickBot="1">
      <c r="H75" s="88">
        <v>11</v>
      </c>
      <c r="I75" s="160">
        <v>28</v>
      </c>
      <c r="J75" s="160" t="s">
        <v>32</v>
      </c>
      <c r="K75" s="116">
        <f t="shared" si="12"/>
        <v>25</v>
      </c>
      <c r="L75" s="162" t="s">
        <v>29</v>
      </c>
      <c r="M75" s="307">
        <v>9948</v>
      </c>
      <c r="N75" s="166">
        <f t="shared" si="13"/>
        <v>7604</v>
      </c>
      <c r="R75" s="48"/>
      <c r="S75" s="26"/>
      <c r="T75" s="26"/>
      <c r="U75" s="26"/>
      <c r="V75" s="26"/>
    </row>
    <row r="76" spans="1:22" ht="13.5" customHeight="1" thickTop="1">
      <c r="H76" s="289">
        <v>6</v>
      </c>
      <c r="I76" s="160">
        <v>18</v>
      </c>
      <c r="J76" s="160" t="s">
        <v>22</v>
      </c>
      <c r="K76" s="3"/>
      <c r="L76" s="332" t="s">
        <v>106</v>
      </c>
      <c r="M76" s="337">
        <v>543853</v>
      </c>
      <c r="N76" s="171">
        <f>SUM(H90)</f>
        <v>480818</v>
      </c>
      <c r="R76" s="48"/>
      <c r="S76" s="26"/>
      <c r="T76" s="26"/>
      <c r="U76" s="26"/>
      <c r="V76" s="26"/>
    </row>
    <row r="77" spans="1:22" ht="13.5" customHeight="1">
      <c r="H77" s="88">
        <v>1</v>
      </c>
      <c r="I77" s="160">
        <v>22</v>
      </c>
      <c r="J77" s="160" t="s">
        <v>26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0</v>
      </c>
      <c r="I78" s="160">
        <v>2</v>
      </c>
      <c r="J78" s="160" t="s">
        <v>6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289">
        <v>0</v>
      </c>
      <c r="I84" s="160">
        <v>10</v>
      </c>
      <c r="J84" s="160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289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480818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I50" sqref="I50:J5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5" t="s">
        <v>207</v>
      </c>
      <c r="B1" s="466"/>
      <c r="C1" s="466"/>
      <c r="D1" s="466"/>
      <c r="E1" s="466"/>
      <c r="F1" s="466"/>
      <c r="G1" s="466"/>
      <c r="I1" s="381"/>
      <c r="J1" s="392"/>
      <c r="M1" s="16"/>
      <c r="N1" t="s">
        <v>200</v>
      </c>
      <c r="O1" s="399"/>
      <c r="Q1" s="279" t="s">
        <v>187</v>
      </c>
    </row>
    <row r="2" spans="1:19" ht="13.5" customHeight="1">
      <c r="H2" s="3"/>
      <c r="I2" s="144" t="s">
        <v>9</v>
      </c>
      <c r="J2" s="8" t="s">
        <v>67</v>
      </c>
      <c r="K2" s="3" t="s">
        <v>44</v>
      </c>
      <c r="L2" s="3"/>
      <c r="M2" s="8" t="s">
        <v>9</v>
      </c>
      <c r="N2" s="400"/>
      <c r="O2" s="89"/>
      <c r="P2" s="3"/>
      <c r="Q2" s="400"/>
      <c r="R2" s="397"/>
      <c r="S2" s="398"/>
    </row>
    <row r="3" spans="1:19" ht="13.5" customHeight="1">
      <c r="H3" s="3">
        <v>17</v>
      </c>
      <c r="I3" s="160" t="s">
        <v>21</v>
      </c>
      <c r="J3" s="217">
        <v>429569</v>
      </c>
      <c r="K3" s="195">
        <v>1</v>
      </c>
      <c r="L3" s="3">
        <f>SUM(H3)</f>
        <v>17</v>
      </c>
      <c r="M3" s="160" t="s">
        <v>21</v>
      </c>
      <c r="N3" s="13">
        <f>SUM(J3)</f>
        <v>429569</v>
      </c>
      <c r="O3" s="3">
        <f>SUM(H3)</f>
        <v>17</v>
      </c>
      <c r="P3" s="160" t="s">
        <v>21</v>
      </c>
      <c r="Q3" s="196">
        <v>445105</v>
      </c>
      <c r="R3" s="397"/>
      <c r="S3" s="398"/>
    </row>
    <row r="4" spans="1:19" ht="13.5" customHeight="1">
      <c r="G4" s="17"/>
      <c r="H4" s="3">
        <v>26</v>
      </c>
      <c r="I4" s="160" t="s">
        <v>30</v>
      </c>
      <c r="J4" s="13">
        <v>134404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134404</v>
      </c>
      <c r="O4" s="3">
        <f t="shared" ref="O4:O12" si="2">SUM(H4)</f>
        <v>26</v>
      </c>
      <c r="P4" s="160" t="s">
        <v>30</v>
      </c>
      <c r="Q4" s="86">
        <v>136106</v>
      </c>
      <c r="R4" s="397"/>
      <c r="S4" s="398"/>
    </row>
    <row r="5" spans="1:19" ht="13.5" customHeight="1">
      <c r="H5" s="3">
        <v>36</v>
      </c>
      <c r="I5" s="160" t="s">
        <v>5</v>
      </c>
      <c r="J5" s="13">
        <v>119038</v>
      </c>
      <c r="K5" s="195">
        <v>3</v>
      </c>
      <c r="L5" s="3">
        <f t="shared" si="0"/>
        <v>36</v>
      </c>
      <c r="M5" s="160" t="s">
        <v>5</v>
      </c>
      <c r="N5" s="13">
        <f t="shared" si="1"/>
        <v>119038</v>
      </c>
      <c r="O5" s="3">
        <f t="shared" si="2"/>
        <v>36</v>
      </c>
      <c r="P5" s="160" t="s">
        <v>5</v>
      </c>
      <c r="Q5" s="86">
        <v>139269</v>
      </c>
    </row>
    <row r="6" spans="1:19" ht="13.5" customHeight="1">
      <c r="H6" s="3">
        <v>33</v>
      </c>
      <c r="I6" s="160" t="s">
        <v>0</v>
      </c>
      <c r="J6" s="217">
        <v>80284</v>
      </c>
      <c r="K6" s="195">
        <v>4</v>
      </c>
      <c r="L6" s="3">
        <f t="shared" si="0"/>
        <v>33</v>
      </c>
      <c r="M6" s="160" t="s">
        <v>0</v>
      </c>
      <c r="N6" s="13">
        <f t="shared" si="1"/>
        <v>80284</v>
      </c>
      <c r="O6" s="3">
        <f t="shared" si="2"/>
        <v>33</v>
      </c>
      <c r="P6" s="160" t="s">
        <v>0</v>
      </c>
      <c r="Q6" s="86">
        <v>77198</v>
      </c>
    </row>
    <row r="7" spans="1:19" ht="13.5" customHeight="1">
      <c r="H7" s="3">
        <v>31</v>
      </c>
      <c r="I7" s="160" t="s">
        <v>63</v>
      </c>
      <c r="J7" s="217">
        <v>79876</v>
      </c>
      <c r="K7" s="195">
        <v>5</v>
      </c>
      <c r="L7" s="3">
        <f t="shared" si="0"/>
        <v>31</v>
      </c>
      <c r="M7" s="160" t="s">
        <v>63</v>
      </c>
      <c r="N7" s="13">
        <f t="shared" si="1"/>
        <v>79876</v>
      </c>
      <c r="O7" s="3">
        <f t="shared" si="2"/>
        <v>31</v>
      </c>
      <c r="P7" s="160" t="s">
        <v>63</v>
      </c>
      <c r="Q7" s="86">
        <v>88275</v>
      </c>
    </row>
    <row r="8" spans="1:19" ht="13.5" customHeight="1">
      <c r="H8" s="33">
        <v>40</v>
      </c>
      <c r="I8" s="160" t="s">
        <v>2</v>
      </c>
      <c r="J8" s="13">
        <v>70912</v>
      </c>
      <c r="K8" s="195">
        <v>6</v>
      </c>
      <c r="L8" s="3">
        <f t="shared" si="0"/>
        <v>40</v>
      </c>
      <c r="M8" s="160" t="s">
        <v>2</v>
      </c>
      <c r="N8" s="13">
        <f t="shared" si="1"/>
        <v>70912</v>
      </c>
      <c r="O8" s="3">
        <f t="shared" si="2"/>
        <v>40</v>
      </c>
      <c r="P8" s="160" t="s">
        <v>2</v>
      </c>
      <c r="Q8" s="86">
        <v>68835</v>
      </c>
    </row>
    <row r="9" spans="1:19" ht="13.5" customHeight="1">
      <c r="H9" s="14">
        <v>16</v>
      </c>
      <c r="I9" s="162" t="s">
        <v>3</v>
      </c>
      <c r="J9" s="13">
        <v>62949</v>
      </c>
      <c r="K9" s="195">
        <v>7</v>
      </c>
      <c r="L9" s="3">
        <f t="shared" si="0"/>
        <v>16</v>
      </c>
      <c r="M9" s="162" t="s">
        <v>3</v>
      </c>
      <c r="N9" s="13">
        <f t="shared" si="1"/>
        <v>62949</v>
      </c>
      <c r="O9" s="3">
        <f t="shared" si="2"/>
        <v>16</v>
      </c>
      <c r="P9" s="162" t="s">
        <v>3</v>
      </c>
      <c r="Q9" s="86">
        <v>65450</v>
      </c>
    </row>
    <row r="10" spans="1:19" ht="13.5" customHeight="1">
      <c r="H10" s="3">
        <v>34</v>
      </c>
      <c r="I10" s="160" t="s">
        <v>1</v>
      </c>
      <c r="J10" s="13">
        <v>58498</v>
      </c>
      <c r="K10" s="195">
        <v>8</v>
      </c>
      <c r="L10" s="3">
        <f t="shared" si="0"/>
        <v>34</v>
      </c>
      <c r="M10" s="160" t="s">
        <v>1</v>
      </c>
      <c r="N10" s="13">
        <f t="shared" si="1"/>
        <v>58498</v>
      </c>
      <c r="O10" s="3">
        <f t="shared" si="2"/>
        <v>34</v>
      </c>
      <c r="P10" s="160" t="s">
        <v>1</v>
      </c>
      <c r="Q10" s="86">
        <v>64863</v>
      </c>
    </row>
    <row r="11" spans="1:19" ht="13.5" customHeight="1">
      <c r="H11" s="14">
        <v>13</v>
      </c>
      <c r="I11" s="162" t="s">
        <v>7</v>
      </c>
      <c r="J11" s="13">
        <v>50319</v>
      </c>
      <c r="K11" s="195">
        <v>9</v>
      </c>
      <c r="L11" s="3">
        <f t="shared" si="0"/>
        <v>13</v>
      </c>
      <c r="M11" s="162" t="s">
        <v>7</v>
      </c>
      <c r="N11" s="13">
        <f t="shared" si="1"/>
        <v>50319</v>
      </c>
      <c r="O11" s="3">
        <f t="shared" si="2"/>
        <v>13</v>
      </c>
      <c r="P11" s="162" t="s">
        <v>7</v>
      </c>
      <c r="Q11" s="86">
        <v>48583</v>
      </c>
    </row>
    <row r="12" spans="1:19" ht="13.5" customHeight="1" thickBot="1">
      <c r="H12" s="271">
        <v>25</v>
      </c>
      <c r="I12" s="375" t="s">
        <v>29</v>
      </c>
      <c r="J12" s="412">
        <v>50278</v>
      </c>
      <c r="K12" s="194">
        <v>10</v>
      </c>
      <c r="L12" s="3">
        <f t="shared" si="0"/>
        <v>25</v>
      </c>
      <c r="M12" s="375" t="s">
        <v>29</v>
      </c>
      <c r="N12" s="113">
        <f t="shared" si="1"/>
        <v>50278</v>
      </c>
      <c r="O12" s="14">
        <f t="shared" si="2"/>
        <v>25</v>
      </c>
      <c r="P12" s="375" t="s">
        <v>29</v>
      </c>
      <c r="Q12" s="197">
        <v>43209</v>
      </c>
    </row>
    <row r="13" spans="1:19" ht="13.5" customHeight="1" thickTop="1" thickBot="1">
      <c r="H13" s="121">
        <v>2</v>
      </c>
      <c r="I13" s="174" t="s">
        <v>6</v>
      </c>
      <c r="J13" s="414">
        <v>43024</v>
      </c>
      <c r="K13" s="103"/>
      <c r="L13" s="78"/>
      <c r="M13" s="163"/>
      <c r="N13" s="336">
        <f>SUM(J43)</f>
        <v>1450761</v>
      </c>
      <c r="O13" s="3"/>
      <c r="P13" s="270" t="s">
        <v>8</v>
      </c>
      <c r="Q13" s="198">
        <v>1510177</v>
      </c>
    </row>
    <row r="14" spans="1:19" ht="13.5" customHeight="1">
      <c r="B14" s="19"/>
      <c r="H14" s="3">
        <v>24</v>
      </c>
      <c r="I14" s="160" t="s">
        <v>28</v>
      </c>
      <c r="J14" s="13">
        <v>37549</v>
      </c>
      <c r="K14" s="103"/>
      <c r="L14" s="26"/>
      <c r="O14"/>
    </row>
    <row r="15" spans="1:19" ht="13.5" customHeight="1">
      <c r="H15" s="3">
        <v>38</v>
      </c>
      <c r="I15" s="160" t="s">
        <v>38</v>
      </c>
      <c r="J15" s="217">
        <v>36440</v>
      </c>
      <c r="K15" s="103"/>
      <c r="L15" s="26"/>
      <c r="M15" t="s">
        <v>202</v>
      </c>
      <c r="N15" s="15"/>
      <c r="O15"/>
      <c r="P15" t="s">
        <v>203</v>
      </c>
      <c r="Q15" s="85" t="s">
        <v>174</v>
      </c>
    </row>
    <row r="16" spans="1:19" ht="13.5" customHeight="1">
      <c r="C16" s="15"/>
      <c r="E16" s="17"/>
      <c r="H16" s="3">
        <v>37</v>
      </c>
      <c r="I16" s="160" t="s">
        <v>37</v>
      </c>
      <c r="J16" s="136">
        <v>31895</v>
      </c>
      <c r="K16" s="103"/>
      <c r="L16" s="3">
        <f>SUM(L3)</f>
        <v>17</v>
      </c>
      <c r="M16" s="13">
        <f>SUM(N3)</f>
        <v>429569</v>
      </c>
      <c r="N16" s="160" t="s">
        <v>21</v>
      </c>
      <c r="O16" s="3">
        <f>SUM(O3)</f>
        <v>17</v>
      </c>
      <c r="P16" s="13">
        <f>SUM(M16)</f>
        <v>429569</v>
      </c>
      <c r="Q16" s="275">
        <v>431279</v>
      </c>
      <c r="R16" s="79"/>
    </row>
    <row r="17" spans="2:20" ht="13.5" customHeight="1">
      <c r="C17" s="15"/>
      <c r="E17" s="17"/>
      <c r="H17" s="3">
        <v>3</v>
      </c>
      <c r="I17" s="160" t="s">
        <v>10</v>
      </c>
      <c r="J17" s="13">
        <v>29432</v>
      </c>
      <c r="K17" s="103"/>
      <c r="L17" s="3">
        <f t="shared" ref="L17:L25" si="3">SUM(L4)</f>
        <v>26</v>
      </c>
      <c r="M17" s="13">
        <f t="shared" ref="M17:M25" si="4">SUM(N4)</f>
        <v>134404</v>
      </c>
      <c r="N17" s="160" t="s">
        <v>30</v>
      </c>
      <c r="O17" s="3">
        <f t="shared" ref="O17:O25" si="5">SUM(O4)</f>
        <v>26</v>
      </c>
      <c r="P17" s="13">
        <f t="shared" ref="P17:P25" si="6">SUM(M17)</f>
        <v>134404</v>
      </c>
      <c r="Q17" s="276">
        <v>134415</v>
      </c>
      <c r="R17" s="79"/>
      <c r="S17" s="42"/>
    </row>
    <row r="18" spans="2:20" ht="13.5" customHeight="1">
      <c r="C18" s="15"/>
      <c r="E18" s="17"/>
      <c r="H18" s="3">
        <v>9</v>
      </c>
      <c r="I18" s="3" t="s">
        <v>160</v>
      </c>
      <c r="J18" s="136">
        <v>15264</v>
      </c>
      <c r="K18" s="103"/>
      <c r="L18" s="3">
        <f t="shared" si="3"/>
        <v>36</v>
      </c>
      <c r="M18" s="13">
        <f t="shared" si="4"/>
        <v>119038</v>
      </c>
      <c r="N18" s="160" t="s">
        <v>5</v>
      </c>
      <c r="O18" s="3">
        <f t="shared" si="5"/>
        <v>36</v>
      </c>
      <c r="P18" s="13">
        <f t="shared" si="6"/>
        <v>119038</v>
      </c>
      <c r="Q18" s="276">
        <v>109506</v>
      </c>
      <c r="R18" s="79"/>
      <c r="S18" s="111"/>
    </row>
    <row r="19" spans="2:20" ht="13.5" customHeight="1">
      <c r="C19" s="15"/>
      <c r="E19" s="17"/>
      <c r="H19" s="3">
        <v>11</v>
      </c>
      <c r="I19" s="160" t="s">
        <v>17</v>
      </c>
      <c r="J19" s="408">
        <v>14736</v>
      </c>
      <c r="L19" s="3">
        <f t="shared" si="3"/>
        <v>33</v>
      </c>
      <c r="M19" s="13">
        <f t="shared" si="4"/>
        <v>80284</v>
      </c>
      <c r="N19" s="160" t="s">
        <v>0</v>
      </c>
      <c r="O19" s="3">
        <f t="shared" si="5"/>
        <v>33</v>
      </c>
      <c r="P19" s="13">
        <f t="shared" si="6"/>
        <v>80284</v>
      </c>
      <c r="Q19" s="276">
        <v>82882</v>
      </c>
      <c r="R19" s="79"/>
      <c r="S19" s="124"/>
    </row>
    <row r="20" spans="2:20" ht="13.5" customHeight="1">
      <c r="B20" s="18"/>
      <c r="C20" s="15"/>
      <c r="E20" s="17"/>
      <c r="H20" s="3">
        <v>14</v>
      </c>
      <c r="I20" s="160" t="s">
        <v>19</v>
      </c>
      <c r="J20" s="13">
        <v>14632</v>
      </c>
      <c r="L20" s="3">
        <f t="shared" si="3"/>
        <v>31</v>
      </c>
      <c r="M20" s="13">
        <f t="shared" si="4"/>
        <v>79876</v>
      </c>
      <c r="N20" s="160" t="s">
        <v>63</v>
      </c>
      <c r="O20" s="3">
        <f t="shared" si="5"/>
        <v>31</v>
      </c>
      <c r="P20" s="13">
        <f t="shared" si="6"/>
        <v>79876</v>
      </c>
      <c r="Q20" s="276">
        <v>69349</v>
      </c>
      <c r="R20" s="79"/>
      <c r="S20" s="124"/>
    </row>
    <row r="21" spans="2:20" ht="13.5" customHeight="1">
      <c r="B21" s="18"/>
      <c r="C21" s="15"/>
      <c r="E21" s="17"/>
      <c r="H21" s="3">
        <v>22</v>
      </c>
      <c r="I21" s="160" t="s">
        <v>26</v>
      </c>
      <c r="J21" s="13">
        <v>13666</v>
      </c>
      <c r="L21" s="3">
        <f t="shared" si="3"/>
        <v>40</v>
      </c>
      <c r="M21" s="13">
        <f t="shared" si="4"/>
        <v>70912</v>
      </c>
      <c r="N21" s="160" t="s">
        <v>2</v>
      </c>
      <c r="O21" s="3">
        <f t="shared" si="5"/>
        <v>40</v>
      </c>
      <c r="P21" s="13">
        <f t="shared" si="6"/>
        <v>70912</v>
      </c>
      <c r="Q21" s="276">
        <v>70740</v>
      </c>
      <c r="R21" s="79"/>
      <c r="S21" s="28"/>
    </row>
    <row r="22" spans="2:20" ht="13.5" customHeight="1">
      <c r="C22" s="15"/>
      <c r="E22" s="17"/>
      <c r="H22" s="3">
        <v>1</v>
      </c>
      <c r="I22" s="160" t="s">
        <v>4</v>
      </c>
      <c r="J22" s="13">
        <v>12822</v>
      </c>
      <c r="K22" s="15"/>
      <c r="L22" s="3">
        <f t="shared" si="3"/>
        <v>16</v>
      </c>
      <c r="M22" s="13">
        <f t="shared" si="4"/>
        <v>62949</v>
      </c>
      <c r="N22" s="162" t="s">
        <v>3</v>
      </c>
      <c r="O22" s="3">
        <f t="shared" si="5"/>
        <v>16</v>
      </c>
      <c r="P22" s="13">
        <f t="shared" si="6"/>
        <v>62949</v>
      </c>
      <c r="Q22" s="276">
        <v>60215</v>
      </c>
      <c r="R22" s="79"/>
    </row>
    <row r="23" spans="2:20" ht="13.5" customHeight="1">
      <c r="B23" s="18"/>
      <c r="C23" s="15"/>
      <c r="E23" s="17"/>
      <c r="H23" s="3">
        <v>21</v>
      </c>
      <c r="I23" s="3" t="s">
        <v>154</v>
      </c>
      <c r="J23" s="217">
        <v>11058</v>
      </c>
      <c r="K23" s="15"/>
      <c r="L23" s="3">
        <f t="shared" si="3"/>
        <v>34</v>
      </c>
      <c r="M23" s="13">
        <f t="shared" si="4"/>
        <v>58498</v>
      </c>
      <c r="N23" s="160" t="s">
        <v>1</v>
      </c>
      <c r="O23" s="3">
        <f t="shared" si="5"/>
        <v>34</v>
      </c>
      <c r="P23" s="13">
        <f t="shared" si="6"/>
        <v>58498</v>
      </c>
      <c r="Q23" s="276">
        <v>67350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10700</v>
      </c>
      <c r="K24" s="15"/>
      <c r="L24" s="3">
        <f t="shared" si="3"/>
        <v>13</v>
      </c>
      <c r="M24" s="13">
        <f t="shared" si="4"/>
        <v>50319</v>
      </c>
      <c r="N24" s="162" t="s">
        <v>7</v>
      </c>
      <c r="O24" s="3">
        <f t="shared" si="5"/>
        <v>13</v>
      </c>
      <c r="P24" s="13">
        <f t="shared" si="6"/>
        <v>50319</v>
      </c>
      <c r="Q24" s="276">
        <v>48976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7712</v>
      </c>
      <c r="K25" s="15"/>
      <c r="L25" s="14">
        <f t="shared" si="3"/>
        <v>25</v>
      </c>
      <c r="M25" s="113">
        <f t="shared" si="4"/>
        <v>50278</v>
      </c>
      <c r="N25" s="375" t="s">
        <v>29</v>
      </c>
      <c r="O25" s="14">
        <f t="shared" si="5"/>
        <v>25</v>
      </c>
      <c r="P25" s="113">
        <f t="shared" si="6"/>
        <v>50278</v>
      </c>
      <c r="Q25" s="277">
        <v>51565</v>
      </c>
      <c r="R25" s="126" t="s">
        <v>72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7579</v>
      </c>
      <c r="K26" s="15"/>
      <c r="L26" s="114"/>
      <c r="M26" s="161">
        <f>SUM(J43-(M16+M17+M18+M19+M20+M21+M22+M23+M24+M25))</f>
        <v>314634</v>
      </c>
      <c r="N26" s="218" t="s">
        <v>45</v>
      </c>
      <c r="O26" s="115"/>
      <c r="P26" s="161">
        <f>SUM(M26)</f>
        <v>314634</v>
      </c>
      <c r="Q26" s="161"/>
      <c r="R26" s="175">
        <v>1439926</v>
      </c>
      <c r="T26" s="28"/>
    </row>
    <row r="27" spans="2:20" ht="13.5" customHeight="1">
      <c r="H27" s="3">
        <v>35</v>
      </c>
      <c r="I27" s="160" t="s">
        <v>36</v>
      </c>
      <c r="J27" s="13">
        <v>5196</v>
      </c>
      <c r="K27" s="15"/>
      <c r="M27" t="s">
        <v>188</v>
      </c>
      <c r="O27" s="110"/>
      <c r="P27" s="28" t="s">
        <v>189</v>
      </c>
    </row>
    <row r="28" spans="2:20" ht="13.5" customHeight="1">
      <c r="H28" s="3">
        <v>20</v>
      </c>
      <c r="I28" s="160" t="s">
        <v>24</v>
      </c>
      <c r="J28" s="13">
        <v>4551</v>
      </c>
      <c r="K28" s="15"/>
      <c r="M28" s="86">
        <f t="shared" ref="M28:M37" si="7">SUM(Q3)</f>
        <v>445105</v>
      </c>
      <c r="N28" s="160" t="s">
        <v>21</v>
      </c>
      <c r="O28" s="3">
        <f>SUM(L3)</f>
        <v>17</v>
      </c>
      <c r="P28" s="86">
        <f t="shared" ref="P28:P37" si="8">SUM(Q3)</f>
        <v>445105</v>
      </c>
    </row>
    <row r="29" spans="2:20" ht="13.5" customHeight="1">
      <c r="H29" s="3">
        <v>12</v>
      </c>
      <c r="I29" s="160" t="s">
        <v>18</v>
      </c>
      <c r="J29" s="13">
        <v>3647</v>
      </c>
      <c r="K29" s="15"/>
      <c r="M29" s="86">
        <f t="shared" si="7"/>
        <v>136106</v>
      </c>
      <c r="N29" s="160" t="s">
        <v>30</v>
      </c>
      <c r="O29" s="3">
        <f t="shared" ref="O29:O37" si="9">SUM(L4)</f>
        <v>26</v>
      </c>
      <c r="P29" s="86">
        <f t="shared" si="8"/>
        <v>136106</v>
      </c>
    </row>
    <row r="30" spans="2:20" ht="13.5" customHeight="1">
      <c r="H30" s="3">
        <v>29</v>
      </c>
      <c r="I30" s="160" t="s">
        <v>54</v>
      </c>
      <c r="J30" s="13">
        <v>3377</v>
      </c>
      <c r="K30" s="15"/>
      <c r="M30" s="86">
        <f t="shared" si="7"/>
        <v>139269</v>
      </c>
      <c r="N30" s="160" t="s">
        <v>5</v>
      </c>
      <c r="O30" s="3">
        <f t="shared" si="9"/>
        <v>36</v>
      </c>
      <c r="P30" s="86">
        <f t="shared" si="8"/>
        <v>139269</v>
      </c>
    </row>
    <row r="31" spans="2:20" ht="13.5" customHeight="1">
      <c r="H31" s="3">
        <v>10</v>
      </c>
      <c r="I31" s="160" t="s">
        <v>16</v>
      </c>
      <c r="J31" s="13">
        <v>2500</v>
      </c>
      <c r="K31" s="15"/>
      <c r="M31" s="86">
        <f t="shared" si="7"/>
        <v>77198</v>
      </c>
      <c r="N31" s="160" t="s">
        <v>0</v>
      </c>
      <c r="O31" s="3">
        <f t="shared" si="9"/>
        <v>33</v>
      </c>
      <c r="P31" s="86">
        <f t="shared" si="8"/>
        <v>77198</v>
      </c>
    </row>
    <row r="32" spans="2:20" ht="13.5" customHeight="1">
      <c r="H32" s="3">
        <v>39</v>
      </c>
      <c r="I32" s="160" t="s">
        <v>39</v>
      </c>
      <c r="J32" s="13">
        <v>2023</v>
      </c>
      <c r="K32" s="15"/>
      <c r="M32" s="86">
        <f t="shared" si="7"/>
        <v>88275</v>
      </c>
      <c r="N32" s="160" t="s">
        <v>63</v>
      </c>
      <c r="O32" s="3">
        <f t="shared" si="9"/>
        <v>31</v>
      </c>
      <c r="P32" s="86">
        <f t="shared" si="8"/>
        <v>88275</v>
      </c>
      <c r="S32" s="10"/>
    </row>
    <row r="33" spans="8:21" ht="13.5" customHeight="1">
      <c r="H33" s="3">
        <v>32</v>
      </c>
      <c r="I33" s="160" t="s">
        <v>35</v>
      </c>
      <c r="J33" s="13">
        <v>1330</v>
      </c>
      <c r="K33" s="15"/>
      <c r="M33" s="86">
        <f t="shared" si="7"/>
        <v>68835</v>
      </c>
      <c r="N33" s="160" t="s">
        <v>2</v>
      </c>
      <c r="O33" s="3">
        <f t="shared" si="9"/>
        <v>40</v>
      </c>
      <c r="P33" s="86">
        <f t="shared" si="8"/>
        <v>68835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1216</v>
      </c>
      <c r="K34" s="15"/>
      <c r="M34" s="86">
        <f t="shared" si="7"/>
        <v>65450</v>
      </c>
      <c r="N34" s="162" t="s">
        <v>3</v>
      </c>
      <c r="O34" s="3">
        <f t="shared" si="9"/>
        <v>16</v>
      </c>
      <c r="P34" s="86">
        <f t="shared" si="8"/>
        <v>65450</v>
      </c>
      <c r="S34" s="28"/>
      <c r="T34" s="28"/>
    </row>
    <row r="35" spans="8:21" ht="13.5" customHeight="1">
      <c r="H35" s="3">
        <v>23</v>
      </c>
      <c r="I35" s="160" t="s">
        <v>27</v>
      </c>
      <c r="J35" s="136">
        <v>1205</v>
      </c>
      <c r="K35" s="15"/>
      <c r="M35" s="86">
        <f t="shared" si="7"/>
        <v>64863</v>
      </c>
      <c r="N35" s="160" t="s">
        <v>1</v>
      </c>
      <c r="O35" s="3">
        <f t="shared" si="9"/>
        <v>34</v>
      </c>
      <c r="P35" s="86">
        <f t="shared" si="8"/>
        <v>64863</v>
      </c>
      <c r="S35" s="28"/>
    </row>
    <row r="36" spans="8:21" ht="13.5" customHeight="1">
      <c r="H36" s="3">
        <v>18</v>
      </c>
      <c r="I36" s="160" t="s">
        <v>22</v>
      </c>
      <c r="J36" s="217">
        <v>1077</v>
      </c>
      <c r="K36" s="15"/>
      <c r="M36" s="86">
        <f t="shared" si="7"/>
        <v>48583</v>
      </c>
      <c r="N36" s="162" t="s">
        <v>7</v>
      </c>
      <c r="O36" s="3">
        <f t="shared" si="9"/>
        <v>13</v>
      </c>
      <c r="P36" s="86">
        <f t="shared" si="8"/>
        <v>48583</v>
      </c>
      <c r="S36" s="28"/>
    </row>
    <row r="37" spans="8:21" ht="13.5" customHeight="1" thickBot="1">
      <c r="H37" s="3">
        <v>4</v>
      </c>
      <c r="I37" s="160" t="s">
        <v>11</v>
      </c>
      <c r="J37" s="13">
        <v>747</v>
      </c>
      <c r="K37" s="15"/>
      <c r="M37" s="112">
        <f t="shared" si="7"/>
        <v>43209</v>
      </c>
      <c r="N37" s="375" t="s">
        <v>29</v>
      </c>
      <c r="O37" s="14">
        <f t="shared" si="9"/>
        <v>25</v>
      </c>
      <c r="P37" s="112">
        <f t="shared" si="8"/>
        <v>43209</v>
      </c>
      <c r="S37" s="28"/>
    </row>
    <row r="38" spans="8:21" ht="13.5" customHeight="1" thickTop="1">
      <c r="H38" s="3">
        <v>5</v>
      </c>
      <c r="I38" s="160" t="s">
        <v>12</v>
      </c>
      <c r="J38" s="87">
        <v>440</v>
      </c>
      <c r="K38" s="15"/>
      <c r="M38" s="342">
        <f>SUM(Q13-(Q3+Q4+Q5+Q6+Q7+Q8+Q9+Q10+Q11+Q12))</f>
        <v>333284</v>
      </c>
      <c r="N38" s="407" t="s">
        <v>178</v>
      </c>
      <c r="O38" s="343"/>
      <c r="P38" s="344">
        <f>SUM(M38)</f>
        <v>333284</v>
      </c>
      <c r="U38" s="28"/>
    </row>
    <row r="39" spans="8:21" ht="13.5" customHeight="1">
      <c r="H39" s="3">
        <v>7</v>
      </c>
      <c r="I39" s="160" t="s">
        <v>14</v>
      </c>
      <c r="J39" s="13">
        <v>357</v>
      </c>
      <c r="K39" s="15"/>
      <c r="P39" s="28"/>
    </row>
    <row r="40" spans="8:21" ht="13.5" customHeight="1">
      <c r="H40" s="3">
        <v>19</v>
      </c>
      <c r="I40" s="160" t="s">
        <v>23</v>
      </c>
      <c r="J40" s="13">
        <v>272</v>
      </c>
      <c r="K40" s="15"/>
    </row>
    <row r="41" spans="8:21" ht="13.5" customHeight="1">
      <c r="H41" s="3">
        <v>28</v>
      </c>
      <c r="I41" s="160" t="s">
        <v>32</v>
      </c>
      <c r="J41" s="217">
        <v>187</v>
      </c>
      <c r="K41" s="15"/>
    </row>
    <row r="42" spans="8:21" ht="13.5" customHeight="1" thickBot="1">
      <c r="H42" s="14">
        <v>8</v>
      </c>
      <c r="I42" s="162" t="s">
        <v>15</v>
      </c>
      <c r="J42" s="427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1450761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8" t="s">
        <v>200</v>
      </c>
      <c r="D52" s="8" t="s">
        <v>190</v>
      </c>
      <c r="E52" s="24" t="s">
        <v>43</v>
      </c>
      <c r="F52" s="23" t="s">
        <v>42</v>
      </c>
      <c r="G52" s="8" t="s">
        <v>171</v>
      </c>
      <c r="I52" s="42"/>
      <c r="J52" s="159"/>
      <c r="N52" s="30"/>
      <c r="S52" s="383"/>
    </row>
    <row r="53" spans="1:19" ht="13.5" customHeight="1">
      <c r="A53" s="9">
        <v>1</v>
      </c>
      <c r="B53" s="160" t="s">
        <v>21</v>
      </c>
      <c r="C53" s="409">
        <f>SUM(J3)</f>
        <v>429569</v>
      </c>
      <c r="D53" s="87">
        <f t="shared" ref="D53:D63" si="10">SUM(Q3)</f>
        <v>445105</v>
      </c>
      <c r="E53" s="80">
        <f t="shared" ref="E53:E62" si="11">SUM(P16/Q16*100)</f>
        <v>99.603504923726874</v>
      </c>
      <c r="F53" s="20">
        <f t="shared" ref="F53:F63" si="12">SUM(C53/D53*100)</f>
        <v>96.50958762539176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09">
        <f t="shared" ref="C54:C62" si="13">SUM(J4)</f>
        <v>134404</v>
      </c>
      <c r="D54" s="87">
        <f t="shared" si="10"/>
        <v>136106</v>
      </c>
      <c r="E54" s="80">
        <f t="shared" si="11"/>
        <v>99.991816389539849</v>
      </c>
      <c r="F54" s="394">
        <f t="shared" si="12"/>
        <v>98.749504063009709</v>
      </c>
      <c r="G54" s="21"/>
      <c r="M54" s="382"/>
      <c r="N54" s="17"/>
    </row>
    <row r="55" spans="1:19" ht="13.5" customHeight="1">
      <c r="A55" s="9">
        <v>3</v>
      </c>
      <c r="B55" s="160" t="s">
        <v>5</v>
      </c>
      <c r="C55" s="409">
        <f t="shared" si="13"/>
        <v>119038</v>
      </c>
      <c r="D55" s="87">
        <f t="shared" si="10"/>
        <v>139269</v>
      </c>
      <c r="E55" s="80">
        <f t="shared" si="11"/>
        <v>108.70454586963272</v>
      </c>
      <c r="F55" s="20">
        <f t="shared" si="12"/>
        <v>85.473436299535436</v>
      </c>
      <c r="G55" s="21"/>
      <c r="I55" s="467"/>
      <c r="J55" s="468"/>
    </row>
    <row r="56" spans="1:19" ht="13.5" customHeight="1">
      <c r="A56" s="9">
        <v>4</v>
      </c>
      <c r="B56" s="160" t="s">
        <v>0</v>
      </c>
      <c r="C56" s="409">
        <f t="shared" si="13"/>
        <v>80284</v>
      </c>
      <c r="D56" s="87">
        <f t="shared" si="10"/>
        <v>77198</v>
      </c>
      <c r="E56" s="80">
        <f t="shared" si="11"/>
        <v>96.865423131681183</v>
      </c>
      <c r="F56" s="20">
        <f t="shared" si="12"/>
        <v>103.99751288893495</v>
      </c>
      <c r="G56" s="21"/>
      <c r="I56" s="467"/>
      <c r="J56" s="468"/>
    </row>
    <row r="57" spans="1:19" ht="13.5" customHeight="1">
      <c r="A57" s="9">
        <v>5</v>
      </c>
      <c r="B57" s="160" t="s">
        <v>63</v>
      </c>
      <c r="C57" s="409">
        <f t="shared" si="13"/>
        <v>79876</v>
      </c>
      <c r="D57" s="87">
        <f t="shared" si="10"/>
        <v>88275</v>
      </c>
      <c r="E57" s="80">
        <f t="shared" si="11"/>
        <v>115.17974303883256</v>
      </c>
      <c r="F57" s="20">
        <f t="shared" si="12"/>
        <v>90.485414896629848</v>
      </c>
      <c r="G57" s="21"/>
      <c r="I57" s="159"/>
      <c r="P57" s="28"/>
    </row>
    <row r="58" spans="1:19" ht="13.5" customHeight="1">
      <c r="A58" s="9">
        <v>6</v>
      </c>
      <c r="B58" s="160" t="s">
        <v>2</v>
      </c>
      <c r="C58" s="409">
        <f t="shared" si="13"/>
        <v>70912</v>
      </c>
      <c r="D58" s="87">
        <f t="shared" si="10"/>
        <v>68835</v>
      </c>
      <c r="E58" s="80">
        <f t="shared" si="11"/>
        <v>100.24314390726605</v>
      </c>
      <c r="F58" s="20">
        <f t="shared" si="12"/>
        <v>103.01736035447084</v>
      </c>
      <c r="G58" s="21"/>
    </row>
    <row r="59" spans="1:19" ht="13.5" customHeight="1">
      <c r="A59" s="9">
        <v>7</v>
      </c>
      <c r="B59" s="162" t="s">
        <v>3</v>
      </c>
      <c r="C59" s="409">
        <f t="shared" si="13"/>
        <v>62949</v>
      </c>
      <c r="D59" s="87">
        <f t="shared" si="10"/>
        <v>65450</v>
      </c>
      <c r="E59" s="80">
        <f t="shared" si="11"/>
        <v>104.54039691106867</v>
      </c>
      <c r="F59" s="20">
        <f t="shared" si="12"/>
        <v>96.178762414056536</v>
      </c>
      <c r="G59" s="21"/>
    </row>
    <row r="60" spans="1:19" ht="13.5" customHeight="1">
      <c r="A60" s="9">
        <v>8</v>
      </c>
      <c r="B60" s="160" t="s">
        <v>1</v>
      </c>
      <c r="C60" s="409">
        <f t="shared" si="13"/>
        <v>58498</v>
      </c>
      <c r="D60" s="87">
        <f t="shared" si="10"/>
        <v>64863</v>
      </c>
      <c r="E60" s="80">
        <f t="shared" si="11"/>
        <v>86.856718634001481</v>
      </c>
      <c r="F60" s="20">
        <f t="shared" si="12"/>
        <v>90.187009543191039</v>
      </c>
      <c r="G60" s="21"/>
    </row>
    <row r="61" spans="1:19" ht="13.5" customHeight="1">
      <c r="A61" s="9">
        <v>9</v>
      </c>
      <c r="B61" s="162" t="s">
        <v>7</v>
      </c>
      <c r="C61" s="409">
        <f t="shared" si="13"/>
        <v>50319</v>
      </c>
      <c r="D61" s="87">
        <f t="shared" si="10"/>
        <v>48583</v>
      </c>
      <c r="E61" s="80">
        <f t="shared" si="11"/>
        <v>102.7421594250245</v>
      </c>
      <c r="F61" s="20">
        <f t="shared" si="12"/>
        <v>103.57326636889448</v>
      </c>
      <c r="G61" s="21"/>
    </row>
    <row r="62" spans="1:19" ht="13.5" customHeight="1" thickBot="1">
      <c r="A62" s="127">
        <v>10</v>
      </c>
      <c r="B62" s="375" t="s">
        <v>29</v>
      </c>
      <c r="C62" s="409">
        <f t="shared" si="13"/>
        <v>50278</v>
      </c>
      <c r="D62" s="128">
        <f t="shared" si="10"/>
        <v>43209</v>
      </c>
      <c r="E62" s="129">
        <f t="shared" si="11"/>
        <v>97.504121012314556</v>
      </c>
      <c r="F62" s="130">
        <f t="shared" si="12"/>
        <v>116.36001758892822</v>
      </c>
      <c r="G62" s="131"/>
    </row>
    <row r="63" spans="1:19" ht="13.5" customHeight="1" thickTop="1">
      <c r="A63" s="114"/>
      <c r="B63" s="132" t="s">
        <v>73</v>
      </c>
      <c r="C63" s="133">
        <f>SUM(J43)</f>
        <v>1450761</v>
      </c>
      <c r="D63" s="133">
        <f t="shared" si="10"/>
        <v>1510177</v>
      </c>
      <c r="E63" s="134">
        <f>SUM(C63/R26*100)</f>
        <v>100.7524692241129</v>
      </c>
      <c r="F63" s="135">
        <f t="shared" si="12"/>
        <v>96.065626744414729</v>
      </c>
      <c r="G63" s="140">
        <v>65.3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r-tsukauchi</cp:lastModifiedBy>
  <cp:lastPrinted>2025-03-12T01:31:48Z</cp:lastPrinted>
  <dcterms:created xsi:type="dcterms:W3CDTF">2004-08-12T01:21:30Z</dcterms:created>
  <dcterms:modified xsi:type="dcterms:W3CDTF">2025-04-09T11:29:30Z</dcterms:modified>
</cp:coreProperties>
</file>