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soko\AppData\Local\Microsoft\Windows\INetCache\Content.Outlook\EELT689X\"/>
    </mc:Choice>
  </mc:AlternateContent>
  <xr:revisionPtr revIDLastSave="0" documentId="13_ncr:1_{12AEF63A-1AD5-4511-BF34-BB0FCDF9D3D0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貨物動向目次" sheetId="63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H44" i="59" l="1"/>
  <c r="N29" i="59" s="1"/>
  <c r="E31" i="59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N26" i="51"/>
  <c r="O27" i="51" s="1"/>
  <c r="N25" i="51"/>
  <c r="N87" i="56"/>
  <c r="N86" i="56"/>
  <c r="O86" i="56" s="1"/>
  <c r="N85" i="56"/>
  <c r="O85" i="56" s="1"/>
  <c r="N84" i="56"/>
  <c r="N57" i="56"/>
  <c r="O57" i="56" s="1"/>
  <c r="N56" i="56"/>
  <c r="N55" i="56"/>
  <c r="O56" i="56" s="1"/>
  <c r="N54" i="56"/>
  <c r="N28" i="56"/>
  <c r="O28" i="56" s="1"/>
  <c r="N27" i="56"/>
  <c r="O27" i="56" s="1"/>
  <c r="O26" i="56"/>
  <c r="N26" i="56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N54" i="49"/>
  <c r="N28" i="49"/>
  <c r="N27" i="49"/>
  <c r="O28" i="49" s="1"/>
  <c r="O26" i="49"/>
  <c r="N26" i="49"/>
  <c r="N25" i="49"/>
  <c r="N87" i="48"/>
  <c r="O87" i="48" s="1"/>
  <c r="N86" i="48"/>
  <c r="O86" i="48" s="1"/>
  <c r="N85" i="48"/>
  <c r="O85" i="48" s="1"/>
  <c r="N84" i="48"/>
  <c r="O57" i="48"/>
  <c r="N57" i="48"/>
  <c r="N56" i="48"/>
  <c r="O56" i="48" s="1"/>
  <c r="N55" i="48"/>
  <c r="O55" i="48" s="1"/>
  <c r="N54" i="48"/>
  <c r="N25" i="48"/>
  <c r="N28" i="48"/>
  <c r="O28" i="48" s="1"/>
  <c r="N27" i="48"/>
  <c r="O27" i="48" s="1"/>
  <c r="N26" i="48"/>
  <c r="N74" i="47"/>
  <c r="O74" i="47" s="1"/>
  <c r="N73" i="47"/>
  <c r="O73" i="47" s="1"/>
  <c r="N72" i="47"/>
  <c r="O72" i="47" s="1"/>
  <c r="N71" i="47"/>
  <c r="N46" i="47"/>
  <c r="O46" i="47" s="1"/>
  <c r="N45" i="47"/>
  <c r="N44" i="47"/>
  <c r="O44" i="47" s="1"/>
  <c r="N43" i="47"/>
  <c r="O22" i="47"/>
  <c r="N22" i="47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O20" i="46"/>
  <c r="N20" i="46"/>
  <c r="N19" i="46"/>
  <c r="N18" i="46"/>
  <c r="O19" i="46" s="1"/>
  <c r="N17" i="46"/>
  <c r="N89" i="54"/>
  <c r="O89" i="54" s="1"/>
  <c r="N88" i="54"/>
  <c r="O88" i="54" s="1"/>
  <c r="N87" i="54"/>
  <c r="O87" i="54" s="1"/>
  <c r="N86" i="54"/>
  <c r="N90" i="54"/>
  <c r="O90" i="54" s="1"/>
  <c r="N59" i="54"/>
  <c r="O59" i="54" s="1"/>
  <c r="N58" i="54"/>
  <c r="O58" i="54" s="1"/>
  <c r="N57" i="54"/>
  <c r="O57" i="54" s="1"/>
  <c r="N56" i="54"/>
  <c r="N29" i="54"/>
  <c r="N28" i="54"/>
  <c r="O29" i="54" s="1"/>
  <c r="N27" i="54"/>
  <c r="O28" i="54" s="1"/>
  <c r="N26" i="54"/>
  <c r="D27" i="59"/>
  <c r="D28" i="59"/>
  <c r="D29" i="59"/>
  <c r="D30" i="59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1" i="59" l="1"/>
  <c r="O26" i="51"/>
  <c r="O87" i="56"/>
  <c r="O55" i="56"/>
  <c r="O27" i="49"/>
  <c r="O18" i="46"/>
  <c r="O27" i="54"/>
  <c r="F60" i="59"/>
  <c r="F59" i="59"/>
  <c r="F62" i="59"/>
  <c r="N13" i="57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60" i="15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<sst xmlns="http://schemas.openxmlformats.org/spreadsheetml/2006/main" count="1666" uniqueCount="210">
  <si>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</si>
  <si>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</si>
  <si>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</si>
  <si>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</si>
  <si>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</si>
  <si>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</si>
  <si>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</si>
  <si>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</si>
  <si>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</si>
  <si>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</si>
  <si>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</si>
  <si>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</si>
  <si>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</si>
  <si>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</si>
  <si>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</si>
  <si>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</si>
  <si>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</si>
  <si>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</si>
  <si>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</si>
  <si>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</si>
  <si>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</si>
  <si>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</si>
  <si>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</si>
  <si>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</si>
  <si>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</si>
  <si>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</si>
  <si>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</si>
  <si>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</si>
  <si>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</si>
  <si>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</si>
  <si>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</si>
  <si>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</si>
  <si>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</si>
  <si>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</si>
  <si>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</si>
  <si>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</si>
  <si>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</si>
  <si>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</si>
  <si>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</si>
  <si>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</si>
  <si>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</si>
  <si>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</si>
  <si>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</si>
  <si>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</si>
  <si>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</si>
  <si>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</si>
  <si>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</si>
  <si>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</si>
  <si>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</si>
  <si>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</si>
  <si>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</si>
  <si>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</si>
  <si>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</si>
  <si>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</si>
  <si>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</si>
  <si>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</si>
  <si>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</si>
  <si>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</si>
  <si>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</si>
  <si>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</si>
  <si>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</si>
  <si>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</si>
  <si>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</si>
  <si>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</si>
  <si>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</si>
  <si>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</si>
  <si>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</si>
  <si>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</si>
  <si>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</si>
  <si>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</si>
  <si>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</si>
  <si>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</si>
  <si>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</si>
  <si>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</si>
  <si>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</si>
  <si>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</si>
  <si>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</si>
  <si>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</si>
  <si>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</si>
  <si>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</si>
  <si>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</si>
  <si>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</si>
  <si>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</si>
  <si>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</si>
  <si>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</si>
  <si>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</si>
  <si>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</si>
  <si>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</si>
  <si>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</si>
  <si>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</si>
  <si>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</si>
  <si>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</si>
  <si>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</si>
  <si>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</si>
  <si>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</si>
  <si>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</si>
  <si>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</si>
  <si>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</si>
  <si>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</si>
  <si>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</si>
  <si>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</si>
  <si>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</si>
  <si>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</si>
  <si>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</si>
  <si>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</si>
  <si>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</si>
  <si>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</si>
  <si>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</si>
  <si>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</si>
  <si>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</si>
  <si>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</si>
  <si>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</si>
  <si>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</si>
  <si>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</si>
  <si>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</si>
  <si>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</si>
  <si>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</si>
  <si>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</si>
  <si>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</si>
  <si>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</si>
  <si>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</si>
  <si>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</si>
  <si>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</si>
  <si>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</si>
  <si>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</si>
  <si>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</si>
  <si>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</si>
  <si>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</si>
  <si>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</si>
  <si>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</si>
  <si>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</si>
  <si>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</si>
  <si>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</si>
  <si>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</si>
  <si>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</si>
  <si>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</si>
  <si>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</si>
  <si>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</si>
  <si>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</si>
  <si>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</si>
  <si>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</si>
  <si>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</si>
  <si>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</si>
  <si>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</si>
  <si>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</si>
  <si>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</si>
  <si>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</si>
  <si>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</si>
  <si>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</si>
  <si>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</si>
  <si>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</si>
  <si>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</si>
  <si>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</si>
  <si>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</si>
  <si>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</si>
  <si>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</si>
  <si>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</si>
  <si>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</si>
  <si>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</si>
  <si>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</si>
  <si>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</si>
  <si>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</si>
  <si>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</si>
  <si>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</si>
  <si>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</si>
  <si>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</si>
  <si>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</si>
  <si>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</si>
  <si>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</si>
  <si>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19，200 ㎡</t>
    <phoneticPr fontId="2"/>
  </si>
  <si>
    <t>令和6年</t>
    <phoneticPr fontId="2"/>
  </si>
  <si>
    <t>令和7年</t>
    <rPh sb="0" eb="1">
      <t>レイ</t>
    </rPh>
    <rPh sb="1" eb="2">
      <t>ワ</t>
    </rPh>
    <rPh sb="3" eb="4">
      <t>ネン</t>
    </rPh>
    <phoneticPr fontId="2"/>
  </si>
  <si>
    <t>7年（値）</t>
    <rPh sb="1" eb="2">
      <t>ネン</t>
    </rPh>
    <rPh sb="3" eb="4">
      <t>アタイ</t>
    </rPh>
    <phoneticPr fontId="2"/>
  </si>
  <si>
    <t>7年（％）</t>
    <rPh sb="1" eb="2">
      <t>ネン</t>
    </rPh>
    <phoneticPr fontId="2"/>
  </si>
  <si>
    <t>令和7年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</si>
  <si>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13"/>
  </si>
  <si>
    <t>令和6年</t>
    <rPh sb="0" eb="2">
      <t>レイワ</t>
    </rPh>
    <rPh sb="3" eb="4">
      <t>ネン</t>
    </rPh>
    <phoneticPr fontId="13"/>
  </si>
  <si>
    <t>令和7年</t>
    <rPh sb="0" eb="1">
      <t>レイ</t>
    </rPh>
    <rPh sb="1" eb="2">
      <t>ワ</t>
    </rPh>
    <rPh sb="3" eb="4">
      <t>ネン</t>
    </rPh>
    <phoneticPr fontId="13"/>
  </si>
  <si>
    <t>令和6年</t>
    <rPh sb="0" eb="1">
      <t>レイ</t>
    </rPh>
    <rPh sb="1" eb="2">
      <t>ワ</t>
    </rPh>
    <rPh sb="3" eb="4">
      <t>ネン</t>
    </rPh>
    <phoneticPr fontId="13"/>
  </si>
  <si>
    <t xml:space="preserve"> </t>
    <phoneticPr fontId="2"/>
  </si>
  <si>
    <t>前月</t>
    <rPh sb="0" eb="2">
      <t>ゼンゲツ</t>
    </rPh>
    <phoneticPr fontId="2"/>
  </si>
  <si>
    <t>3，559　㎡</t>
    <phoneticPr fontId="2"/>
  </si>
  <si>
    <t>令和7年6月</t>
    <rPh sb="5" eb="6">
      <t>ガツ</t>
    </rPh>
    <phoneticPr fontId="2"/>
  </si>
  <si>
    <t xml:space="preserve">                       令和7年6月所管面（1～3類）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</si>
  <si>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r>
      <t>78，849  m</t>
    </r>
    <r>
      <rPr>
        <sz val="8"/>
        <rFont val="ＭＳ Ｐゴシック"/>
        <family val="3"/>
        <charset val="128"/>
      </rPr>
      <t>3</t>
    </r>
    <phoneticPr fontId="2"/>
  </si>
  <si>
    <t>13，660　㎡</t>
    <phoneticPr fontId="2"/>
  </si>
  <si>
    <t>　　　　　　　　　　　　　　　　令和7年6月末上位10品目入庫高(県合計）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</si>
  <si>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令和7年6月末上位10品目保管残高(県合計）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</si>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</sst>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1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4" borderId="1" xfId="0" applyNumberFormat="1" applyFill="1" applyBorder="1"/>
    <xf numFmtId="38" fontId="0" fillId="4" borderId="10" xfId="0" applyNumberFormat="1" applyFill="1" applyBorder="1"/>
    <xf numFmtId="38" fontId="0" fillId="5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6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6" borderId="1" xfId="0" applyFont="1" applyFill="1" applyBorder="1"/>
    <xf numFmtId="0" fontId="20" fillId="4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8" borderId="1" xfId="0" applyFont="1" applyFill="1" applyBorder="1"/>
    <xf numFmtId="0" fontId="0" fillId="7" borderId="1" xfId="0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29" xfId="0" applyFont="1" applyFill="1" applyBorder="1"/>
    <xf numFmtId="0" fontId="8" fillId="8" borderId="0" xfId="0" applyFont="1" applyFill="1"/>
    <xf numFmtId="0" fontId="0" fillId="2" borderId="1" xfId="0" applyFill="1" applyBorder="1" applyAlignment="1">
      <alignment horizontal="center"/>
    </xf>
    <xf numFmtId="0" fontId="8" fillId="9" borderId="1" xfId="0" applyFont="1" applyFill="1" applyBorder="1"/>
    <xf numFmtId="0" fontId="8" fillId="9" borderId="0" xfId="0" applyFont="1" applyFill="1"/>
    <xf numFmtId="0" fontId="8" fillId="6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6" borderId="27" xfId="0" applyFill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/>
    <xf numFmtId="0" fontId="0" fillId="0" borderId="9" xfId="0" applyBorder="1"/>
    <xf numFmtId="38" fontId="1" fillId="0" borderId="0" xfId="1" applyFont="1"/>
    <xf numFmtId="0" fontId="0" fillId="0" borderId="14" xfId="0" applyBorder="1" applyAlignment="1">
      <alignment horizontal="center"/>
    </xf>
    <xf numFmtId="0" fontId="0" fillId="0" borderId="35" xfId="0" applyBorder="1"/>
    <xf numFmtId="38" fontId="1" fillId="10" borderId="1" xfId="1" applyFont="1" applyFill="1" applyBorder="1" applyAlignment="1">
      <alignment horizontal="right"/>
    </xf>
    <xf numFmtId="38" fontId="1" fillId="10" borderId="2" xfId="1" applyFont="1" applyFill="1" applyBorder="1" applyAlignment="1">
      <alignment horizontal="right"/>
    </xf>
    <xf numFmtId="38" fontId="1" fillId="10" borderId="28" xfId="1" applyFont="1" applyFill="1" applyBorder="1" applyAlignment="1">
      <alignment horizontal="right"/>
    </xf>
    <xf numFmtId="179" fontId="1" fillId="11" borderId="1" xfId="1" applyNumberFormat="1" applyFont="1" applyFill="1" applyBorder="1"/>
    <xf numFmtId="179" fontId="1" fillId="11" borderId="1" xfId="1" applyNumberFormat="1" applyFill="1" applyBorder="1"/>
    <xf numFmtId="179" fontId="1" fillId="11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6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8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0" borderId="1" xfId="0" applyFill="1" applyBorder="1" applyAlignment="1">
      <alignment horizontal="center"/>
    </xf>
    <xf numFmtId="38" fontId="1" fillId="2" borderId="27" xfId="1" applyFont="1" applyFill="1" applyBorder="1"/>
    <xf numFmtId="38" fontId="19" fillId="13" borderId="2" xfId="1" applyFont="1" applyFill="1" applyBorder="1"/>
    <xf numFmtId="0" fontId="19" fillId="13" borderId="1" xfId="0" applyFont="1" applyFill="1" applyBorder="1" applyAlignment="1">
      <alignment horizontal="center"/>
    </xf>
    <xf numFmtId="38" fontId="19" fillId="13" borderId="10" xfId="1" applyFont="1" applyFill="1" applyBorder="1"/>
    <xf numFmtId="0" fontId="19" fillId="10" borderId="1" xfId="0" applyFont="1" applyFill="1" applyBorder="1" applyAlignment="1">
      <alignment horizontal="center"/>
    </xf>
    <xf numFmtId="38" fontId="1" fillId="13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0" borderId="10" xfId="0" applyFont="1" applyFill="1" applyBorder="1" applyAlignment="1">
      <alignment horizontal="center"/>
    </xf>
    <xf numFmtId="38" fontId="10" fillId="10" borderId="1" xfId="1" applyFont="1" applyFill="1" applyBorder="1"/>
    <xf numFmtId="38" fontId="10" fillId="10" borderId="2" xfId="1" applyFont="1" applyFill="1" applyBorder="1"/>
    <xf numFmtId="38" fontId="0" fillId="10" borderId="28" xfId="1" applyFont="1" applyFill="1" applyBorder="1"/>
    <xf numFmtId="38" fontId="25" fillId="11" borderId="7" xfId="1" applyFont="1" applyFill="1" applyBorder="1"/>
    <xf numFmtId="38" fontId="25" fillId="11" borderId="4" xfId="1" applyFont="1" applyFill="1" applyBorder="1"/>
    <xf numFmtId="38" fontId="25" fillId="11" borderId="1" xfId="1" applyFont="1" applyFill="1" applyBorder="1"/>
    <xf numFmtId="38" fontId="28" fillId="10" borderId="1" xfId="1" applyFont="1" applyFill="1" applyBorder="1"/>
    <xf numFmtId="38" fontId="28" fillId="10" borderId="10" xfId="1" applyFont="1" applyFill="1" applyBorder="1"/>
    <xf numFmtId="38" fontId="28" fillId="10" borderId="28" xfId="1" applyFont="1" applyFill="1" applyBorder="1"/>
    <xf numFmtId="38" fontId="28" fillId="14" borderId="1" xfId="1" applyFont="1" applyFill="1" applyBorder="1"/>
    <xf numFmtId="38" fontId="28" fillId="14" borderId="10" xfId="1" applyFont="1" applyFill="1" applyBorder="1"/>
    <xf numFmtId="38" fontId="28" fillId="14" borderId="11" xfId="1" applyFont="1" applyFill="1" applyBorder="1"/>
    <xf numFmtId="38" fontId="28" fillId="14" borderId="37" xfId="1" applyFont="1" applyFill="1" applyBorder="1"/>
    <xf numFmtId="0" fontId="28" fillId="10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38" fontId="28" fillId="10" borderId="2" xfId="1" applyFont="1" applyFill="1" applyBorder="1"/>
    <xf numFmtId="38" fontId="28" fillId="10" borderId="27" xfId="1" applyFont="1" applyFill="1" applyBorder="1"/>
    <xf numFmtId="38" fontId="28" fillId="2" borderId="1" xfId="1" applyFont="1" applyFill="1" applyBorder="1"/>
    <xf numFmtId="38" fontId="28" fillId="2" borderId="10" xfId="1" applyFont="1" applyFill="1" applyBorder="1"/>
    <xf numFmtId="38" fontId="28" fillId="2" borderId="2" xfId="1" applyFont="1" applyFill="1" applyBorder="1"/>
    <xf numFmtId="38" fontId="28" fillId="2" borderId="27" xfId="0" applyNumberFormat="1" applyFont="1" applyFill="1" applyBorder="1"/>
    <xf numFmtId="0" fontId="19" fillId="10" borderId="1" xfId="0" applyFont="1" applyFill="1" applyBorder="1"/>
    <xf numFmtId="0" fontId="19" fillId="10" borderId="2" xfId="0" applyFont="1" applyFill="1" applyBorder="1"/>
    <xf numFmtId="0" fontId="28" fillId="12" borderId="1" xfId="0" applyFont="1" applyFill="1" applyBorder="1" applyAlignment="1">
      <alignment horizontal="center"/>
    </xf>
    <xf numFmtId="38" fontId="28" fillId="12" borderId="1" xfId="1" applyFont="1" applyFill="1" applyBorder="1"/>
    <xf numFmtId="38" fontId="28" fillId="12" borderId="10" xfId="1" applyFont="1" applyFill="1" applyBorder="1"/>
    <xf numFmtId="38" fontId="28" fillId="12" borderId="11" xfId="1" applyFont="1" applyFill="1" applyBorder="1"/>
    <xf numFmtId="38" fontId="1" fillId="0" borderId="2" xfId="1" applyBorder="1"/>
    <xf numFmtId="176" fontId="5" fillId="0" borderId="38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39" xfId="0" applyBorder="1"/>
    <xf numFmtId="179" fontId="1" fillId="0" borderId="41" xfId="1" applyNumberFormat="1" applyBorder="1"/>
    <xf numFmtId="38" fontId="25" fillId="11" borderId="27" xfId="1" applyFont="1" applyFill="1" applyBorder="1"/>
    <xf numFmtId="38" fontId="10" fillId="16" borderId="1" xfId="1" applyFont="1" applyFill="1" applyBorder="1"/>
    <xf numFmtId="183" fontId="0" fillId="16" borderId="1" xfId="0" applyNumberFormat="1" applyFill="1" applyBorder="1"/>
    <xf numFmtId="0" fontId="23" fillId="0" borderId="0" xfId="0" applyFont="1" applyAlignment="1">
      <alignment horizontal="center"/>
    </xf>
    <xf numFmtId="179" fontId="0" fillId="11" borderId="27" xfId="0" applyNumberFormat="1" applyFill="1" applyBorder="1"/>
    <xf numFmtId="38" fontId="1" fillId="11" borderId="27" xfId="1" applyFill="1" applyBorder="1"/>
    <xf numFmtId="38" fontId="0" fillId="11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0" borderId="42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28" fillId="15" borderId="1" xfId="1" applyFont="1" applyFill="1" applyBorder="1"/>
    <xf numFmtId="38" fontId="28" fillId="15" borderId="10" xfId="1" applyFont="1" applyFill="1" applyBorder="1"/>
    <xf numFmtId="38" fontId="28" fillId="15" borderId="11" xfId="1" applyFont="1" applyFill="1" applyBorder="1"/>
    <xf numFmtId="38" fontId="28" fillId="15" borderId="2" xfId="1" applyFont="1" applyFill="1" applyBorder="1"/>
    <xf numFmtId="38" fontId="28" fillId="15" borderId="27" xfId="1" applyFont="1" applyFill="1" applyBorder="1"/>
    <xf numFmtId="38" fontId="10" fillId="0" borderId="1" xfId="1" applyFont="1" applyFill="1" applyBorder="1"/>
    <xf numFmtId="38" fontId="28" fillId="12" borderId="27" xfId="1" applyFont="1" applyFill="1" applyBorder="1"/>
    <xf numFmtId="38" fontId="1" fillId="0" borderId="33" xfId="1" applyFill="1" applyBorder="1"/>
    <xf numFmtId="38" fontId="1" fillId="0" borderId="20" xfId="1" applyFill="1" applyBorder="1"/>
    <xf numFmtId="0" fontId="10" fillId="0" borderId="35" xfId="0" applyFont="1" applyBorder="1"/>
    <xf numFmtId="0" fontId="5" fillId="0" borderId="4" xfId="0" applyFont="1" applyBorder="1" applyAlignment="1">
      <alignment horizontal="center"/>
    </xf>
    <xf numFmtId="0" fontId="1" fillId="0" borderId="33" xfId="0" applyFont="1" applyBorder="1"/>
    <xf numFmtId="0" fontId="0" fillId="0" borderId="32" xfId="0" applyBorder="1"/>
    <xf numFmtId="0" fontId="10" fillId="0" borderId="32" xfId="0" applyFont="1" applyBorder="1"/>
    <xf numFmtId="0" fontId="29" fillId="0" borderId="0" xfId="0" applyFont="1"/>
    <xf numFmtId="0" fontId="30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0" fillId="0" borderId="0" xfId="0" applyFont="1" applyAlignment="1">
      <alignment horizontal="center"/>
    </xf>
    <xf numFmtId="38" fontId="31" fillId="2" borderId="1" xfId="1" applyFont="1" applyFill="1" applyBorder="1"/>
    <xf numFmtId="38" fontId="31" fillId="2" borderId="10" xfId="1" applyFont="1" applyFill="1" applyBorder="1"/>
    <xf numFmtId="38" fontId="31" fillId="2" borderId="11" xfId="1" applyFont="1" applyFill="1" applyBorder="1"/>
    <xf numFmtId="38" fontId="32" fillId="0" borderId="12" xfId="1" applyFont="1" applyBorder="1"/>
    <xf numFmtId="0" fontId="3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36" fillId="0" borderId="1" xfId="0" applyNumberFormat="1" applyFont="1" applyBorder="1"/>
    <xf numFmtId="38" fontId="32" fillId="0" borderId="0" xfId="1" applyFont="1" applyBorder="1"/>
    <xf numFmtId="38" fontId="33" fillId="0" borderId="12" xfId="1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35" fillId="0" borderId="0" xfId="0" applyFont="1" applyAlignment="1">
      <alignment vertical="center"/>
    </xf>
    <xf numFmtId="38" fontId="30" fillId="0" borderId="0" xfId="1" applyFont="1" applyFill="1" applyAlignment="1">
      <alignment vertical="center"/>
    </xf>
    <xf numFmtId="38" fontId="30" fillId="0" borderId="1" xfId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16" borderId="1" xfId="0" applyNumberFormat="1" applyFill="1" applyBorder="1"/>
    <xf numFmtId="38" fontId="0" fillId="13" borderId="1" xfId="1" applyFont="1" applyFill="1" applyBorder="1"/>
    <xf numFmtId="0" fontId="0" fillId="17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6" borderId="3" xfId="0" applyFill="1" applyBorder="1" applyAlignment="1">
      <alignment horizontal="center"/>
    </xf>
    <xf numFmtId="179" fontId="1" fillId="0" borderId="35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0" fillId="0" borderId="11" xfId="1" applyFont="1" applyFill="1" applyBorder="1"/>
    <xf numFmtId="38" fontId="0" fillId="0" borderId="8" xfId="1" applyFont="1" applyBorder="1"/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8" fontId="1" fillId="0" borderId="34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4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179" fontId="0" fillId="0" borderId="2" xfId="1" applyNumberFormat="1" applyFont="1" applyBorder="1"/>
    <xf numFmtId="38" fontId="1" fillId="0" borderId="40" xfId="1" applyFill="1" applyBorder="1"/>
    <xf numFmtId="38" fontId="1" fillId="0" borderId="20" xfId="1" applyBorder="1"/>
    <xf numFmtId="178" fontId="5" fillId="0" borderId="31" xfId="0" applyNumberFormat="1" applyFont="1" applyBorder="1" applyAlignment="1">
      <alignment horizontal="center"/>
    </xf>
    <xf numFmtId="38" fontId="1" fillId="0" borderId="11" xfId="1" applyFont="1" applyFill="1" applyBorder="1"/>
    <xf numFmtId="38" fontId="28" fillId="13" borderId="1" xfId="1" applyFont="1" applyFill="1" applyBorder="1"/>
    <xf numFmtId="38" fontId="28" fillId="13" borderId="10" xfId="1" applyFont="1" applyFill="1" applyBorder="1"/>
    <xf numFmtId="38" fontId="28" fillId="13" borderId="11" xfId="1" applyFont="1" applyFill="1" applyBorder="1"/>
    <xf numFmtId="38" fontId="28" fillId="13" borderId="37" xfId="1" applyFont="1" applyFill="1" applyBorder="1"/>
    <xf numFmtId="38" fontId="0" fillId="10" borderId="1" xfId="1" applyFont="1" applyFill="1" applyBorder="1"/>
    <xf numFmtId="38" fontId="1" fillId="0" borderId="36" xfId="1" applyFill="1" applyBorder="1"/>
    <xf numFmtId="38" fontId="1" fillId="0" borderId="32" xfId="1" applyFont="1" applyFill="1" applyBorder="1"/>
    <xf numFmtId="0" fontId="5" fillId="0" borderId="11" xfId="0" applyFont="1" applyBorder="1" applyAlignment="1">
      <alignment horizontal="center"/>
    </xf>
    <xf numFmtId="179" fontId="0" fillId="0" borderId="10" xfId="1" applyNumberFormat="1" applyFont="1" applyBorder="1"/>
    <xf numFmtId="38" fontId="1" fillId="0" borderId="10" xfId="1" applyFont="1" applyBorder="1"/>
    <xf numFmtId="38" fontId="0" fillId="0" borderId="8" xfId="1" applyFont="1" applyFill="1" applyBorder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38" fontId="1" fillId="0" borderId="8" xfId="1" applyFont="1" applyFill="1" applyBorder="1"/>
    <xf numFmtId="38" fontId="1" fillId="0" borderId="9" xfId="1" applyFill="1" applyBorder="1"/>
    <xf numFmtId="38" fontId="0" fillId="0" borderId="33" xfId="1" applyFont="1" applyFill="1" applyBorder="1"/>
    <xf numFmtId="38" fontId="0" fillId="0" borderId="11" xfId="1" applyFont="1" applyBorder="1"/>
    <xf numFmtId="0" fontId="9" fillId="0" borderId="5" xfId="0" applyFont="1" applyBorder="1"/>
    <xf numFmtId="0" fontId="39" fillId="0" borderId="4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0" fillId="0" borderId="43" xfId="0" applyBorder="1"/>
    <xf numFmtId="0" fontId="9" fillId="0" borderId="12" xfId="0" applyFont="1" applyBorder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9" fillId="0" borderId="43" xfId="0" applyFont="1" applyBorder="1"/>
    <xf numFmtId="0" fontId="42" fillId="0" borderId="12" xfId="0" applyFont="1" applyBorder="1"/>
    <xf numFmtId="0" fontId="9" fillId="0" borderId="12" xfId="0" applyFont="1" applyBorder="1" applyAlignment="1">
      <alignment vertical="top"/>
    </xf>
    <xf numFmtId="0" fontId="43" fillId="0" borderId="0" xfId="0" applyFont="1" applyAlignment="1">
      <alignment horizontal="center" vertical="top"/>
    </xf>
    <xf numFmtId="0" fontId="39" fillId="0" borderId="0" xfId="0" applyFont="1" applyAlignment="1">
      <alignment horizontal="left" vertical="top"/>
    </xf>
    <xf numFmtId="0" fontId="43" fillId="0" borderId="0" xfId="0" applyFont="1" applyAlignment="1">
      <alignment vertical="top"/>
    </xf>
    <xf numFmtId="0" fontId="44" fillId="0" borderId="0" xfId="0" applyFont="1"/>
    <xf numFmtId="0" fontId="44" fillId="0" borderId="12" xfId="0" applyFont="1" applyBorder="1"/>
    <xf numFmtId="0" fontId="44" fillId="6" borderId="0" xfId="0" applyFont="1" applyFill="1" applyAlignment="1">
      <alignment horizontal="center"/>
    </xf>
    <xf numFmtId="0" fontId="44" fillId="0" borderId="0" xfId="0" applyFont="1" applyAlignment="1">
      <alignment horizontal="left"/>
    </xf>
    <xf numFmtId="0" fontId="44" fillId="0" borderId="0" xfId="0" applyFont="1" applyAlignment="1">
      <alignment horizontal="distributed"/>
    </xf>
    <xf numFmtId="0" fontId="44" fillId="0" borderId="43" xfId="0" applyFont="1" applyBorder="1"/>
    <xf numFmtId="0" fontId="44" fillId="0" borderId="0" xfId="0" applyFont="1" applyAlignment="1">
      <alignment horizontal="center"/>
    </xf>
    <xf numFmtId="0" fontId="44" fillId="4" borderId="0" xfId="0" applyFont="1" applyFill="1" applyAlignment="1">
      <alignment horizontal="center"/>
    </xf>
    <xf numFmtId="0" fontId="44" fillId="3" borderId="0" xfId="0" applyFont="1" applyFill="1" applyAlignment="1">
      <alignment horizontal="center"/>
    </xf>
    <xf numFmtId="0" fontId="44" fillId="18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44" fillId="19" borderId="0" xfId="0" applyFont="1" applyFill="1" applyAlignment="1">
      <alignment horizontal="center"/>
    </xf>
    <xf numFmtId="0" fontId="44" fillId="9" borderId="0" xfId="0" applyFont="1" applyFill="1" applyAlignment="1">
      <alignment horizontal="center"/>
    </xf>
    <xf numFmtId="0" fontId="44" fillId="20" borderId="0" xfId="0" applyFont="1" applyFill="1" applyAlignment="1">
      <alignment horizontal="center"/>
    </xf>
    <xf numFmtId="0" fontId="44" fillId="21" borderId="0" xfId="0" applyFont="1" applyFill="1" applyAlignment="1">
      <alignment horizontal="center"/>
    </xf>
    <xf numFmtId="0" fontId="44" fillId="22" borderId="0" xfId="0" applyFont="1" applyFill="1" applyAlignment="1">
      <alignment horizontal="center"/>
    </xf>
    <xf numFmtId="0" fontId="44" fillId="23" borderId="0" xfId="0" applyFont="1" applyFill="1" applyAlignment="1">
      <alignment horizontal="center"/>
    </xf>
    <xf numFmtId="0" fontId="44" fillId="24" borderId="0" xfId="0" applyFont="1" applyFill="1" applyAlignment="1">
      <alignment horizontal="center"/>
    </xf>
    <xf numFmtId="58" fontId="45" fillId="0" borderId="12" xfId="0" applyNumberFormat="1" applyFont="1" applyBorder="1"/>
    <xf numFmtId="58" fontId="45" fillId="0" borderId="0" xfId="0" applyNumberFormat="1" applyFont="1" applyAlignment="1">
      <alignment horizontal="center"/>
    </xf>
    <xf numFmtId="58" fontId="45" fillId="0" borderId="0" xfId="0" applyNumberFormat="1" applyFont="1"/>
    <xf numFmtId="58" fontId="45" fillId="0" borderId="43" xfId="0" applyNumberFormat="1" applyFont="1" applyBorder="1"/>
    <xf numFmtId="0" fontId="46" fillId="0" borderId="0" xfId="0" applyFont="1" applyAlignment="1">
      <alignment horizontal="left"/>
    </xf>
    <xf numFmtId="0" fontId="45" fillId="0" borderId="12" xfId="0" applyFont="1" applyBorder="1"/>
    <xf numFmtId="0" fontId="45" fillId="0" borderId="0" xfId="0" applyFont="1"/>
    <xf numFmtId="0" fontId="45" fillId="0" borderId="43" xfId="0" applyFont="1" applyBorder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4" fillId="0" borderId="7" xfId="0" applyFont="1" applyBorder="1"/>
    <xf numFmtId="0" fontId="44" fillId="0" borderId="44" xfId="0" applyFont="1" applyBorder="1" applyAlignment="1">
      <alignment horizontal="center"/>
    </xf>
    <xf numFmtId="0" fontId="44" fillId="0" borderId="44" xfId="0" applyFont="1" applyBorder="1" applyAlignment="1">
      <alignment horizontal="left"/>
    </xf>
    <xf numFmtId="0" fontId="44" fillId="0" borderId="44" xfId="0" applyFont="1" applyBorder="1"/>
    <xf numFmtId="0" fontId="44" fillId="0" borderId="8" xfId="0" applyFont="1" applyBorder="1"/>
    <xf numFmtId="0" fontId="39" fillId="0" borderId="0" xfId="0" applyFont="1"/>
    <xf numFmtId="0" fontId="40" fillId="0" borderId="12" xfId="0" applyFont="1" applyBorder="1" applyAlignment="1">
      <alignment horizontal="center"/>
    </xf>
    <xf numFmtId="0" fontId="0" fillId="0" borderId="0" xfId="0"/>
    <xf numFmtId="0" fontId="0" fillId="0" borderId="43" xfId="0" applyBorder="1"/>
    <xf numFmtId="0" fontId="41" fillId="0" borderId="12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43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令和7年6月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170</c:v>
                </c:pt>
                <c:pt idx="4">
                  <c:v>171</c:v>
                </c:pt>
                <c:pt idx="5">
                  <c:v>169</c:v>
                </c:pt>
                <c:pt idx="6">
                  <c:v>171</c:v>
                </c:pt>
                <c:pt idx="7">
                  <c:v>169</c:v>
                </c:pt>
                <c:pt idx="8">
                  <c:v>170</c:v>
                </c:pt>
                <c:pt idx="9">
                  <c:v>172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令和7年6月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100.7</c:v>
                </c:pt>
                <c:pt idx="1">
                  <c:v>106.9</c:v>
                </c:pt>
                <c:pt idx="2">
                  <c:v>108.5</c:v>
                </c:pt>
                <c:pt idx="3">
                  <c:v>114.8</c:v>
                </c:pt>
                <c:pt idx="4">
                  <c:v>122.6</c:v>
                </c:pt>
                <c:pt idx="5">
                  <c:v>120.5</c:v>
                </c:pt>
                <c:pt idx="6">
                  <c:v>125.7</c:v>
                </c:pt>
                <c:pt idx="7">
                  <c:v>141.4</c:v>
                </c:pt>
                <c:pt idx="8">
                  <c:v>149.5</c:v>
                </c:pt>
                <c:pt idx="9">
                  <c:v>149.6</c:v>
                </c:pt>
                <c:pt idx="10">
                  <c:v>147.30000000000001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令和7年6月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226.3</c:v>
                </c:pt>
                <c:pt idx="1">
                  <c:v>228.9</c:v>
                </c:pt>
                <c:pt idx="2">
                  <c:v>231.8</c:v>
                </c:pt>
                <c:pt idx="3">
                  <c:v>234.9</c:v>
                </c:pt>
                <c:pt idx="4">
                  <c:v>240.8</c:v>
                </c:pt>
                <c:pt idx="5">
                  <c:v>233.6</c:v>
                </c:pt>
                <c:pt idx="6">
                  <c:v>240.2</c:v>
                </c:pt>
                <c:pt idx="7">
                  <c:v>239.9</c:v>
                </c:pt>
                <c:pt idx="8">
                  <c:v>246.5</c:v>
                </c:pt>
                <c:pt idx="9">
                  <c:v>247.6</c:v>
                </c:pt>
                <c:pt idx="10">
                  <c:v>248.9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18652</c:v>
                </c:pt>
                <c:pt idx="1">
                  <c:v>12891</c:v>
                </c:pt>
                <c:pt idx="2">
                  <c:v>6254</c:v>
                </c:pt>
                <c:pt idx="3">
                  <c:v>4791</c:v>
                </c:pt>
                <c:pt idx="4">
                  <c:v>3756</c:v>
                </c:pt>
                <c:pt idx="5">
                  <c:v>3593</c:v>
                </c:pt>
                <c:pt idx="6">
                  <c:v>2309</c:v>
                </c:pt>
                <c:pt idx="7">
                  <c:v>1839</c:v>
                </c:pt>
                <c:pt idx="8">
                  <c:v>1153</c:v>
                </c:pt>
                <c:pt idx="9">
                  <c:v>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1.47734900207181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3.4264646423113562E-3"/>
                  <c:y val="-7.4177176020873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3.662327207836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ゴム製品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18259</c:v>
                </c:pt>
                <c:pt idx="1">
                  <c:v>12633</c:v>
                </c:pt>
                <c:pt idx="2">
                  <c:v>5341</c:v>
                </c:pt>
                <c:pt idx="3">
                  <c:v>3416</c:v>
                </c:pt>
                <c:pt idx="4">
                  <c:v>3337</c:v>
                </c:pt>
                <c:pt idx="5">
                  <c:v>2364</c:v>
                </c:pt>
                <c:pt idx="6">
                  <c:v>1856</c:v>
                </c:pt>
                <c:pt idx="7">
                  <c:v>1555</c:v>
                </c:pt>
                <c:pt idx="8">
                  <c:v>1339</c:v>
                </c:pt>
                <c:pt idx="9">
                  <c:v>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3.4048258172273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6.9716775599128538E-3"/>
                  <c:y val="1.893939393939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53401</c:v>
                </c:pt>
                <c:pt idx="1">
                  <c:v>18390</c:v>
                </c:pt>
                <c:pt idx="2">
                  <c:v>14704</c:v>
                </c:pt>
                <c:pt idx="3">
                  <c:v>7850</c:v>
                </c:pt>
                <c:pt idx="4">
                  <c:v>5871</c:v>
                </c:pt>
                <c:pt idx="5">
                  <c:v>4287</c:v>
                </c:pt>
                <c:pt idx="6">
                  <c:v>2472</c:v>
                </c:pt>
                <c:pt idx="7">
                  <c:v>2254</c:v>
                </c:pt>
                <c:pt idx="8">
                  <c:v>2046</c:v>
                </c:pt>
                <c:pt idx="9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419998970716881E-2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化学肥料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58133</c:v>
                </c:pt>
                <c:pt idx="1">
                  <c:v>17220</c:v>
                </c:pt>
                <c:pt idx="2">
                  <c:v>16383</c:v>
                </c:pt>
                <c:pt idx="3">
                  <c:v>7950</c:v>
                </c:pt>
                <c:pt idx="4">
                  <c:v>5949</c:v>
                </c:pt>
                <c:pt idx="5">
                  <c:v>3381</c:v>
                </c:pt>
                <c:pt idx="6">
                  <c:v>4122</c:v>
                </c:pt>
                <c:pt idx="7">
                  <c:v>1694</c:v>
                </c:pt>
                <c:pt idx="8">
                  <c:v>2552</c:v>
                </c:pt>
                <c:pt idx="9">
                  <c:v>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418439716312056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3.5460992907800767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1.2411347517730497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5.3191489361702126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21157</c:v>
                </c:pt>
                <c:pt idx="1">
                  <c:v>19549</c:v>
                </c:pt>
                <c:pt idx="2">
                  <c:v>18306</c:v>
                </c:pt>
                <c:pt idx="3">
                  <c:v>17920</c:v>
                </c:pt>
                <c:pt idx="4">
                  <c:v>16726</c:v>
                </c:pt>
                <c:pt idx="5">
                  <c:v>13000</c:v>
                </c:pt>
                <c:pt idx="6">
                  <c:v>10155</c:v>
                </c:pt>
                <c:pt idx="7">
                  <c:v>6934</c:v>
                </c:pt>
                <c:pt idx="8">
                  <c:v>5856</c:v>
                </c:pt>
                <c:pt idx="9">
                  <c:v>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1.0638297872340425E-2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-6.50110693175489E-17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1.2411347517730497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0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5.319148936170082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8.8652482269502252E-3"/>
                  <c:y val="-6.103888177479187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麦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電気機械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24083</c:v>
                </c:pt>
                <c:pt idx="1">
                  <c:v>21356</c:v>
                </c:pt>
                <c:pt idx="2">
                  <c:v>20001</c:v>
                </c:pt>
                <c:pt idx="3">
                  <c:v>12324</c:v>
                </c:pt>
                <c:pt idx="4">
                  <c:v>18125</c:v>
                </c:pt>
                <c:pt idx="5">
                  <c:v>13121</c:v>
                </c:pt>
                <c:pt idx="6">
                  <c:v>10425</c:v>
                </c:pt>
                <c:pt idx="7">
                  <c:v>7247</c:v>
                </c:pt>
                <c:pt idx="8">
                  <c:v>5939</c:v>
                </c:pt>
                <c:pt idx="9">
                  <c:v>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7.1111111111111115E-3"/>
                  <c:y val="1.069518716577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動植物性飼・肥料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38092</c:v>
                </c:pt>
                <c:pt idx="1">
                  <c:v>13621</c:v>
                </c:pt>
                <c:pt idx="2">
                  <c:v>6880</c:v>
                </c:pt>
                <c:pt idx="3">
                  <c:v>5280</c:v>
                </c:pt>
                <c:pt idx="4">
                  <c:v>5047</c:v>
                </c:pt>
                <c:pt idx="5">
                  <c:v>1771</c:v>
                </c:pt>
                <c:pt idx="6">
                  <c:v>1759</c:v>
                </c:pt>
                <c:pt idx="7">
                  <c:v>1045</c:v>
                </c:pt>
                <c:pt idx="8">
                  <c:v>983</c:v>
                </c:pt>
                <c:pt idx="9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555415573053368E-2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-1.3998250225241104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動植物性飼・肥料</c:v>
                </c:pt>
                <c:pt idx="6">
                  <c:v>その他の機械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31842</c:v>
                </c:pt>
                <c:pt idx="1">
                  <c:v>14155</c:v>
                </c:pt>
                <c:pt idx="2">
                  <c:v>6578</c:v>
                </c:pt>
                <c:pt idx="3">
                  <c:v>5754</c:v>
                </c:pt>
                <c:pt idx="4">
                  <c:v>10009</c:v>
                </c:pt>
                <c:pt idx="5">
                  <c:v>1632</c:v>
                </c:pt>
                <c:pt idx="6">
                  <c:v>1233</c:v>
                </c:pt>
                <c:pt idx="7">
                  <c:v>1676</c:v>
                </c:pt>
                <c:pt idx="8">
                  <c:v>4624</c:v>
                </c:pt>
                <c:pt idx="9">
                  <c:v>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1.5748169274116326E-2"/>
                  <c:y val="8.4570784584131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39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5.904177232083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1.4039721412776287E-2"/>
                  <c:y val="2.325133087177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43668</c:v>
                </c:pt>
                <c:pt idx="1">
                  <c:v>10783</c:v>
                </c:pt>
                <c:pt idx="2">
                  <c:v>10448</c:v>
                </c:pt>
                <c:pt idx="3">
                  <c:v>10361</c:v>
                </c:pt>
                <c:pt idx="4">
                  <c:v>5236</c:v>
                </c:pt>
                <c:pt idx="5">
                  <c:v>4690</c:v>
                </c:pt>
                <c:pt idx="6">
                  <c:v>1561</c:v>
                </c:pt>
                <c:pt idx="7">
                  <c:v>1408</c:v>
                </c:pt>
                <c:pt idx="8">
                  <c:v>1102</c:v>
                </c:pt>
                <c:pt idx="9">
                  <c:v>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-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6.9991251093612979E-3"/>
                  <c:y val="-7.5329566854989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1.772790212247027E-3"/>
                  <c:y val="-3.798211664219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その他の機械</c:v>
                </c:pt>
                <c:pt idx="9">
                  <c:v>紙・パルプ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48320</c:v>
                </c:pt>
                <c:pt idx="1">
                  <c:v>10469</c:v>
                </c:pt>
                <c:pt idx="2">
                  <c:v>9090</c:v>
                </c:pt>
                <c:pt idx="3">
                  <c:v>12585</c:v>
                </c:pt>
                <c:pt idx="4">
                  <c:v>5744</c:v>
                </c:pt>
                <c:pt idx="5">
                  <c:v>4200</c:v>
                </c:pt>
                <c:pt idx="6">
                  <c:v>1306</c:v>
                </c:pt>
                <c:pt idx="7">
                  <c:v>2911</c:v>
                </c:pt>
                <c:pt idx="8">
                  <c:v>1060</c:v>
                </c:pt>
                <c:pt idx="9">
                  <c:v>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7687189700441989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494976452940157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327451</c:v>
                </c:pt>
                <c:pt idx="1">
                  <c:v>88280</c:v>
                </c:pt>
                <c:pt idx="2">
                  <c:v>27173</c:v>
                </c:pt>
                <c:pt idx="3">
                  <c:v>23369</c:v>
                </c:pt>
                <c:pt idx="4">
                  <c:v>16823</c:v>
                </c:pt>
                <c:pt idx="5">
                  <c:v>12018</c:v>
                </c:pt>
                <c:pt idx="6">
                  <c:v>11721</c:v>
                </c:pt>
                <c:pt idx="7">
                  <c:v>11606</c:v>
                </c:pt>
                <c:pt idx="8">
                  <c:v>10642</c:v>
                </c:pt>
                <c:pt idx="9">
                  <c:v>10595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197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飲料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352521</c:v>
                </c:pt>
                <c:pt idx="1">
                  <c:v>66614</c:v>
                </c:pt>
                <c:pt idx="2">
                  <c:v>21451</c:v>
                </c:pt>
                <c:pt idx="3">
                  <c:v>22467</c:v>
                </c:pt>
                <c:pt idx="4">
                  <c:v>19185</c:v>
                </c:pt>
                <c:pt idx="5">
                  <c:v>11460</c:v>
                </c:pt>
                <c:pt idx="6">
                  <c:v>9094</c:v>
                </c:pt>
                <c:pt idx="7">
                  <c:v>16023</c:v>
                </c:pt>
                <c:pt idx="8">
                  <c:v>9689</c:v>
                </c:pt>
                <c:pt idx="9">
                  <c:v>12249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-1.1544238788333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7849176984288037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8.92458849214369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453703</c:v>
                </c:pt>
                <c:pt idx="1">
                  <c:v>139092</c:v>
                </c:pt>
                <c:pt idx="2">
                  <c:v>125328</c:v>
                </c:pt>
                <c:pt idx="3">
                  <c:v>91030</c:v>
                </c:pt>
                <c:pt idx="4">
                  <c:v>79576</c:v>
                </c:pt>
                <c:pt idx="5">
                  <c:v>75021</c:v>
                </c:pt>
                <c:pt idx="6">
                  <c:v>59702</c:v>
                </c:pt>
                <c:pt idx="7">
                  <c:v>59271</c:v>
                </c:pt>
                <c:pt idx="8">
                  <c:v>54941</c:v>
                </c:pt>
                <c:pt idx="9">
                  <c:v>41474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9634094682716138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606411874115795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2494423889001169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1.443046891865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5.354753095286084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447399</c:v>
                </c:pt>
                <c:pt idx="1">
                  <c:v>134647</c:v>
                </c:pt>
                <c:pt idx="2">
                  <c:v>123865</c:v>
                </c:pt>
                <c:pt idx="3">
                  <c:v>109498</c:v>
                </c:pt>
                <c:pt idx="4">
                  <c:v>73579</c:v>
                </c:pt>
                <c:pt idx="5">
                  <c:v>67856</c:v>
                </c:pt>
                <c:pt idx="6">
                  <c:v>63673</c:v>
                </c:pt>
                <c:pt idx="7">
                  <c:v>60512</c:v>
                </c:pt>
                <c:pt idx="8">
                  <c:v>55312</c:v>
                </c:pt>
                <c:pt idx="9">
                  <c:v>42195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32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2.9997083697871098E-2"/>
                  <c:y val="-3.3089648197645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0.1162691131498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8.31804281345565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-1.1395861842056043E-2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85983055536859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453703</c:v>
                </c:pt>
                <c:pt idx="1">
                  <c:v>139092</c:v>
                </c:pt>
                <c:pt idx="2">
                  <c:v>125328</c:v>
                </c:pt>
                <c:pt idx="3">
                  <c:v>91030</c:v>
                </c:pt>
                <c:pt idx="4">
                  <c:v>79576</c:v>
                </c:pt>
                <c:pt idx="5">
                  <c:v>75021</c:v>
                </c:pt>
                <c:pt idx="6">
                  <c:v>59702</c:v>
                </c:pt>
                <c:pt idx="7">
                  <c:v>59271</c:v>
                </c:pt>
                <c:pt idx="8">
                  <c:v>54941</c:v>
                </c:pt>
                <c:pt idx="9">
                  <c:v>41474</c:v>
                </c:pt>
                <c:pt idx="10">
                  <c:v>312745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453703</c:v>
                </c:pt>
                <c:pt idx="1">
                  <c:v>139092</c:v>
                </c:pt>
                <c:pt idx="2">
                  <c:v>125328</c:v>
                </c:pt>
                <c:pt idx="3">
                  <c:v>91030</c:v>
                </c:pt>
                <c:pt idx="4">
                  <c:v>79576</c:v>
                </c:pt>
                <c:pt idx="5">
                  <c:v>75021</c:v>
                </c:pt>
                <c:pt idx="6">
                  <c:v>59702</c:v>
                </c:pt>
                <c:pt idx="7">
                  <c:v>59271</c:v>
                </c:pt>
                <c:pt idx="8">
                  <c:v>54941</c:v>
                </c:pt>
                <c:pt idx="9">
                  <c:v>41474</c:v>
                </c:pt>
                <c:pt idx="10">
                  <c:v>312745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23557692692993529"/>
                  <c:y val="0.165405496726702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5.81782966784325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4555842733398797"/>
                  <c:y val="-0.12406781910881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2.3756954044866531E-3"/>
                  <c:y val="-6.3402057501433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0.11884073651098956"/>
                  <c:y val="-3.2237246206293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2763679349241649"/>
                  <c:y val="-9.1491839382146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7.94287265815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12235111832395"/>
                  <c:y val="-6.98390804597701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-4.3593730173041315E-2"/>
                  <c:y val="-1.4752345611970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8.44905421305095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2.8838265445826905E-2"/>
                  <c:y val="5.887712311823090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6879512198379781"/>
                  <c:y val="0.138342293420219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447399</c:v>
                </c:pt>
                <c:pt idx="1">
                  <c:v>134647</c:v>
                </c:pt>
                <c:pt idx="2">
                  <c:v>123865</c:v>
                </c:pt>
                <c:pt idx="3">
                  <c:v>109498</c:v>
                </c:pt>
                <c:pt idx="4">
                  <c:v>73579</c:v>
                </c:pt>
                <c:pt idx="5">
                  <c:v>67856</c:v>
                </c:pt>
                <c:pt idx="6">
                  <c:v>63673</c:v>
                </c:pt>
                <c:pt idx="7">
                  <c:v>60512</c:v>
                </c:pt>
                <c:pt idx="8">
                  <c:v>55312</c:v>
                </c:pt>
                <c:pt idx="9">
                  <c:v>42195</c:v>
                </c:pt>
                <c:pt idx="10" formatCode="#,##0_);[Red]\(#,##0\)">
                  <c:v>360741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-3.5695548438806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雑品</c:v>
                </c:pt>
                <c:pt idx="5">
                  <c:v>その他の日用品</c:v>
                </c:pt>
                <c:pt idx="6">
                  <c:v>化学繊維糸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その他の食料工業品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20507</c:v>
                </c:pt>
                <c:pt idx="1">
                  <c:v>14461</c:v>
                </c:pt>
                <c:pt idx="2">
                  <c:v>11753</c:v>
                </c:pt>
                <c:pt idx="3">
                  <c:v>7087</c:v>
                </c:pt>
                <c:pt idx="4">
                  <c:v>6936</c:v>
                </c:pt>
                <c:pt idx="5">
                  <c:v>5578</c:v>
                </c:pt>
                <c:pt idx="6">
                  <c:v>5447</c:v>
                </c:pt>
                <c:pt idx="7">
                  <c:v>4298</c:v>
                </c:pt>
                <c:pt idx="8">
                  <c:v>3770</c:v>
                </c:pt>
                <c:pt idx="9">
                  <c:v>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1.6309971697402055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1.4742662840218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1.85597075954681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3.78621757475016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2.2222325625762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非鉄金属</c:v>
                </c:pt>
                <c:pt idx="4">
                  <c:v>雑品</c:v>
                </c:pt>
                <c:pt idx="5">
                  <c:v>その他の日用品</c:v>
                </c:pt>
                <c:pt idx="6">
                  <c:v>化学繊維糸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その他の食料工業品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16367</c:v>
                </c:pt>
                <c:pt idx="1">
                  <c:v>14297</c:v>
                </c:pt>
                <c:pt idx="2">
                  <c:v>10841</c:v>
                </c:pt>
                <c:pt idx="3">
                  <c:v>6511</c:v>
                </c:pt>
                <c:pt idx="4">
                  <c:v>5801</c:v>
                </c:pt>
                <c:pt idx="5">
                  <c:v>4495</c:v>
                </c:pt>
                <c:pt idx="6">
                  <c:v>5348</c:v>
                </c:pt>
                <c:pt idx="7">
                  <c:v>5584</c:v>
                </c:pt>
                <c:pt idx="8">
                  <c:v>3349</c:v>
                </c:pt>
                <c:pt idx="9">
                  <c:v>2616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2,488,550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2,488,550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386386</c:v>
                </c:pt>
                <c:pt idx="2">
                  <c:v>513971</c:v>
                </c:pt>
                <c:pt idx="3">
                  <c:v>244810</c:v>
                </c:pt>
                <c:pt idx="4">
                  <c:v>283562</c:v>
                </c:pt>
                <c:pt idx="5">
                  <c:v>868183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電気機械</c:v>
                </c:pt>
                <c:pt idx="6">
                  <c:v>化学肥料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85895</c:v>
                </c:pt>
                <c:pt idx="1">
                  <c:v>17644</c:v>
                </c:pt>
                <c:pt idx="2">
                  <c:v>13011</c:v>
                </c:pt>
                <c:pt idx="3">
                  <c:v>8275</c:v>
                </c:pt>
                <c:pt idx="4">
                  <c:v>8038</c:v>
                </c:pt>
                <c:pt idx="5">
                  <c:v>7988</c:v>
                </c:pt>
                <c:pt idx="6">
                  <c:v>7794</c:v>
                </c:pt>
                <c:pt idx="7">
                  <c:v>6026</c:v>
                </c:pt>
                <c:pt idx="8">
                  <c:v>4942</c:v>
                </c:pt>
                <c:pt idx="9">
                  <c:v>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962482630847614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電気機械</c:v>
                </c:pt>
                <c:pt idx="6">
                  <c:v>化学肥料</c:v>
                </c:pt>
                <c:pt idx="7">
                  <c:v>合成樹脂</c:v>
                </c:pt>
                <c:pt idx="8">
                  <c:v>その他の製造工業品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84395</c:v>
                </c:pt>
                <c:pt idx="1">
                  <c:v>19607</c:v>
                </c:pt>
                <c:pt idx="2">
                  <c:v>15788</c:v>
                </c:pt>
                <c:pt idx="3">
                  <c:v>8645</c:v>
                </c:pt>
                <c:pt idx="4">
                  <c:v>6200</c:v>
                </c:pt>
                <c:pt idx="5">
                  <c:v>8536</c:v>
                </c:pt>
                <c:pt idx="6">
                  <c:v>8295</c:v>
                </c:pt>
                <c:pt idx="7">
                  <c:v>5195</c:v>
                </c:pt>
                <c:pt idx="8">
                  <c:v>3509</c:v>
                </c:pt>
                <c:pt idx="9">
                  <c:v>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雑穀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73440</c:v>
                </c:pt>
                <c:pt idx="1">
                  <c:v>36814</c:v>
                </c:pt>
                <c:pt idx="2">
                  <c:v>36704</c:v>
                </c:pt>
                <c:pt idx="3">
                  <c:v>30728</c:v>
                </c:pt>
                <c:pt idx="4">
                  <c:v>25286</c:v>
                </c:pt>
                <c:pt idx="5">
                  <c:v>19075</c:v>
                </c:pt>
                <c:pt idx="6">
                  <c:v>18282</c:v>
                </c:pt>
                <c:pt idx="7">
                  <c:v>15467</c:v>
                </c:pt>
                <c:pt idx="8">
                  <c:v>12819</c:v>
                </c:pt>
                <c:pt idx="9">
                  <c:v>12714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雑穀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雑品</c:v>
                </c:pt>
                <c:pt idx="6">
                  <c:v>鉄鋼</c:v>
                </c:pt>
                <c:pt idx="7">
                  <c:v>その他の製造工業品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65628</c:v>
                </c:pt>
                <c:pt idx="1">
                  <c:v>32531</c:v>
                </c:pt>
                <c:pt idx="2">
                  <c:v>59241</c:v>
                </c:pt>
                <c:pt idx="3">
                  <c:v>51297</c:v>
                </c:pt>
                <c:pt idx="4">
                  <c:v>28917</c:v>
                </c:pt>
                <c:pt idx="5">
                  <c:v>17353</c:v>
                </c:pt>
                <c:pt idx="6">
                  <c:v>16493</c:v>
                </c:pt>
                <c:pt idx="7">
                  <c:v>10404</c:v>
                </c:pt>
                <c:pt idx="8">
                  <c:v>17681</c:v>
                </c:pt>
                <c:pt idx="9">
                  <c:v>10254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7.1111111111111115E-3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1.2444444444444444E-2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1.42223622047245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その他の機械</c:v>
                </c:pt>
                <c:pt idx="8">
                  <c:v>その他の日用品</c:v>
                </c:pt>
                <c:pt idx="9">
                  <c:v>缶詰・びん詰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15036</c:v>
                </c:pt>
                <c:pt idx="1">
                  <c:v>11383</c:v>
                </c:pt>
                <c:pt idx="2">
                  <c:v>6749</c:v>
                </c:pt>
                <c:pt idx="3">
                  <c:v>6205</c:v>
                </c:pt>
                <c:pt idx="4">
                  <c:v>3220</c:v>
                </c:pt>
                <c:pt idx="5">
                  <c:v>1855</c:v>
                </c:pt>
                <c:pt idx="6">
                  <c:v>1824</c:v>
                </c:pt>
                <c:pt idx="7">
                  <c:v>1409</c:v>
                </c:pt>
                <c:pt idx="8">
                  <c:v>1239</c:v>
                </c:pt>
                <c:pt idx="9">
                  <c:v>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1.7824750515811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0"/>
                  <c:y val="7.1301247771835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8.88888888888882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1.777777777777777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8.888888888888823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8.88888888888875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その他の機械</c:v>
                </c:pt>
                <c:pt idx="8">
                  <c:v>その他の日用品</c:v>
                </c:pt>
                <c:pt idx="9">
                  <c:v>缶詰・びん詰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16236</c:v>
                </c:pt>
                <c:pt idx="1">
                  <c:v>12823</c:v>
                </c:pt>
                <c:pt idx="2">
                  <c:v>11145</c:v>
                </c:pt>
                <c:pt idx="3">
                  <c:v>9037</c:v>
                </c:pt>
                <c:pt idx="4">
                  <c:v>1116</c:v>
                </c:pt>
                <c:pt idx="5">
                  <c:v>1380</c:v>
                </c:pt>
                <c:pt idx="6">
                  <c:v>1584</c:v>
                </c:pt>
                <c:pt idx="7">
                  <c:v>871</c:v>
                </c:pt>
                <c:pt idx="8">
                  <c:v>943</c:v>
                </c:pt>
                <c:pt idx="9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3281136468110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4.6906001156635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化学肥料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28289</c:v>
                </c:pt>
                <c:pt idx="1">
                  <c:v>18162</c:v>
                </c:pt>
                <c:pt idx="2">
                  <c:v>13449</c:v>
                </c:pt>
                <c:pt idx="3">
                  <c:v>9215</c:v>
                </c:pt>
                <c:pt idx="4">
                  <c:v>6287</c:v>
                </c:pt>
                <c:pt idx="5">
                  <c:v>4640</c:v>
                </c:pt>
                <c:pt idx="6">
                  <c:v>3840</c:v>
                </c:pt>
                <c:pt idx="7">
                  <c:v>3238</c:v>
                </c:pt>
                <c:pt idx="8">
                  <c:v>2562</c:v>
                </c:pt>
                <c:pt idx="9">
                  <c:v>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677E-3"/>
                  <c:y val="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-1.547043907647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紙・パルプ</c:v>
                </c:pt>
                <c:pt idx="9">
                  <c:v>化学肥料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35031</c:v>
                </c:pt>
                <c:pt idx="1">
                  <c:v>18153</c:v>
                </c:pt>
                <c:pt idx="2">
                  <c:v>11785</c:v>
                </c:pt>
                <c:pt idx="3">
                  <c:v>8405</c:v>
                </c:pt>
                <c:pt idx="4">
                  <c:v>7112</c:v>
                </c:pt>
                <c:pt idx="5">
                  <c:v>1541</c:v>
                </c:pt>
                <c:pt idx="6">
                  <c:v>6031</c:v>
                </c:pt>
                <c:pt idx="7">
                  <c:v>3209</c:v>
                </c:pt>
                <c:pt idx="8">
                  <c:v>2437</c:v>
                </c:pt>
                <c:pt idx="9">
                  <c:v>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6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1.2232417585290497E-2"/>
                  <c:y val="-1.433748200829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7474882264700741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410001</c:v>
                </c:pt>
                <c:pt idx="1">
                  <c:v>107157</c:v>
                </c:pt>
                <c:pt idx="2">
                  <c:v>42648</c:v>
                </c:pt>
                <c:pt idx="3">
                  <c:v>21435</c:v>
                </c:pt>
                <c:pt idx="4">
                  <c:v>20772</c:v>
                </c:pt>
                <c:pt idx="5">
                  <c:v>18831</c:v>
                </c:pt>
                <c:pt idx="6">
                  <c:v>17420</c:v>
                </c:pt>
                <c:pt idx="7">
                  <c:v>16374</c:v>
                </c:pt>
                <c:pt idx="8">
                  <c:v>14785</c:v>
                </c:pt>
                <c:pt idx="9">
                  <c:v>9655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1.433691756272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1.2232417585290497E-2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408031</c:v>
                </c:pt>
                <c:pt idx="1">
                  <c:v>104845</c:v>
                </c:pt>
                <c:pt idx="2">
                  <c:v>41350</c:v>
                </c:pt>
                <c:pt idx="3">
                  <c:v>20083</c:v>
                </c:pt>
                <c:pt idx="4">
                  <c:v>14854</c:v>
                </c:pt>
                <c:pt idx="5">
                  <c:v>19533</c:v>
                </c:pt>
                <c:pt idx="6">
                  <c:v>21117</c:v>
                </c:pt>
                <c:pt idx="7">
                  <c:v>16705</c:v>
                </c:pt>
                <c:pt idx="8">
                  <c:v>13897</c:v>
                </c:pt>
                <c:pt idx="9">
                  <c:v>13486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  <c:pt idx="1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96.7</c:v>
                </c:pt>
                <c:pt idx="1">
                  <c:v>96.6</c:v>
                </c:pt>
                <c:pt idx="2">
                  <c:v>93.7</c:v>
                </c:pt>
                <c:pt idx="3">
                  <c:v>94</c:v>
                </c:pt>
                <c:pt idx="4">
                  <c:v>96</c:v>
                </c:pt>
                <c:pt idx="5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  <c:pt idx="11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56.7</c:v>
                </c:pt>
                <c:pt idx="1">
                  <c:v>58.5</c:v>
                </c:pt>
                <c:pt idx="2">
                  <c:v>61.8</c:v>
                </c:pt>
                <c:pt idx="3">
                  <c:v>60</c:v>
                </c:pt>
                <c:pt idx="4">
                  <c:v>56.8</c:v>
                </c:pt>
                <c:pt idx="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  <c:pt idx="11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58.1</c:v>
                </c:pt>
                <c:pt idx="1">
                  <c:v>60.6</c:v>
                </c:pt>
                <c:pt idx="2">
                  <c:v>66.400000000000006</c:v>
                </c:pt>
                <c:pt idx="3">
                  <c:v>63.8</c:v>
                </c:pt>
                <c:pt idx="4">
                  <c:v>58.7</c:v>
                </c:pt>
                <c:pt idx="5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  <c:pt idx="11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13.2</c:v>
                </c:pt>
                <c:pt idx="3">
                  <c:v>13</c:v>
                </c:pt>
                <c:pt idx="4">
                  <c:v>11.7</c:v>
                </c:pt>
                <c:pt idx="5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  <c:pt idx="1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16.7</c:v>
                </c:pt>
                <c:pt idx="2">
                  <c:v>16.899999999999999</c:v>
                </c:pt>
                <c:pt idx="3">
                  <c:v>16.399999999999999</c:v>
                </c:pt>
                <c:pt idx="4">
                  <c:v>16.8</c:v>
                </c:pt>
                <c:pt idx="5">
                  <c:v>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altLang="en-US" sz="1200" baseline="0"/>
              <a:t>年</a:t>
            </a:r>
            <a:r>
              <a:rPr lang="en-US" altLang="ja-JP" sz="1200" baseline="0"/>
              <a:t>6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132562</c:v>
                </c:pt>
                <c:pt idx="1">
                  <c:v>250000</c:v>
                </c:pt>
                <c:pt idx="2">
                  <c:v>325599</c:v>
                </c:pt>
                <c:pt idx="3">
                  <c:v>215065</c:v>
                </c:pt>
                <c:pt idx="4">
                  <c:v>167395</c:v>
                </c:pt>
                <c:pt idx="5">
                  <c:v>594896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59076</c:v>
                </c:pt>
                <c:pt idx="1">
                  <c:v>136386</c:v>
                </c:pt>
                <c:pt idx="2">
                  <c:v>188372</c:v>
                </c:pt>
                <c:pt idx="3">
                  <c:v>29745</c:v>
                </c:pt>
                <c:pt idx="4">
                  <c:v>116167</c:v>
                </c:pt>
                <c:pt idx="5">
                  <c:v>273287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0.69173128502697789</c:v>
                </c:pt>
                <c:pt idx="1">
                  <c:v>0.64702137240997348</c:v>
                </c:pt>
                <c:pt idx="2">
                  <c:v>0.63349683153329661</c:v>
                </c:pt>
                <c:pt idx="3">
                  <c:v>0.87849761039173235</c:v>
                </c:pt>
                <c:pt idx="4">
                  <c:v>0.59032945176010887</c:v>
                </c:pt>
                <c:pt idx="5">
                  <c:v>0.68521959080055705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  <c:pt idx="11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60</c:v>
                </c:pt>
                <c:pt idx="1">
                  <c:v>59.9</c:v>
                </c:pt>
                <c:pt idx="2">
                  <c:v>77.400000000000006</c:v>
                </c:pt>
                <c:pt idx="3">
                  <c:v>79.7</c:v>
                </c:pt>
                <c:pt idx="4">
                  <c:v>69.400000000000006</c:v>
                </c:pt>
                <c:pt idx="5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</c:v>
                </c:pt>
                <c:pt idx="1">
                  <c:v>16.899999999999999</c:v>
                </c:pt>
                <c:pt idx="2">
                  <c:v>15.2</c:v>
                </c:pt>
                <c:pt idx="3">
                  <c:v>18.5</c:v>
                </c:pt>
                <c:pt idx="4">
                  <c:v>17.7</c:v>
                </c:pt>
                <c:pt idx="5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  <c:pt idx="11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34.4</c:v>
                </c:pt>
                <c:pt idx="1">
                  <c:v>36.299999999999997</c:v>
                </c:pt>
                <c:pt idx="2">
                  <c:v>33.799999999999997</c:v>
                </c:pt>
                <c:pt idx="3">
                  <c:v>34.6</c:v>
                </c:pt>
                <c:pt idx="4">
                  <c:v>35.200000000000003</c:v>
                </c:pt>
                <c:pt idx="5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  <c:pt idx="11" formatCode="General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48.4</c:v>
                </c:pt>
                <c:pt idx="1">
                  <c:v>45</c:v>
                </c:pt>
                <c:pt idx="2" formatCode="General">
                  <c:v>46.8</c:v>
                </c:pt>
                <c:pt idx="3" formatCode="General">
                  <c:v>53.2</c:v>
                </c:pt>
                <c:pt idx="4" formatCode="General">
                  <c:v>49.8</c:v>
                </c:pt>
                <c:pt idx="5" formatCode="General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  <c:pt idx="11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57.5</c:v>
                </c:pt>
                <c:pt idx="1">
                  <c:v>61.1</c:v>
                </c:pt>
                <c:pt idx="2">
                  <c:v>69.5</c:v>
                </c:pt>
                <c:pt idx="3">
                  <c:v>79.7</c:v>
                </c:pt>
                <c:pt idx="4">
                  <c:v>71</c:v>
                </c:pt>
                <c:pt idx="5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58.1</c:v>
                </c:pt>
                <c:pt idx="1">
                  <c:v>57.2</c:v>
                </c:pt>
                <c:pt idx="2">
                  <c:v>54.3</c:v>
                </c:pt>
                <c:pt idx="3">
                  <c:v>55.5</c:v>
                </c:pt>
                <c:pt idx="4">
                  <c:v>54</c:v>
                </c:pt>
                <c:pt idx="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99</c:v>
                </c:pt>
                <c:pt idx="1">
                  <c:v>106.6</c:v>
                </c:pt>
                <c:pt idx="2">
                  <c:v>127.3</c:v>
                </c:pt>
                <c:pt idx="3">
                  <c:v>144</c:v>
                </c:pt>
                <c:pt idx="4">
                  <c:v>131</c:v>
                </c:pt>
                <c:pt idx="5">
                  <c:v>145.6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  <c:pt idx="11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83.6</c:v>
                </c:pt>
                <c:pt idx="1">
                  <c:v>91.7</c:v>
                </c:pt>
                <c:pt idx="2">
                  <c:v>95.8</c:v>
                </c:pt>
                <c:pt idx="3">
                  <c:v>98.5</c:v>
                </c:pt>
                <c:pt idx="4">
                  <c:v>91.1</c:v>
                </c:pt>
                <c:pt idx="5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90.2</c:v>
                </c:pt>
                <c:pt idx="1">
                  <c:v>104.7</c:v>
                </c:pt>
                <c:pt idx="2">
                  <c:v>104.4</c:v>
                </c:pt>
                <c:pt idx="3">
                  <c:v>103.1</c:v>
                </c:pt>
                <c:pt idx="4">
                  <c:v>107.2</c:v>
                </c:pt>
                <c:pt idx="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  <c:pt idx="11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92.9</c:v>
                </c:pt>
                <c:pt idx="1">
                  <c:v>86.6</c:v>
                </c:pt>
                <c:pt idx="2">
                  <c:v>91.8</c:v>
                </c:pt>
                <c:pt idx="3">
                  <c:v>95.5</c:v>
                </c:pt>
                <c:pt idx="4">
                  <c:v>84.7</c:v>
                </c:pt>
                <c:pt idx="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  <c:pt idx="11" formatCode="0.0_ 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94.9</c:v>
                </c:pt>
                <c:pt idx="1">
                  <c:v>103.4</c:v>
                </c:pt>
                <c:pt idx="2" formatCode="0.0_ ">
                  <c:v>108.1</c:v>
                </c:pt>
                <c:pt idx="3">
                  <c:v>113.3</c:v>
                </c:pt>
                <c:pt idx="4">
                  <c:v>107.9</c:v>
                </c:pt>
                <c:pt idx="5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  <c:pt idx="1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48.1</c:v>
                </c:pt>
                <c:pt idx="1">
                  <c:v>55.4</c:v>
                </c:pt>
                <c:pt idx="2">
                  <c:v>57.1</c:v>
                </c:pt>
                <c:pt idx="3">
                  <c:v>57.9</c:v>
                </c:pt>
                <c:pt idx="4">
                  <c:v>56.6</c:v>
                </c:pt>
                <c:pt idx="5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69.400000000000006</c:v>
                </c:pt>
                <c:pt idx="1">
                  <c:v>69.400000000000006</c:v>
                </c:pt>
                <c:pt idx="2">
                  <c:v>69.7</c:v>
                </c:pt>
                <c:pt idx="3">
                  <c:v>70.400000000000006</c:v>
                </c:pt>
                <c:pt idx="4">
                  <c:v>71</c:v>
                </c:pt>
                <c:pt idx="5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  <c:pt idx="1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69.2</c:v>
                </c:pt>
                <c:pt idx="1">
                  <c:v>79.8</c:v>
                </c:pt>
                <c:pt idx="2">
                  <c:v>81.900000000000006</c:v>
                </c:pt>
                <c:pt idx="3">
                  <c:v>82.1</c:v>
                </c:pt>
                <c:pt idx="4">
                  <c:v>79.599999999999994</c:v>
                </c:pt>
                <c:pt idx="5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145.1</c:v>
                </c:pt>
                <c:pt idx="1">
                  <c:v>148.19999999999999</c:v>
                </c:pt>
                <c:pt idx="2">
                  <c:v>145.69999999999999</c:v>
                </c:pt>
                <c:pt idx="3">
                  <c:v>146.69999999999999</c:v>
                </c:pt>
                <c:pt idx="4">
                  <c:v>148.69999999999999</c:v>
                </c:pt>
                <c:pt idx="5">
                  <c:v>149.19999999999999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  <c:pt idx="11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65.3</c:v>
                </c:pt>
                <c:pt idx="1">
                  <c:v>69.400000000000006</c:v>
                </c:pt>
                <c:pt idx="2">
                  <c:v>74.400000000000006</c:v>
                </c:pt>
                <c:pt idx="3">
                  <c:v>77.2</c:v>
                </c:pt>
                <c:pt idx="4">
                  <c:v>72.3</c:v>
                </c:pt>
                <c:pt idx="5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8.924729036844355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6064259285858612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1.78491769842867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5.35475309528621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3.569835396857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351052</c:v>
                </c:pt>
                <c:pt idx="1">
                  <c:v>111983</c:v>
                </c:pt>
                <c:pt idx="2">
                  <c:v>103496</c:v>
                </c:pt>
                <c:pt idx="3">
                  <c:v>93444</c:v>
                </c:pt>
                <c:pt idx="4">
                  <c:v>74476</c:v>
                </c:pt>
                <c:pt idx="5">
                  <c:v>51203</c:v>
                </c:pt>
                <c:pt idx="6">
                  <c:v>48325</c:v>
                </c:pt>
                <c:pt idx="7">
                  <c:v>39281</c:v>
                </c:pt>
                <c:pt idx="8">
                  <c:v>30655</c:v>
                </c:pt>
                <c:pt idx="9">
                  <c:v>26427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0709506190572414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7.13967079371495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7.13967079371495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377738</c:v>
                </c:pt>
                <c:pt idx="1">
                  <c:v>128995</c:v>
                </c:pt>
                <c:pt idx="2">
                  <c:v>111466</c:v>
                </c:pt>
                <c:pt idx="3">
                  <c:v>72978</c:v>
                </c:pt>
                <c:pt idx="4">
                  <c:v>63065</c:v>
                </c:pt>
                <c:pt idx="5">
                  <c:v>45177</c:v>
                </c:pt>
                <c:pt idx="6">
                  <c:v>124378</c:v>
                </c:pt>
                <c:pt idx="7">
                  <c:v>40582</c:v>
                </c:pt>
                <c:pt idx="8">
                  <c:v>24724</c:v>
                </c:pt>
                <c:pt idx="9">
                  <c:v>30722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2.247975413329744E-2"/>
                  <c:y val="-7.11003154422209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7644570069766921"/>
                  <c:y val="-6.3670687952996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-5.1282051282051266E-2"/>
                  <c:y val="-3.98165137614678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23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1.92636470899853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1027480539291559"/>
                  <c:y val="0.16511281273327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351052</c:v>
                </c:pt>
                <c:pt idx="1">
                  <c:v>111983</c:v>
                </c:pt>
                <c:pt idx="2">
                  <c:v>103496</c:v>
                </c:pt>
                <c:pt idx="3">
                  <c:v>93444</c:v>
                </c:pt>
                <c:pt idx="4">
                  <c:v>74476</c:v>
                </c:pt>
                <c:pt idx="5">
                  <c:v>51203</c:v>
                </c:pt>
                <c:pt idx="6">
                  <c:v>48325</c:v>
                </c:pt>
                <c:pt idx="7">
                  <c:v>39281</c:v>
                </c:pt>
                <c:pt idx="8">
                  <c:v>30655</c:v>
                </c:pt>
                <c:pt idx="9">
                  <c:v>26427</c:v>
                </c:pt>
                <c:pt idx="10">
                  <c:v>145700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351052</c:v>
                </c:pt>
                <c:pt idx="1">
                  <c:v>111983</c:v>
                </c:pt>
                <c:pt idx="2">
                  <c:v>103496</c:v>
                </c:pt>
                <c:pt idx="3">
                  <c:v>93444</c:v>
                </c:pt>
                <c:pt idx="4">
                  <c:v>74476</c:v>
                </c:pt>
                <c:pt idx="5">
                  <c:v>51203</c:v>
                </c:pt>
                <c:pt idx="6">
                  <c:v>48325</c:v>
                </c:pt>
                <c:pt idx="7">
                  <c:v>39281</c:v>
                </c:pt>
                <c:pt idx="8">
                  <c:v>30655</c:v>
                </c:pt>
                <c:pt idx="9">
                  <c:v>26427</c:v>
                </c:pt>
                <c:pt idx="10">
                  <c:v>145700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6815050790406924"/>
                  <c:y val="-0.144002051467704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5.0779854808225305E-2"/>
                  <c:y val="-7.502567351494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7039503649830032"/>
                  <c:y val="-0.13696527589223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258954271937382"/>
                  <c:y val="-9.8137629348055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8.1424936386768454E-2"/>
                  <c:y val="-5.9360666123631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48939779474132"/>
                      <c:h val="7.10039520921953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-2.42563127884876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377738</c:v>
                </c:pt>
                <c:pt idx="1">
                  <c:v>128995</c:v>
                </c:pt>
                <c:pt idx="2">
                  <c:v>111466</c:v>
                </c:pt>
                <c:pt idx="3">
                  <c:v>72978</c:v>
                </c:pt>
                <c:pt idx="4">
                  <c:v>63065</c:v>
                </c:pt>
                <c:pt idx="5">
                  <c:v>45177</c:v>
                </c:pt>
                <c:pt idx="6">
                  <c:v>124378</c:v>
                </c:pt>
                <c:pt idx="7">
                  <c:v>40582</c:v>
                </c:pt>
                <c:pt idx="8">
                  <c:v>24724</c:v>
                </c:pt>
                <c:pt idx="9">
                  <c:v>30722</c:v>
                </c:pt>
                <c:pt idx="10" formatCode="#,##0_);[Red]\(#,##0\)">
                  <c:v>176573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EB812350-6005-46F2-A680-9DFF90F89169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3E431B74-33C4-4AB8-A1CA-27D7A3DF6F98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1B341CA8-DD46-4B92-AC79-EEA4A7F0E999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C53A8E7-C1F3-4951-9F57-E526E919788C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48C12D6E-662B-4EA1-937D-22E8203B1EFB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0.31818</cdr:y>
    </cdr:from>
    <cdr:to>
      <cdr:x>1</cdr:x>
      <cdr:y>0.76136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800102"/>
          <a:ext cx="685732" cy="111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0.92173</cdr:x>
      <cdr:y>0.30137</cdr:y>
    </cdr:from>
    <cdr:to>
      <cdr:x>0.99753</cdr:x>
      <cdr:y>0.80137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0187" y="838213"/>
          <a:ext cx="585538" cy="1390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0.88411</cdr:x>
      <cdr:y>0.46885</cdr:y>
    </cdr:from>
    <cdr:to>
      <cdr:x>0.9935</cdr:x>
      <cdr:y>0.81639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26" y="1362067"/>
          <a:ext cx="800210" cy="1009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0.25363</cdr:y>
    </cdr:from>
    <cdr:to>
      <cdr:x>1</cdr:x>
      <cdr:y>0.68478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666781"/>
          <a:ext cx="676363" cy="1133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0.30437</cdr:y>
    </cdr:from>
    <cdr:to>
      <cdr:x>0.98694</cdr:x>
      <cdr:y>0.81694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855254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0.85826</cdr:x>
      <cdr:y>0.29225</cdr:y>
    </cdr:from>
    <cdr:to>
      <cdr:x>0.9896</cdr:x>
      <cdr:y>0.84859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9" y="790572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0.18214</cdr:y>
    </cdr:from>
    <cdr:to>
      <cdr:x>0.99214</cdr:x>
      <cdr:y>0.66786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18" y="485763"/>
          <a:ext cx="695434" cy="1295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0.89544</cdr:x>
      <cdr:y>0.27857</cdr:y>
    </cdr:from>
    <cdr:to>
      <cdr:x>0.98303</cdr:x>
      <cdr:y>0.8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706" y="742946"/>
          <a:ext cx="638235" cy="1390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0.85733</cdr:x>
      <cdr:y>0.36141</cdr:y>
    </cdr:from>
    <cdr:to>
      <cdr:x>0.99612</cdr:x>
      <cdr:y>0.84562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003" y="981088"/>
          <a:ext cx="1019242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0.91134</cdr:x>
      <cdr:y>0.19388</cdr:y>
    </cdr:from>
    <cdr:to>
      <cdr:x>0.99609</cdr:x>
      <cdr:y>0.70408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48" y="542924"/>
          <a:ext cx="619156" cy="1428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0.60932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14" y="409571"/>
          <a:ext cx="685765" cy="1209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0.87223</cdr:x>
      <cdr:y>0.11186</cdr:y>
    </cdr:from>
    <cdr:to>
      <cdr:x>1</cdr:x>
      <cdr:y>0.83051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2224" y="314320"/>
          <a:ext cx="933451" cy="2019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FFB1-3F32-4F75-B8D2-4E9F2CE1BC5F}">
  <dimension ref="A1:H80"/>
  <sheetViews>
    <sheetView tabSelected="1" topLeftCell="A4" workbookViewId="0">
      <selection activeCell="U15" sqref="U15"/>
    </sheetView>
  </sheetViews>
  <sheetFormatPr defaultRowHeight="17.25" x14ac:dyDescent="0.2"/>
  <cols>
    <col min="1" max="1" width="9.625" style="401" customWidth="1"/>
    <col min="2" max="2" width="7.25" style="404" customWidth="1"/>
    <col min="3" max="3" width="9.625" style="405" customWidth="1"/>
    <col min="4" max="4" width="9" style="401"/>
    <col min="5" max="5" width="20" style="401" bestFit="1" customWidth="1"/>
    <col min="6" max="6" width="18.625" style="401" customWidth="1"/>
    <col min="7" max="7" width="7.75" style="401" customWidth="1"/>
    <col min="8" max="8" width="2.375" style="401" customWidth="1"/>
    <col min="9" max="9" width="7.75" style="401" customWidth="1"/>
    <col min="10" max="256" width="9" style="401"/>
    <col min="257" max="257" width="9.625" style="401" customWidth="1"/>
    <col min="258" max="258" width="7.25" style="401" customWidth="1"/>
    <col min="259" max="259" width="9.625" style="401" customWidth="1"/>
    <col min="260" max="260" width="9" style="401"/>
    <col min="261" max="261" width="20" style="401" bestFit="1" customWidth="1"/>
    <col min="262" max="262" width="18.625" style="401" customWidth="1"/>
    <col min="263" max="263" width="7.75" style="401" customWidth="1"/>
    <col min="264" max="264" width="2.375" style="401" customWidth="1"/>
    <col min="265" max="265" width="7.75" style="401" customWidth="1"/>
    <col min="266" max="512" width="9" style="401"/>
    <col min="513" max="513" width="9.625" style="401" customWidth="1"/>
    <col min="514" max="514" width="7.25" style="401" customWidth="1"/>
    <col min="515" max="515" width="9.625" style="401" customWidth="1"/>
    <col min="516" max="516" width="9" style="401"/>
    <col min="517" max="517" width="20" style="401" bestFit="1" customWidth="1"/>
    <col min="518" max="518" width="18.625" style="401" customWidth="1"/>
    <col min="519" max="519" width="7.75" style="401" customWidth="1"/>
    <col min="520" max="520" width="2.375" style="401" customWidth="1"/>
    <col min="521" max="521" width="7.75" style="401" customWidth="1"/>
    <col min="522" max="768" width="9" style="401"/>
    <col min="769" max="769" width="9.625" style="401" customWidth="1"/>
    <col min="770" max="770" width="7.25" style="401" customWidth="1"/>
    <col min="771" max="771" width="9.625" style="401" customWidth="1"/>
    <col min="772" max="772" width="9" style="401"/>
    <col min="773" max="773" width="20" style="401" bestFit="1" customWidth="1"/>
    <col min="774" max="774" width="18.625" style="401" customWidth="1"/>
    <col min="775" max="775" width="7.75" style="401" customWidth="1"/>
    <col min="776" max="776" width="2.375" style="401" customWidth="1"/>
    <col min="777" max="777" width="7.75" style="401" customWidth="1"/>
    <col min="778" max="1024" width="9" style="401"/>
    <col min="1025" max="1025" width="9.625" style="401" customWidth="1"/>
    <col min="1026" max="1026" width="7.25" style="401" customWidth="1"/>
    <col min="1027" max="1027" width="9.625" style="401" customWidth="1"/>
    <col min="1028" max="1028" width="9" style="401"/>
    <col min="1029" max="1029" width="20" style="401" bestFit="1" customWidth="1"/>
    <col min="1030" max="1030" width="18.625" style="401" customWidth="1"/>
    <col min="1031" max="1031" width="7.75" style="401" customWidth="1"/>
    <col min="1032" max="1032" width="2.375" style="401" customWidth="1"/>
    <col min="1033" max="1033" width="7.75" style="401" customWidth="1"/>
    <col min="1034" max="1280" width="9" style="401"/>
    <col min="1281" max="1281" width="9.625" style="401" customWidth="1"/>
    <col min="1282" max="1282" width="7.25" style="401" customWidth="1"/>
    <col min="1283" max="1283" width="9.625" style="401" customWidth="1"/>
    <col min="1284" max="1284" width="9" style="401"/>
    <col min="1285" max="1285" width="20" style="401" bestFit="1" customWidth="1"/>
    <col min="1286" max="1286" width="18.625" style="401" customWidth="1"/>
    <col min="1287" max="1287" width="7.75" style="401" customWidth="1"/>
    <col min="1288" max="1288" width="2.375" style="401" customWidth="1"/>
    <col min="1289" max="1289" width="7.75" style="401" customWidth="1"/>
    <col min="1290" max="1536" width="9" style="401"/>
    <col min="1537" max="1537" width="9.625" style="401" customWidth="1"/>
    <col min="1538" max="1538" width="7.25" style="401" customWidth="1"/>
    <col min="1539" max="1539" width="9.625" style="401" customWidth="1"/>
    <col min="1540" max="1540" width="9" style="401"/>
    <col min="1541" max="1541" width="20" style="401" bestFit="1" customWidth="1"/>
    <col min="1542" max="1542" width="18.625" style="401" customWidth="1"/>
    <col min="1543" max="1543" width="7.75" style="401" customWidth="1"/>
    <col min="1544" max="1544" width="2.375" style="401" customWidth="1"/>
    <col min="1545" max="1545" width="7.75" style="401" customWidth="1"/>
    <col min="1546" max="1792" width="9" style="401"/>
    <col min="1793" max="1793" width="9.625" style="401" customWidth="1"/>
    <col min="1794" max="1794" width="7.25" style="401" customWidth="1"/>
    <col min="1795" max="1795" width="9.625" style="401" customWidth="1"/>
    <col min="1796" max="1796" width="9" style="401"/>
    <col min="1797" max="1797" width="20" style="401" bestFit="1" customWidth="1"/>
    <col min="1798" max="1798" width="18.625" style="401" customWidth="1"/>
    <col min="1799" max="1799" width="7.75" style="401" customWidth="1"/>
    <col min="1800" max="1800" width="2.375" style="401" customWidth="1"/>
    <col min="1801" max="1801" width="7.75" style="401" customWidth="1"/>
    <col min="1802" max="2048" width="9" style="401"/>
    <col min="2049" max="2049" width="9.625" style="401" customWidth="1"/>
    <col min="2050" max="2050" width="7.25" style="401" customWidth="1"/>
    <col min="2051" max="2051" width="9.625" style="401" customWidth="1"/>
    <col min="2052" max="2052" width="9" style="401"/>
    <col min="2053" max="2053" width="20" style="401" bestFit="1" customWidth="1"/>
    <col min="2054" max="2054" width="18.625" style="401" customWidth="1"/>
    <col min="2055" max="2055" width="7.75" style="401" customWidth="1"/>
    <col min="2056" max="2056" width="2.375" style="401" customWidth="1"/>
    <col min="2057" max="2057" width="7.75" style="401" customWidth="1"/>
    <col min="2058" max="2304" width="9" style="401"/>
    <col min="2305" max="2305" width="9.625" style="401" customWidth="1"/>
    <col min="2306" max="2306" width="7.25" style="401" customWidth="1"/>
    <col min="2307" max="2307" width="9.625" style="401" customWidth="1"/>
    <col min="2308" max="2308" width="9" style="401"/>
    <col min="2309" max="2309" width="20" style="401" bestFit="1" customWidth="1"/>
    <col min="2310" max="2310" width="18.625" style="401" customWidth="1"/>
    <col min="2311" max="2311" width="7.75" style="401" customWidth="1"/>
    <col min="2312" max="2312" width="2.375" style="401" customWidth="1"/>
    <col min="2313" max="2313" width="7.75" style="401" customWidth="1"/>
    <col min="2314" max="2560" width="9" style="401"/>
    <col min="2561" max="2561" width="9.625" style="401" customWidth="1"/>
    <col min="2562" max="2562" width="7.25" style="401" customWidth="1"/>
    <col min="2563" max="2563" width="9.625" style="401" customWidth="1"/>
    <col min="2564" max="2564" width="9" style="401"/>
    <col min="2565" max="2565" width="20" style="401" bestFit="1" customWidth="1"/>
    <col min="2566" max="2566" width="18.625" style="401" customWidth="1"/>
    <col min="2567" max="2567" width="7.75" style="401" customWidth="1"/>
    <col min="2568" max="2568" width="2.375" style="401" customWidth="1"/>
    <col min="2569" max="2569" width="7.75" style="401" customWidth="1"/>
    <col min="2570" max="2816" width="9" style="401"/>
    <col min="2817" max="2817" width="9.625" style="401" customWidth="1"/>
    <col min="2818" max="2818" width="7.25" style="401" customWidth="1"/>
    <col min="2819" max="2819" width="9.625" style="401" customWidth="1"/>
    <col min="2820" max="2820" width="9" style="401"/>
    <col min="2821" max="2821" width="20" style="401" bestFit="1" customWidth="1"/>
    <col min="2822" max="2822" width="18.625" style="401" customWidth="1"/>
    <col min="2823" max="2823" width="7.75" style="401" customWidth="1"/>
    <col min="2824" max="2824" width="2.375" style="401" customWidth="1"/>
    <col min="2825" max="2825" width="7.75" style="401" customWidth="1"/>
    <col min="2826" max="3072" width="9" style="401"/>
    <col min="3073" max="3073" width="9.625" style="401" customWidth="1"/>
    <col min="3074" max="3074" width="7.25" style="401" customWidth="1"/>
    <col min="3075" max="3075" width="9.625" style="401" customWidth="1"/>
    <col min="3076" max="3076" width="9" style="401"/>
    <col min="3077" max="3077" width="20" style="401" bestFit="1" customWidth="1"/>
    <col min="3078" max="3078" width="18.625" style="401" customWidth="1"/>
    <col min="3079" max="3079" width="7.75" style="401" customWidth="1"/>
    <col min="3080" max="3080" width="2.375" style="401" customWidth="1"/>
    <col min="3081" max="3081" width="7.75" style="401" customWidth="1"/>
    <col min="3082" max="3328" width="9" style="401"/>
    <col min="3329" max="3329" width="9.625" style="401" customWidth="1"/>
    <col min="3330" max="3330" width="7.25" style="401" customWidth="1"/>
    <col min="3331" max="3331" width="9.625" style="401" customWidth="1"/>
    <col min="3332" max="3332" width="9" style="401"/>
    <col min="3333" max="3333" width="20" style="401" bestFit="1" customWidth="1"/>
    <col min="3334" max="3334" width="18.625" style="401" customWidth="1"/>
    <col min="3335" max="3335" width="7.75" style="401" customWidth="1"/>
    <col min="3336" max="3336" width="2.375" style="401" customWidth="1"/>
    <col min="3337" max="3337" width="7.75" style="401" customWidth="1"/>
    <col min="3338" max="3584" width="9" style="401"/>
    <col min="3585" max="3585" width="9.625" style="401" customWidth="1"/>
    <col min="3586" max="3586" width="7.25" style="401" customWidth="1"/>
    <col min="3587" max="3587" width="9.625" style="401" customWidth="1"/>
    <col min="3588" max="3588" width="9" style="401"/>
    <col min="3589" max="3589" width="20" style="401" bestFit="1" customWidth="1"/>
    <col min="3590" max="3590" width="18.625" style="401" customWidth="1"/>
    <col min="3591" max="3591" width="7.75" style="401" customWidth="1"/>
    <col min="3592" max="3592" width="2.375" style="401" customWidth="1"/>
    <col min="3593" max="3593" width="7.75" style="401" customWidth="1"/>
    <col min="3594" max="3840" width="9" style="401"/>
    <col min="3841" max="3841" width="9.625" style="401" customWidth="1"/>
    <col min="3842" max="3842" width="7.25" style="401" customWidth="1"/>
    <col min="3843" max="3843" width="9.625" style="401" customWidth="1"/>
    <col min="3844" max="3844" width="9" style="401"/>
    <col min="3845" max="3845" width="20" style="401" bestFit="1" customWidth="1"/>
    <col min="3846" max="3846" width="18.625" style="401" customWidth="1"/>
    <col min="3847" max="3847" width="7.75" style="401" customWidth="1"/>
    <col min="3848" max="3848" width="2.375" style="401" customWidth="1"/>
    <col min="3849" max="3849" width="7.75" style="401" customWidth="1"/>
    <col min="3850" max="4096" width="9" style="401"/>
    <col min="4097" max="4097" width="9.625" style="401" customWidth="1"/>
    <col min="4098" max="4098" width="7.25" style="401" customWidth="1"/>
    <col min="4099" max="4099" width="9.625" style="401" customWidth="1"/>
    <col min="4100" max="4100" width="9" style="401"/>
    <col min="4101" max="4101" width="20" style="401" bestFit="1" customWidth="1"/>
    <col min="4102" max="4102" width="18.625" style="401" customWidth="1"/>
    <col min="4103" max="4103" width="7.75" style="401" customWidth="1"/>
    <col min="4104" max="4104" width="2.375" style="401" customWidth="1"/>
    <col min="4105" max="4105" width="7.75" style="401" customWidth="1"/>
    <col min="4106" max="4352" width="9" style="401"/>
    <col min="4353" max="4353" width="9.625" style="401" customWidth="1"/>
    <col min="4354" max="4354" width="7.25" style="401" customWidth="1"/>
    <col min="4355" max="4355" width="9.625" style="401" customWidth="1"/>
    <col min="4356" max="4356" width="9" style="401"/>
    <col min="4357" max="4357" width="20" style="401" bestFit="1" customWidth="1"/>
    <col min="4358" max="4358" width="18.625" style="401" customWidth="1"/>
    <col min="4359" max="4359" width="7.75" style="401" customWidth="1"/>
    <col min="4360" max="4360" width="2.375" style="401" customWidth="1"/>
    <col min="4361" max="4361" width="7.75" style="401" customWidth="1"/>
    <col min="4362" max="4608" width="9" style="401"/>
    <col min="4609" max="4609" width="9.625" style="401" customWidth="1"/>
    <col min="4610" max="4610" width="7.25" style="401" customWidth="1"/>
    <col min="4611" max="4611" width="9.625" style="401" customWidth="1"/>
    <col min="4612" max="4612" width="9" style="401"/>
    <col min="4613" max="4613" width="20" style="401" bestFit="1" customWidth="1"/>
    <col min="4614" max="4614" width="18.625" style="401" customWidth="1"/>
    <col min="4615" max="4615" width="7.75" style="401" customWidth="1"/>
    <col min="4616" max="4616" width="2.375" style="401" customWidth="1"/>
    <col min="4617" max="4617" width="7.75" style="401" customWidth="1"/>
    <col min="4618" max="4864" width="9" style="401"/>
    <col min="4865" max="4865" width="9.625" style="401" customWidth="1"/>
    <col min="4866" max="4866" width="7.25" style="401" customWidth="1"/>
    <col min="4867" max="4867" width="9.625" style="401" customWidth="1"/>
    <col min="4868" max="4868" width="9" style="401"/>
    <col min="4869" max="4869" width="20" style="401" bestFit="1" customWidth="1"/>
    <col min="4870" max="4870" width="18.625" style="401" customWidth="1"/>
    <col min="4871" max="4871" width="7.75" style="401" customWidth="1"/>
    <col min="4872" max="4872" width="2.375" style="401" customWidth="1"/>
    <col min="4873" max="4873" width="7.75" style="401" customWidth="1"/>
    <col min="4874" max="5120" width="9" style="401"/>
    <col min="5121" max="5121" width="9.625" style="401" customWidth="1"/>
    <col min="5122" max="5122" width="7.25" style="401" customWidth="1"/>
    <col min="5123" max="5123" width="9.625" style="401" customWidth="1"/>
    <col min="5124" max="5124" width="9" style="401"/>
    <col min="5125" max="5125" width="20" style="401" bestFit="1" customWidth="1"/>
    <col min="5126" max="5126" width="18.625" style="401" customWidth="1"/>
    <col min="5127" max="5127" width="7.75" style="401" customWidth="1"/>
    <col min="5128" max="5128" width="2.375" style="401" customWidth="1"/>
    <col min="5129" max="5129" width="7.75" style="401" customWidth="1"/>
    <col min="5130" max="5376" width="9" style="401"/>
    <col min="5377" max="5377" width="9.625" style="401" customWidth="1"/>
    <col min="5378" max="5378" width="7.25" style="401" customWidth="1"/>
    <col min="5379" max="5379" width="9.625" style="401" customWidth="1"/>
    <col min="5380" max="5380" width="9" style="401"/>
    <col min="5381" max="5381" width="20" style="401" bestFit="1" customWidth="1"/>
    <col min="5382" max="5382" width="18.625" style="401" customWidth="1"/>
    <col min="5383" max="5383" width="7.75" style="401" customWidth="1"/>
    <col min="5384" max="5384" width="2.375" style="401" customWidth="1"/>
    <col min="5385" max="5385" width="7.75" style="401" customWidth="1"/>
    <col min="5386" max="5632" width="9" style="401"/>
    <col min="5633" max="5633" width="9.625" style="401" customWidth="1"/>
    <col min="5634" max="5634" width="7.25" style="401" customWidth="1"/>
    <col min="5635" max="5635" width="9.625" style="401" customWidth="1"/>
    <col min="5636" max="5636" width="9" style="401"/>
    <col min="5637" max="5637" width="20" style="401" bestFit="1" customWidth="1"/>
    <col min="5638" max="5638" width="18.625" style="401" customWidth="1"/>
    <col min="5639" max="5639" width="7.75" style="401" customWidth="1"/>
    <col min="5640" max="5640" width="2.375" style="401" customWidth="1"/>
    <col min="5641" max="5641" width="7.75" style="401" customWidth="1"/>
    <col min="5642" max="5888" width="9" style="401"/>
    <col min="5889" max="5889" width="9.625" style="401" customWidth="1"/>
    <col min="5890" max="5890" width="7.25" style="401" customWidth="1"/>
    <col min="5891" max="5891" width="9.625" style="401" customWidth="1"/>
    <col min="5892" max="5892" width="9" style="401"/>
    <col min="5893" max="5893" width="20" style="401" bestFit="1" customWidth="1"/>
    <col min="5894" max="5894" width="18.625" style="401" customWidth="1"/>
    <col min="5895" max="5895" width="7.75" style="401" customWidth="1"/>
    <col min="5896" max="5896" width="2.375" style="401" customWidth="1"/>
    <col min="5897" max="5897" width="7.75" style="401" customWidth="1"/>
    <col min="5898" max="6144" width="9" style="401"/>
    <col min="6145" max="6145" width="9.625" style="401" customWidth="1"/>
    <col min="6146" max="6146" width="7.25" style="401" customWidth="1"/>
    <col min="6147" max="6147" width="9.625" style="401" customWidth="1"/>
    <col min="6148" max="6148" width="9" style="401"/>
    <col min="6149" max="6149" width="20" style="401" bestFit="1" customWidth="1"/>
    <col min="6150" max="6150" width="18.625" style="401" customWidth="1"/>
    <col min="6151" max="6151" width="7.75" style="401" customWidth="1"/>
    <col min="6152" max="6152" width="2.375" style="401" customWidth="1"/>
    <col min="6153" max="6153" width="7.75" style="401" customWidth="1"/>
    <col min="6154" max="6400" width="9" style="401"/>
    <col min="6401" max="6401" width="9.625" style="401" customWidth="1"/>
    <col min="6402" max="6402" width="7.25" style="401" customWidth="1"/>
    <col min="6403" max="6403" width="9.625" style="401" customWidth="1"/>
    <col min="6404" max="6404" width="9" style="401"/>
    <col min="6405" max="6405" width="20" style="401" bestFit="1" customWidth="1"/>
    <col min="6406" max="6406" width="18.625" style="401" customWidth="1"/>
    <col min="6407" max="6407" width="7.75" style="401" customWidth="1"/>
    <col min="6408" max="6408" width="2.375" style="401" customWidth="1"/>
    <col min="6409" max="6409" width="7.75" style="401" customWidth="1"/>
    <col min="6410" max="6656" width="9" style="401"/>
    <col min="6657" max="6657" width="9.625" style="401" customWidth="1"/>
    <col min="6658" max="6658" width="7.25" style="401" customWidth="1"/>
    <col min="6659" max="6659" width="9.625" style="401" customWidth="1"/>
    <col min="6660" max="6660" width="9" style="401"/>
    <col min="6661" max="6661" width="20" style="401" bestFit="1" customWidth="1"/>
    <col min="6662" max="6662" width="18.625" style="401" customWidth="1"/>
    <col min="6663" max="6663" width="7.75" style="401" customWidth="1"/>
    <col min="6664" max="6664" width="2.375" style="401" customWidth="1"/>
    <col min="6665" max="6665" width="7.75" style="401" customWidth="1"/>
    <col min="6666" max="6912" width="9" style="401"/>
    <col min="6913" max="6913" width="9.625" style="401" customWidth="1"/>
    <col min="6914" max="6914" width="7.25" style="401" customWidth="1"/>
    <col min="6915" max="6915" width="9.625" style="401" customWidth="1"/>
    <col min="6916" max="6916" width="9" style="401"/>
    <col min="6917" max="6917" width="20" style="401" bestFit="1" customWidth="1"/>
    <col min="6918" max="6918" width="18.625" style="401" customWidth="1"/>
    <col min="6919" max="6919" width="7.75" style="401" customWidth="1"/>
    <col min="6920" max="6920" width="2.375" style="401" customWidth="1"/>
    <col min="6921" max="6921" width="7.75" style="401" customWidth="1"/>
    <col min="6922" max="7168" width="9" style="401"/>
    <col min="7169" max="7169" width="9.625" style="401" customWidth="1"/>
    <col min="7170" max="7170" width="7.25" style="401" customWidth="1"/>
    <col min="7171" max="7171" width="9.625" style="401" customWidth="1"/>
    <col min="7172" max="7172" width="9" style="401"/>
    <col min="7173" max="7173" width="20" style="401" bestFit="1" customWidth="1"/>
    <col min="7174" max="7174" width="18.625" style="401" customWidth="1"/>
    <col min="7175" max="7175" width="7.75" style="401" customWidth="1"/>
    <col min="7176" max="7176" width="2.375" style="401" customWidth="1"/>
    <col min="7177" max="7177" width="7.75" style="401" customWidth="1"/>
    <col min="7178" max="7424" width="9" style="401"/>
    <col min="7425" max="7425" width="9.625" style="401" customWidth="1"/>
    <col min="7426" max="7426" width="7.25" style="401" customWidth="1"/>
    <col min="7427" max="7427" width="9.625" style="401" customWidth="1"/>
    <col min="7428" max="7428" width="9" style="401"/>
    <col min="7429" max="7429" width="20" style="401" bestFit="1" customWidth="1"/>
    <col min="7430" max="7430" width="18.625" style="401" customWidth="1"/>
    <col min="7431" max="7431" width="7.75" style="401" customWidth="1"/>
    <col min="7432" max="7432" width="2.375" style="401" customWidth="1"/>
    <col min="7433" max="7433" width="7.75" style="401" customWidth="1"/>
    <col min="7434" max="7680" width="9" style="401"/>
    <col min="7681" max="7681" width="9.625" style="401" customWidth="1"/>
    <col min="7682" max="7682" width="7.25" style="401" customWidth="1"/>
    <col min="7683" max="7683" width="9.625" style="401" customWidth="1"/>
    <col min="7684" max="7684" width="9" style="401"/>
    <col min="7685" max="7685" width="20" style="401" bestFit="1" customWidth="1"/>
    <col min="7686" max="7686" width="18.625" style="401" customWidth="1"/>
    <col min="7687" max="7687" width="7.75" style="401" customWidth="1"/>
    <col min="7688" max="7688" width="2.375" style="401" customWidth="1"/>
    <col min="7689" max="7689" width="7.75" style="401" customWidth="1"/>
    <col min="7690" max="7936" width="9" style="401"/>
    <col min="7937" max="7937" width="9.625" style="401" customWidth="1"/>
    <col min="7938" max="7938" width="7.25" style="401" customWidth="1"/>
    <col min="7939" max="7939" width="9.625" style="401" customWidth="1"/>
    <col min="7940" max="7940" width="9" style="401"/>
    <col min="7941" max="7941" width="20" style="401" bestFit="1" customWidth="1"/>
    <col min="7942" max="7942" width="18.625" style="401" customWidth="1"/>
    <col min="7943" max="7943" width="7.75" style="401" customWidth="1"/>
    <col min="7944" max="7944" width="2.375" style="401" customWidth="1"/>
    <col min="7945" max="7945" width="7.75" style="401" customWidth="1"/>
    <col min="7946" max="8192" width="9" style="401"/>
    <col min="8193" max="8193" width="9.625" style="401" customWidth="1"/>
    <col min="8194" max="8194" width="7.25" style="401" customWidth="1"/>
    <col min="8195" max="8195" width="9.625" style="401" customWidth="1"/>
    <col min="8196" max="8196" width="9" style="401"/>
    <col min="8197" max="8197" width="20" style="401" bestFit="1" customWidth="1"/>
    <col min="8198" max="8198" width="18.625" style="401" customWidth="1"/>
    <col min="8199" max="8199" width="7.75" style="401" customWidth="1"/>
    <col min="8200" max="8200" width="2.375" style="401" customWidth="1"/>
    <col min="8201" max="8201" width="7.75" style="401" customWidth="1"/>
    <col min="8202" max="8448" width="9" style="401"/>
    <col min="8449" max="8449" width="9.625" style="401" customWidth="1"/>
    <col min="8450" max="8450" width="7.25" style="401" customWidth="1"/>
    <col min="8451" max="8451" width="9.625" style="401" customWidth="1"/>
    <col min="8452" max="8452" width="9" style="401"/>
    <col min="8453" max="8453" width="20" style="401" bestFit="1" customWidth="1"/>
    <col min="8454" max="8454" width="18.625" style="401" customWidth="1"/>
    <col min="8455" max="8455" width="7.75" style="401" customWidth="1"/>
    <col min="8456" max="8456" width="2.375" style="401" customWidth="1"/>
    <col min="8457" max="8457" width="7.75" style="401" customWidth="1"/>
    <col min="8458" max="8704" width="9" style="401"/>
    <col min="8705" max="8705" width="9.625" style="401" customWidth="1"/>
    <col min="8706" max="8706" width="7.25" style="401" customWidth="1"/>
    <col min="8707" max="8707" width="9.625" style="401" customWidth="1"/>
    <col min="8708" max="8708" width="9" style="401"/>
    <col min="8709" max="8709" width="20" style="401" bestFit="1" customWidth="1"/>
    <col min="8710" max="8710" width="18.625" style="401" customWidth="1"/>
    <col min="8711" max="8711" width="7.75" style="401" customWidth="1"/>
    <col min="8712" max="8712" width="2.375" style="401" customWidth="1"/>
    <col min="8713" max="8713" width="7.75" style="401" customWidth="1"/>
    <col min="8714" max="8960" width="9" style="401"/>
    <col min="8961" max="8961" width="9.625" style="401" customWidth="1"/>
    <col min="8962" max="8962" width="7.25" style="401" customWidth="1"/>
    <col min="8963" max="8963" width="9.625" style="401" customWidth="1"/>
    <col min="8964" max="8964" width="9" style="401"/>
    <col min="8965" max="8965" width="20" style="401" bestFit="1" customWidth="1"/>
    <col min="8966" max="8966" width="18.625" style="401" customWidth="1"/>
    <col min="8967" max="8967" width="7.75" style="401" customWidth="1"/>
    <col min="8968" max="8968" width="2.375" style="401" customWidth="1"/>
    <col min="8969" max="8969" width="7.75" style="401" customWidth="1"/>
    <col min="8970" max="9216" width="9" style="401"/>
    <col min="9217" max="9217" width="9.625" style="401" customWidth="1"/>
    <col min="9218" max="9218" width="7.25" style="401" customWidth="1"/>
    <col min="9219" max="9219" width="9.625" style="401" customWidth="1"/>
    <col min="9220" max="9220" width="9" style="401"/>
    <col min="9221" max="9221" width="20" style="401" bestFit="1" customWidth="1"/>
    <col min="9222" max="9222" width="18.625" style="401" customWidth="1"/>
    <col min="9223" max="9223" width="7.75" style="401" customWidth="1"/>
    <col min="9224" max="9224" width="2.375" style="401" customWidth="1"/>
    <col min="9225" max="9225" width="7.75" style="401" customWidth="1"/>
    <col min="9226" max="9472" width="9" style="401"/>
    <col min="9473" max="9473" width="9.625" style="401" customWidth="1"/>
    <col min="9474" max="9474" width="7.25" style="401" customWidth="1"/>
    <col min="9475" max="9475" width="9.625" style="401" customWidth="1"/>
    <col min="9476" max="9476" width="9" style="401"/>
    <col min="9477" max="9477" width="20" style="401" bestFit="1" customWidth="1"/>
    <col min="9478" max="9478" width="18.625" style="401" customWidth="1"/>
    <col min="9479" max="9479" width="7.75" style="401" customWidth="1"/>
    <col min="9480" max="9480" width="2.375" style="401" customWidth="1"/>
    <col min="9481" max="9481" width="7.75" style="401" customWidth="1"/>
    <col min="9482" max="9728" width="9" style="401"/>
    <col min="9729" max="9729" width="9.625" style="401" customWidth="1"/>
    <col min="9730" max="9730" width="7.25" style="401" customWidth="1"/>
    <col min="9731" max="9731" width="9.625" style="401" customWidth="1"/>
    <col min="9732" max="9732" width="9" style="401"/>
    <col min="9733" max="9733" width="20" style="401" bestFit="1" customWidth="1"/>
    <col min="9734" max="9734" width="18.625" style="401" customWidth="1"/>
    <col min="9735" max="9735" width="7.75" style="401" customWidth="1"/>
    <col min="9736" max="9736" width="2.375" style="401" customWidth="1"/>
    <col min="9737" max="9737" width="7.75" style="401" customWidth="1"/>
    <col min="9738" max="9984" width="9" style="401"/>
    <col min="9985" max="9985" width="9.625" style="401" customWidth="1"/>
    <col min="9986" max="9986" width="7.25" style="401" customWidth="1"/>
    <col min="9987" max="9987" width="9.625" style="401" customWidth="1"/>
    <col min="9988" max="9988" width="9" style="401"/>
    <col min="9989" max="9989" width="20" style="401" bestFit="1" customWidth="1"/>
    <col min="9990" max="9990" width="18.625" style="401" customWidth="1"/>
    <col min="9991" max="9991" width="7.75" style="401" customWidth="1"/>
    <col min="9992" max="9992" width="2.375" style="401" customWidth="1"/>
    <col min="9993" max="9993" width="7.75" style="401" customWidth="1"/>
    <col min="9994" max="10240" width="9" style="401"/>
    <col min="10241" max="10241" width="9.625" style="401" customWidth="1"/>
    <col min="10242" max="10242" width="7.25" style="401" customWidth="1"/>
    <col min="10243" max="10243" width="9.625" style="401" customWidth="1"/>
    <col min="10244" max="10244" width="9" style="401"/>
    <col min="10245" max="10245" width="20" style="401" bestFit="1" customWidth="1"/>
    <col min="10246" max="10246" width="18.625" style="401" customWidth="1"/>
    <col min="10247" max="10247" width="7.75" style="401" customWidth="1"/>
    <col min="10248" max="10248" width="2.375" style="401" customWidth="1"/>
    <col min="10249" max="10249" width="7.75" style="401" customWidth="1"/>
    <col min="10250" max="10496" width="9" style="401"/>
    <col min="10497" max="10497" width="9.625" style="401" customWidth="1"/>
    <col min="10498" max="10498" width="7.25" style="401" customWidth="1"/>
    <col min="10499" max="10499" width="9.625" style="401" customWidth="1"/>
    <col min="10500" max="10500" width="9" style="401"/>
    <col min="10501" max="10501" width="20" style="401" bestFit="1" customWidth="1"/>
    <col min="10502" max="10502" width="18.625" style="401" customWidth="1"/>
    <col min="10503" max="10503" width="7.75" style="401" customWidth="1"/>
    <col min="10504" max="10504" width="2.375" style="401" customWidth="1"/>
    <col min="10505" max="10505" width="7.75" style="401" customWidth="1"/>
    <col min="10506" max="10752" width="9" style="401"/>
    <col min="10753" max="10753" width="9.625" style="401" customWidth="1"/>
    <col min="10754" max="10754" width="7.25" style="401" customWidth="1"/>
    <col min="10755" max="10755" width="9.625" style="401" customWidth="1"/>
    <col min="10756" max="10756" width="9" style="401"/>
    <col min="10757" max="10757" width="20" style="401" bestFit="1" customWidth="1"/>
    <col min="10758" max="10758" width="18.625" style="401" customWidth="1"/>
    <col min="10759" max="10759" width="7.75" style="401" customWidth="1"/>
    <col min="10760" max="10760" width="2.375" style="401" customWidth="1"/>
    <col min="10761" max="10761" width="7.75" style="401" customWidth="1"/>
    <col min="10762" max="11008" width="9" style="401"/>
    <col min="11009" max="11009" width="9.625" style="401" customWidth="1"/>
    <col min="11010" max="11010" width="7.25" style="401" customWidth="1"/>
    <col min="11011" max="11011" width="9.625" style="401" customWidth="1"/>
    <col min="11012" max="11012" width="9" style="401"/>
    <col min="11013" max="11013" width="20" style="401" bestFit="1" customWidth="1"/>
    <col min="11014" max="11014" width="18.625" style="401" customWidth="1"/>
    <col min="11015" max="11015" width="7.75" style="401" customWidth="1"/>
    <col min="11016" max="11016" width="2.375" style="401" customWidth="1"/>
    <col min="11017" max="11017" width="7.75" style="401" customWidth="1"/>
    <col min="11018" max="11264" width="9" style="401"/>
    <col min="11265" max="11265" width="9.625" style="401" customWidth="1"/>
    <col min="11266" max="11266" width="7.25" style="401" customWidth="1"/>
    <col min="11267" max="11267" width="9.625" style="401" customWidth="1"/>
    <col min="11268" max="11268" width="9" style="401"/>
    <col min="11269" max="11269" width="20" style="401" bestFit="1" customWidth="1"/>
    <col min="11270" max="11270" width="18.625" style="401" customWidth="1"/>
    <col min="11271" max="11271" width="7.75" style="401" customWidth="1"/>
    <col min="11272" max="11272" width="2.375" style="401" customWidth="1"/>
    <col min="11273" max="11273" width="7.75" style="401" customWidth="1"/>
    <col min="11274" max="11520" width="9" style="401"/>
    <col min="11521" max="11521" width="9.625" style="401" customWidth="1"/>
    <col min="11522" max="11522" width="7.25" style="401" customWidth="1"/>
    <col min="11523" max="11523" width="9.625" style="401" customWidth="1"/>
    <col min="11524" max="11524" width="9" style="401"/>
    <col min="11525" max="11525" width="20" style="401" bestFit="1" customWidth="1"/>
    <col min="11526" max="11526" width="18.625" style="401" customWidth="1"/>
    <col min="11527" max="11527" width="7.75" style="401" customWidth="1"/>
    <col min="11528" max="11528" width="2.375" style="401" customWidth="1"/>
    <col min="11529" max="11529" width="7.75" style="401" customWidth="1"/>
    <col min="11530" max="11776" width="9" style="401"/>
    <col min="11777" max="11777" width="9.625" style="401" customWidth="1"/>
    <col min="11778" max="11778" width="7.25" style="401" customWidth="1"/>
    <col min="11779" max="11779" width="9.625" style="401" customWidth="1"/>
    <col min="11780" max="11780" width="9" style="401"/>
    <col min="11781" max="11781" width="20" style="401" bestFit="1" customWidth="1"/>
    <col min="11782" max="11782" width="18.625" style="401" customWidth="1"/>
    <col min="11783" max="11783" width="7.75" style="401" customWidth="1"/>
    <col min="11784" max="11784" width="2.375" style="401" customWidth="1"/>
    <col min="11785" max="11785" width="7.75" style="401" customWidth="1"/>
    <col min="11786" max="12032" width="9" style="401"/>
    <col min="12033" max="12033" width="9.625" style="401" customWidth="1"/>
    <col min="12034" max="12034" width="7.25" style="401" customWidth="1"/>
    <col min="12035" max="12035" width="9.625" style="401" customWidth="1"/>
    <col min="12036" max="12036" width="9" style="401"/>
    <col min="12037" max="12037" width="20" style="401" bestFit="1" customWidth="1"/>
    <col min="12038" max="12038" width="18.625" style="401" customWidth="1"/>
    <col min="12039" max="12039" width="7.75" style="401" customWidth="1"/>
    <col min="12040" max="12040" width="2.375" style="401" customWidth="1"/>
    <col min="12041" max="12041" width="7.75" style="401" customWidth="1"/>
    <col min="12042" max="12288" width="9" style="401"/>
    <col min="12289" max="12289" width="9.625" style="401" customWidth="1"/>
    <col min="12290" max="12290" width="7.25" style="401" customWidth="1"/>
    <col min="12291" max="12291" width="9.625" style="401" customWidth="1"/>
    <col min="12292" max="12292" width="9" style="401"/>
    <col min="12293" max="12293" width="20" style="401" bestFit="1" customWidth="1"/>
    <col min="12294" max="12294" width="18.625" style="401" customWidth="1"/>
    <col min="12295" max="12295" width="7.75" style="401" customWidth="1"/>
    <col min="12296" max="12296" width="2.375" style="401" customWidth="1"/>
    <col min="12297" max="12297" width="7.75" style="401" customWidth="1"/>
    <col min="12298" max="12544" width="9" style="401"/>
    <col min="12545" max="12545" width="9.625" style="401" customWidth="1"/>
    <col min="12546" max="12546" width="7.25" style="401" customWidth="1"/>
    <col min="12547" max="12547" width="9.625" style="401" customWidth="1"/>
    <col min="12548" max="12548" width="9" style="401"/>
    <col min="12549" max="12549" width="20" style="401" bestFit="1" customWidth="1"/>
    <col min="12550" max="12550" width="18.625" style="401" customWidth="1"/>
    <col min="12551" max="12551" width="7.75" style="401" customWidth="1"/>
    <col min="12552" max="12552" width="2.375" style="401" customWidth="1"/>
    <col min="12553" max="12553" width="7.75" style="401" customWidth="1"/>
    <col min="12554" max="12800" width="9" style="401"/>
    <col min="12801" max="12801" width="9.625" style="401" customWidth="1"/>
    <col min="12802" max="12802" width="7.25" style="401" customWidth="1"/>
    <col min="12803" max="12803" width="9.625" style="401" customWidth="1"/>
    <col min="12804" max="12804" width="9" style="401"/>
    <col min="12805" max="12805" width="20" style="401" bestFit="1" customWidth="1"/>
    <col min="12806" max="12806" width="18.625" style="401" customWidth="1"/>
    <col min="12807" max="12807" width="7.75" style="401" customWidth="1"/>
    <col min="12808" max="12808" width="2.375" style="401" customWidth="1"/>
    <col min="12809" max="12809" width="7.75" style="401" customWidth="1"/>
    <col min="12810" max="13056" width="9" style="401"/>
    <col min="13057" max="13057" width="9.625" style="401" customWidth="1"/>
    <col min="13058" max="13058" width="7.25" style="401" customWidth="1"/>
    <col min="13059" max="13059" width="9.625" style="401" customWidth="1"/>
    <col min="13060" max="13060" width="9" style="401"/>
    <col min="13061" max="13061" width="20" style="401" bestFit="1" customWidth="1"/>
    <col min="13062" max="13062" width="18.625" style="401" customWidth="1"/>
    <col min="13063" max="13063" width="7.75" style="401" customWidth="1"/>
    <col min="13064" max="13064" width="2.375" style="401" customWidth="1"/>
    <col min="13065" max="13065" width="7.75" style="401" customWidth="1"/>
    <col min="13066" max="13312" width="9" style="401"/>
    <col min="13313" max="13313" width="9.625" style="401" customWidth="1"/>
    <col min="13314" max="13314" width="7.25" style="401" customWidth="1"/>
    <col min="13315" max="13315" width="9.625" style="401" customWidth="1"/>
    <col min="13316" max="13316" width="9" style="401"/>
    <col min="13317" max="13317" width="20" style="401" bestFit="1" customWidth="1"/>
    <col min="13318" max="13318" width="18.625" style="401" customWidth="1"/>
    <col min="13319" max="13319" width="7.75" style="401" customWidth="1"/>
    <col min="13320" max="13320" width="2.375" style="401" customWidth="1"/>
    <col min="13321" max="13321" width="7.75" style="401" customWidth="1"/>
    <col min="13322" max="13568" width="9" style="401"/>
    <col min="13569" max="13569" width="9.625" style="401" customWidth="1"/>
    <col min="13570" max="13570" width="7.25" style="401" customWidth="1"/>
    <col min="13571" max="13571" width="9.625" style="401" customWidth="1"/>
    <col min="13572" max="13572" width="9" style="401"/>
    <col min="13573" max="13573" width="20" style="401" bestFit="1" customWidth="1"/>
    <col min="13574" max="13574" width="18.625" style="401" customWidth="1"/>
    <col min="13575" max="13575" width="7.75" style="401" customWidth="1"/>
    <col min="13576" max="13576" width="2.375" style="401" customWidth="1"/>
    <col min="13577" max="13577" width="7.75" style="401" customWidth="1"/>
    <col min="13578" max="13824" width="9" style="401"/>
    <col min="13825" max="13825" width="9.625" style="401" customWidth="1"/>
    <col min="13826" max="13826" width="7.25" style="401" customWidth="1"/>
    <col min="13827" max="13827" width="9.625" style="401" customWidth="1"/>
    <col min="13828" max="13828" width="9" style="401"/>
    <col min="13829" max="13829" width="20" style="401" bestFit="1" customWidth="1"/>
    <col min="13830" max="13830" width="18.625" style="401" customWidth="1"/>
    <col min="13831" max="13831" width="7.75" style="401" customWidth="1"/>
    <col min="13832" max="13832" width="2.375" style="401" customWidth="1"/>
    <col min="13833" max="13833" width="7.75" style="401" customWidth="1"/>
    <col min="13834" max="14080" width="9" style="401"/>
    <col min="14081" max="14081" width="9.625" style="401" customWidth="1"/>
    <col min="14082" max="14082" width="7.25" style="401" customWidth="1"/>
    <col min="14083" max="14083" width="9.625" style="401" customWidth="1"/>
    <col min="14084" max="14084" width="9" style="401"/>
    <col min="14085" max="14085" width="20" style="401" bestFit="1" customWidth="1"/>
    <col min="14086" max="14086" width="18.625" style="401" customWidth="1"/>
    <col min="14087" max="14087" width="7.75" style="401" customWidth="1"/>
    <col min="14088" max="14088" width="2.375" style="401" customWidth="1"/>
    <col min="14089" max="14089" width="7.75" style="401" customWidth="1"/>
    <col min="14090" max="14336" width="9" style="401"/>
    <col min="14337" max="14337" width="9.625" style="401" customWidth="1"/>
    <col min="14338" max="14338" width="7.25" style="401" customWidth="1"/>
    <col min="14339" max="14339" width="9.625" style="401" customWidth="1"/>
    <col min="14340" max="14340" width="9" style="401"/>
    <col min="14341" max="14341" width="20" style="401" bestFit="1" customWidth="1"/>
    <col min="14342" max="14342" width="18.625" style="401" customWidth="1"/>
    <col min="14343" max="14343" width="7.75" style="401" customWidth="1"/>
    <col min="14344" max="14344" width="2.375" style="401" customWidth="1"/>
    <col min="14345" max="14345" width="7.75" style="401" customWidth="1"/>
    <col min="14346" max="14592" width="9" style="401"/>
    <col min="14593" max="14593" width="9.625" style="401" customWidth="1"/>
    <col min="14594" max="14594" width="7.25" style="401" customWidth="1"/>
    <col min="14595" max="14595" width="9.625" style="401" customWidth="1"/>
    <col min="14596" max="14596" width="9" style="401"/>
    <col min="14597" max="14597" width="20" style="401" bestFit="1" customWidth="1"/>
    <col min="14598" max="14598" width="18.625" style="401" customWidth="1"/>
    <col min="14599" max="14599" width="7.75" style="401" customWidth="1"/>
    <col min="14600" max="14600" width="2.375" style="401" customWidth="1"/>
    <col min="14601" max="14601" width="7.75" style="401" customWidth="1"/>
    <col min="14602" max="14848" width="9" style="401"/>
    <col min="14849" max="14849" width="9.625" style="401" customWidth="1"/>
    <col min="14850" max="14850" width="7.25" style="401" customWidth="1"/>
    <col min="14851" max="14851" width="9.625" style="401" customWidth="1"/>
    <col min="14852" max="14852" width="9" style="401"/>
    <col min="14853" max="14853" width="20" style="401" bestFit="1" customWidth="1"/>
    <col min="14854" max="14854" width="18.625" style="401" customWidth="1"/>
    <col min="14855" max="14855" width="7.75" style="401" customWidth="1"/>
    <col min="14856" max="14856" width="2.375" style="401" customWidth="1"/>
    <col min="14857" max="14857" width="7.75" style="401" customWidth="1"/>
    <col min="14858" max="15104" width="9" style="401"/>
    <col min="15105" max="15105" width="9.625" style="401" customWidth="1"/>
    <col min="15106" max="15106" width="7.25" style="401" customWidth="1"/>
    <col min="15107" max="15107" width="9.625" style="401" customWidth="1"/>
    <col min="15108" max="15108" width="9" style="401"/>
    <col min="15109" max="15109" width="20" style="401" bestFit="1" customWidth="1"/>
    <col min="15110" max="15110" width="18.625" style="401" customWidth="1"/>
    <col min="15111" max="15111" width="7.75" style="401" customWidth="1"/>
    <col min="15112" max="15112" width="2.375" style="401" customWidth="1"/>
    <col min="15113" max="15113" width="7.75" style="401" customWidth="1"/>
    <col min="15114" max="15360" width="9" style="401"/>
    <col min="15361" max="15361" width="9.625" style="401" customWidth="1"/>
    <col min="15362" max="15362" width="7.25" style="401" customWidth="1"/>
    <col min="15363" max="15363" width="9.625" style="401" customWidth="1"/>
    <col min="15364" max="15364" width="9" style="401"/>
    <col min="15365" max="15365" width="20" style="401" bestFit="1" customWidth="1"/>
    <col min="15366" max="15366" width="18.625" style="401" customWidth="1"/>
    <col min="15367" max="15367" width="7.75" style="401" customWidth="1"/>
    <col min="15368" max="15368" width="2.375" style="401" customWidth="1"/>
    <col min="15369" max="15369" width="7.75" style="401" customWidth="1"/>
    <col min="15370" max="15616" width="9" style="401"/>
    <col min="15617" max="15617" width="9.625" style="401" customWidth="1"/>
    <col min="15618" max="15618" width="7.25" style="401" customWidth="1"/>
    <col min="15619" max="15619" width="9.625" style="401" customWidth="1"/>
    <col min="15620" max="15620" width="9" style="401"/>
    <col min="15621" max="15621" width="20" style="401" bestFit="1" customWidth="1"/>
    <col min="15622" max="15622" width="18.625" style="401" customWidth="1"/>
    <col min="15623" max="15623" width="7.75" style="401" customWidth="1"/>
    <col min="15624" max="15624" width="2.375" style="401" customWidth="1"/>
    <col min="15625" max="15625" width="7.75" style="401" customWidth="1"/>
    <col min="15626" max="15872" width="9" style="401"/>
    <col min="15873" max="15873" width="9.625" style="401" customWidth="1"/>
    <col min="15874" max="15874" width="7.25" style="401" customWidth="1"/>
    <col min="15875" max="15875" width="9.625" style="401" customWidth="1"/>
    <col min="15876" max="15876" width="9" style="401"/>
    <col min="15877" max="15877" width="20" style="401" bestFit="1" customWidth="1"/>
    <col min="15878" max="15878" width="18.625" style="401" customWidth="1"/>
    <col min="15879" max="15879" width="7.75" style="401" customWidth="1"/>
    <col min="15880" max="15880" width="2.375" style="401" customWidth="1"/>
    <col min="15881" max="15881" width="7.75" style="401" customWidth="1"/>
    <col min="15882" max="16128" width="9" style="401"/>
    <col min="16129" max="16129" width="9.625" style="401" customWidth="1"/>
    <col min="16130" max="16130" width="7.25" style="401" customWidth="1"/>
    <col min="16131" max="16131" width="9.625" style="401" customWidth="1"/>
    <col min="16132" max="16132" width="9" style="401"/>
    <col min="16133" max="16133" width="20" style="401" bestFit="1" customWidth="1"/>
    <col min="16134" max="16134" width="18.625" style="401" customWidth="1"/>
    <col min="16135" max="16135" width="7.75" style="401" customWidth="1"/>
    <col min="16136" max="16136" width="2.375" style="401" customWidth="1"/>
    <col min="16137" max="16137" width="7.75" style="401" customWidth="1"/>
    <col min="16138" max="16384" width="9" style="401"/>
  </cols>
  <sheetData>
    <row r="1" spans="1:8" ht="21" customHeight="1" x14ac:dyDescent="0.2">
      <c r="A1" s="396"/>
      <c r="B1" s="397"/>
      <c r="C1" s="398"/>
      <c r="D1" s="399"/>
      <c r="E1" s="399"/>
      <c r="F1" s="399"/>
      <c r="G1" s="399"/>
      <c r="H1" s="400"/>
    </row>
    <row r="2" spans="1:8" ht="24" x14ac:dyDescent="0.25">
      <c r="A2" s="446" t="s">
        <v>188</v>
      </c>
      <c r="B2" s="447"/>
      <c r="C2" s="447"/>
      <c r="D2" s="447"/>
      <c r="E2" s="447"/>
      <c r="F2" s="447"/>
      <c r="G2" s="447"/>
      <c r="H2" s="448"/>
    </row>
    <row r="3" spans="1:8" ht="30" customHeight="1" x14ac:dyDescent="0.2">
      <c r="A3" s="449"/>
      <c r="B3" s="447"/>
      <c r="C3" s="447"/>
      <c r="D3" s="447"/>
      <c r="E3" s="447"/>
      <c r="F3" s="447"/>
      <c r="G3" s="447"/>
      <c r="H3" s="448"/>
    </row>
    <row r="4" spans="1:8" x14ac:dyDescent="0.2">
      <c r="A4" s="403"/>
      <c r="H4" s="406"/>
    </row>
    <row r="5" spans="1:8" x14ac:dyDescent="0.2">
      <c r="A5" s="407"/>
      <c r="B5"/>
      <c r="C5"/>
      <c r="D5"/>
      <c r="E5"/>
      <c r="F5"/>
      <c r="G5"/>
      <c r="H5" s="402"/>
    </row>
    <row r="6" spans="1:8" ht="23.25" customHeight="1" x14ac:dyDescent="0.15">
      <c r="A6" s="408"/>
      <c r="B6" s="409" t="s">
        <v>189</v>
      </c>
      <c r="C6" s="410"/>
      <c r="D6" s="411" t="s">
        <v>190</v>
      </c>
      <c r="E6" s="411"/>
      <c r="F6" s="412"/>
      <c r="G6" s="412"/>
      <c r="H6" s="406"/>
    </row>
    <row r="7" spans="1:8" s="412" customFormat="1" ht="17.100000000000001" customHeight="1" x14ac:dyDescent="0.15">
      <c r="A7" s="413"/>
      <c r="B7" s="414">
        <v>1</v>
      </c>
      <c r="C7" s="415"/>
      <c r="D7" s="412" t="s">
        <v>191</v>
      </c>
      <c r="G7" s="416"/>
      <c r="H7" s="417"/>
    </row>
    <row r="8" spans="1:8" s="412" customFormat="1" ht="17.100000000000001" customHeight="1" x14ac:dyDescent="0.15">
      <c r="A8" s="413"/>
      <c r="B8" s="418"/>
      <c r="C8" s="415"/>
      <c r="H8" s="417"/>
    </row>
    <row r="9" spans="1:8" s="412" customFormat="1" ht="17.100000000000001" customHeight="1" x14ac:dyDescent="0.15">
      <c r="A9" s="413"/>
      <c r="B9" s="419">
        <v>2</v>
      </c>
      <c r="C9" s="415"/>
      <c r="D9" s="412" t="s">
        <v>192</v>
      </c>
      <c r="G9" s="416"/>
      <c r="H9" s="417"/>
    </row>
    <row r="10" spans="1:8" s="412" customFormat="1" ht="17.100000000000001" customHeight="1" x14ac:dyDescent="0.15">
      <c r="A10" s="413"/>
      <c r="B10" s="418"/>
      <c r="C10" s="415"/>
      <c r="H10" s="417"/>
    </row>
    <row r="11" spans="1:8" s="412" customFormat="1" ht="17.100000000000001" customHeight="1" x14ac:dyDescent="0.15">
      <c r="A11" s="413"/>
      <c r="B11" s="420">
        <v>3</v>
      </c>
      <c r="C11" s="415"/>
      <c r="D11" s="412" t="s">
        <v>193</v>
      </c>
      <c r="G11" s="416"/>
      <c r="H11" s="417"/>
    </row>
    <row r="12" spans="1:8" s="412" customFormat="1" ht="17.100000000000001" customHeight="1" x14ac:dyDescent="0.15">
      <c r="A12" s="413"/>
      <c r="B12" s="418"/>
      <c r="C12" s="415"/>
      <c r="H12" s="417"/>
    </row>
    <row r="13" spans="1:8" s="412" customFormat="1" ht="17.100000000000001" customHeight="1" x14ac:dyDescent="0.15">
      <c r="A13" s="413"/>
      <c r="B13" s="421">
        <v>4</v>
      </c>
      <c r="C13" s="415"/>
      <c r="D13" s="412" t="s">
        <v>194</v>
      </c>
      <c r="G13" s="416"/>
      <c r="H13" s="417"/>
    </row>
    <row r="14" spans="1:8" s="412" customFormat="1" ht="17.100000000000001" customHeight="1" x14ac:dyDescent="0.15">
      <c r="A14" s="413"/>
      <c r="B14" s="418" t="s">
        <v>195</v>
      </c>
      <c r="C14" s="415"/>
      <c r="H14" s="417"/>
    </row>
    <row r="15" spans="1:8" s="412" customFormat="1" ht="17.100000000000001" customHeight="1" x14ac:dyDescent="0.15">
      <c r="A15" s="413"/>
      <c r="B15" s="422">
        <v>5</v>
      </c>
      <c r="C15" s="415"/>
      <c r="D15" s="412" t="s">
        <v>196</v>
      </c>
      <c r="G15" s="416"/>
      <c r="H15" s="417"/>
    </row>
    <row r="16" spans="1:8" s="412" customFormat="1" ht="17.100000000000001" customHeight="1" x14ac:dyDescent="0.15">
      <c r="A16" s="413"/>
      <c r="B16" s="418"/>
      <c r="C16" s="415"/>
      <c r="H16" s="417"/>
    </row>
    <row r="17" spans="1:8" s="412" customFormat="1" ht="17.100000000000001" customHeight="1" x14ac:dyDescent="0.15">
      <c r="A17" s="413"/>
      <c r="B17" s="423">
        <v>6</v>
      </c>
      <c r="C17" s="415"/>
      <c r="D17" s="412" t="s">
        <v>197</v>
      </c>
      <c r="H17" s="417"/>
    </row>
    <row r="18" spans="1:8" s="412" customFormat="1" ht="17.100000000000001" customHeight="1" x14ac:dyDescent="0.15">
      <c r="A18" s="413"/>
      <c r="B18" s="418"/>
      <c r="C18" s="415"/>
      <c r="H18" s="417"/>
    </row>
    <row r="19" spans="1:8" s="412" customFormat="1" ht="17.100000000000001" customHeight="1" x14ac:dyDescent="0.15">
      <c r="A19" s="413"/>
      <c r="B19" s="424">
        <v>7</v>
      </c>
      <c r="C19" s="415"/>
      <c r="D19" s="412" t="s">
        <v>198</v>
      </c>
      <c r="H19" s="417"/>
    </row>
    <row r="20" spans="1:8" s="412" customFormat="1" ht="17.100000000000001" customHeight="1" x14ac:dyDescent="0.15">
      <c r="A20" s="413"/>
      <c r="B20" s="418"/>
      <c r="C20" s="415"/>
      <c r="H20" s="417"/>
    </row>
    <row r="21" spans="1:8" s="412" customFormat="1" ht="17.100000000000001" customHeight="1" x14ac:dyDescent="0.15">
      <c r="A21" s="413"/>
      <c r="B21" s="425">
        <v>8</v>
      </c>
      <c r="C21" s="415"/>
      <c r="D21" s="412" t="s">
        <v>199</v>
      </c>
      <c r="H21" s="417"/>
    </row>
    <row r="22" spans="1:8" s="412" customFormat="1" ht="17.100000000000001" customHeight="1" x14ac:dyDescent="0.15">
      <c r="A22" s="413"/>
      <c r="B22" s="418"/>
      <c r="C22" s="415"/>
      <c r="H22" s="417"/>
    </row>
    <row r="23" spans="1:8" s="412" customFormat="1" ht="17.100000000000001" customHeight="1" x14ac:dyDescent="0.15">
      <c r="A23" s="413"/>
      <c r="B23" s="426">
        <v>9</v>
      </c>
      <c r="C23" s="415"/>
      <c r="D23" s="412" t="s">
        <v>200</v>
      </c>
      <c r="H23" s="417"/>
    </row>
    <row r="24" spans="1:8" s="412" customFormat="1" ht="17.100000000000001" customHeight="1" x14ac:dyDescent="0.15">
      <c r="A24" s="413"/>
      <c r="B24" s="418"/>
      <c r="C24" s="415"/>
      <c r="H24" s="417"/>
    </row>
    <row r="25" spans="1:8" s="412" customFormat="1" ht="17.100000000000001" customHeight="1" x14ac:dyDescent="0.15">
      <c r="A25" s="413"/>
      <c r="B25" s="427">
        <v>10</v>
      </c>
      <c r="C25" s="415"/>
      <c r="D25" s="412" t="s">
        <v>201</v>
      </c>
      <c r="H25" s="417"/>
    </row>
    <row r="26" spans="1:8" s="412" customFormat="1" ht="17.100000000000001" customHeight="1" x14ac:dyDescent="0.15">
      <c r="A26" s="413"/>
      <c r="B26" s="418"/>
      <c r="C26" s="415"/>
      <c r="H26" s="417"/>
    </row>
    <row r="27" spans="1:8" s="412" customFormat="1" ht="17.100000000000001" customHeight="1" x14ac:dyDescent="0.15">
      <c r="A27" s="413"/>
      <c r="B27" s="428">
        <v>11</v>
      </c>
      <c r="C27" s="415"/>
      <c r="D27" s="412" t="s">
        <v>202</v>
      </c>
      <c r="H27" s="417"/>
    </row>
    <row r="28" spans="1:8" s="412" customFormat="1" ht="17.100000000000001" customHeight="1" x14ac:dyDescent="0.15">
      <c r="A28" s="413"/>
      <c r="B28" s="418"/>
      <c r="C28" s="415"/>
      <c r="H28" s="417"/>
    </row>
    <row r="29" spans="1:8" s="412" customFormat="1" ht="17.100000000000001" customHeight="1" x14ac:dyDescent="0.15">
      <c r="A29" s="413"/>
      <c r="B29" s="429">
        <v>12</v>
      </c>
      <c r="C29" s="415"/>
      <c r="D29" s="412" t="s">
        <v>203</v>
      </c>
      <c r="H29" s="417"/>
    </row>
    <row r="30" spans="1:8" s="412" customFormat="1" ht="17.100000000000001" customHeight="1" x14ac:dyDescent="0.15">
      <c r="A30" s="430"/>
      <c r="B30" s="431"/>
      <c r="C30" s="432"/>
      <c r="D30" s="432"/>
      <c r="E30" s="432"/>
      <c r="F30" s="432"/>
      <c r="G30" s="432"/>
      <c r="H30" s="433"/>
    </row>
    <row r="31" spans="1:8" s="412" customFormat="1" ht="17.100000000000001" customHeight="1" x14ac:dyDescent="0.15">
      <c r="A31" s="413"/>
      <c r="B31" s="429">
        <v>13</v>
      </c>
      <c r="C31" s="434"/>
      <c r="D31" s="412" t="s">
        <v>204</v>
      </c>
      <c r="H31" s="417"/>
    </row>
    <row r="32" spans="1:8" s="412" customFormat="1" ht="17.100000000000001" customHeight="1" x14ac:dyDescent="0.15">
      <c r="A32" s="413"/>
      <c r="B32" s="418"/>
      <c r="C32" s="415"/>
      <c r="H32" s="417"/>
    </row>
    <row r="33" spans="1:8" s="412" customFormat="1" ht="17.100000000000001" customHeight="1" x14ac:dyDescent="0.15">
      <c r="A33" s="413"/>
      <c r="B33" s="429">
        <v>14</v>
      </c>
      <c r="C33" s="415"/>
      <c r="D33" s="412" t="s">
        <v>205</v>
      </c>
      <c r="H33" s="417"/>
    </row>
    <row r="34" spans="1:8" s="412" customFormat="1" ht="17.100000000000001" customHeight="1" x14ac:dyDescent="0.15">
      <c r="A34" s="435"/>
      <c r="B34" s="418"/>
      <c r="C34" s="415"/>
      <c r="D34" s="436"/>
      <c r="E34" s="436"/>
      <c r="F34" s="436"/>
      <c r="G34" s="436"/>
      <c r="H34" s="437"/>
    </row>
    <row r="35" spans="1:8" s="412" customFormat="1" ht="17.100000000000001" customHeight="1" x14ac:dyDescent="0.15">
      <c r="A35" s="413"/>
      <c r="B35" s="429">
        <v>15</v>
      </c>
      <c r="C35" s="415"/>
      <c r="D35" s="412" t="s">
        <v>91</v>
      </c>
      <c r="E35" s="412" t="s">
        <v>206</v>
      </c>
      <c r="H35" s="417"/>
    </row>
    <row r="36" spans="1:8" s="412" customFormat="1" ht="17.100000000000001" customHeight="1" x14ac:dyDescent="0.15">
      <c r="A36" s="435"/>
      <c r="B36" s="438"/>
      <c r="C36" s="436"/>
      <c r="D36" s="436"/>
      <c r="E36" s="436"/>
      <c r="F36" s="436"/>
      <c r="G36" s="436"/>
      <c r="H36" s="437"/>
    </row>
    <row r="37" spans="1:8" s="412" customFormat="1" ht="17.100000000000001" customHeight="1" x14ac:dyDescent="0.15">
      <c r="A37" s="413"/>
      <c r="B37" s="429">
        <v>16</v>
      </c>
      <c r="C37" s="434"/>
      <c r="D37" s="412" t="s">
        <v>207</v>
      </c>
      <c r="H37" s="417"/>
    </row>
    <row r="38" spans="1:8" s="412" customFormat="1" ht="17.100000000000001" customHeight="1" x14ac:dyDescent="0.15">
      <c r="A38" s="413"/>
      <c r="B38" s="418"/>
      <c r="C38" s="415"/>
      <c r="H38" s="417"/>
    </row>
    <row r="39" spans="1:8" s="412" customFormat="1" ht="17.100000000000001" customHeight="1" x14ac:dyDescent="0.15">
      <c r="A39" s="413"/>
      <c r="B39" s="429">
        <v>17</v>
      </c>
      <c r="C39" s="434"/>
      <c r="D39" s="412" t="s">
        <v>208</v>
      </c>
      <c r="H39" s="417"/>
    </row>
    <row r="40" spans="1:8" s="412" customFormat="1" ht="17.100000000000001" customHeight="1" x14ac:dyDescent="0.15">
      <c r="A40" s="413"/>
      <c r="B40" s="439"/>
      <c r="C40" s="434"/>
      <c r="H40" s="417"/>
    </row>
    <row r="41" spans="1:8" s="412" customFormat="1" ht="17.100000000000001" customHeight="1" x14ac:dyDescent="0.15">
      <c r="A41" s="413"/>
      <c r="B41" s="418"/>
      <c r="C41" s="415"/>
      <c r="H41" s="417"/>
    </row>
    <row r="42" spans="1:8" s="412" customFormat="1" ht="29.25" customHeight="1" x14ac:dyDescent="0.2">
      <c r="A42" s="450" t="s">
        <v>209</v>
      </c>
      <c r="B42" s="451"/>
      <c r="C42" s="451"/>
      <c r="D42" s="451"/>
      <c r="E42" s="451"/>
      <c r="F42" s="451"/>
      <c r="G42" s="451"/>
      <c r="H42" s="452"/>
    </row>
    <row r="43" spans="1:8" s="412" customFormat="1" ht="14.25" x14ac:dyDescent="0.15">
      <c r="A43" s="440"/>
      <c r="B43" s="441"/>
      <c r="C43" s="442"/>
      <c r="D43" s="443"/>
      <c r="E43" s="443"/>
      <c r="F43" s="443"/>
      <c r="G43" s="443"/>
      <c r="H43" s="444"/>
    </row>
    <row r="44" spans="1:8" s="445" customFormat="1" x14ac:dyDescent="0.2">
      <c r="B44" s="404"/>
      <c r="C44" s="405"/>
    </row>
    <row r="45" spans="1:8" s="445" customFormat="1" x14ac:dyDescent="0.2">
      <c r="B45" s="404"/>
      <c r="C45" s="405"/>
    </row>
    <row r="46" spans="1:8" s="445" customFormat="1" x14ac:dyDescent="0.2">
      <c r="B46" s="404"/>
      <c r="C46" s="405"/>
    </row>
    <row r="47" spans="1:8" s="445" customFormat="1" x14ac:dyDescent="0.2">
      <c r="B47" s="404"/>
      <c r="C47" s="405"/>
    </row>
    <row r="48" spans="1:8" s="445" customFormat="1" x14ac:dyDescent="0.2">
      <c r="B48" s="404"/>
      <c r="C48" s="405"/>
    </row>
    <row r="49" spans="2:3" s="445" customFormat="1" x14ac:dyDescent="0.2">
      <c r="B49" s="404"/>
      <c r="C49" s="405"/>
    </row>
    <row r="50" spans="2:3" s="445" customFormat="1" x14ac:dyDescent="0.2">
      <c r="B50" s="404"/>
      <c r="C50" s="405"/>
    </row>
    <row r="51" spans="2:3" s="445" customFormat="1" x14ac:dyDescent="0.2">
      <c r="B51" s="404"/>
      <c r="C51" s="405"/>
    </row>
    <row r="52" spans="2:3" s="445" customFormat="1" x14ac:dyDescent="0.2">
      <c r="B52" s="404"/>
      <c r="C52" s="405"/>
    </row>
    <row r="53" spans="2:3" s="445" customFormat="1" x14ac:dyDescent="0.2">
      <c r="B53" s="404"/>
      <c r="C53" s="405"/>
    </row>
    <row r="54" spans="2:3" s="445" customFormat="1" x14ac:dyDescent="0.2">
      <c r="B54" s="404"/>
      <c r="C54" s="405"/>
    </row>
    <row r="55" spans="2:3" s="445" customFormat="1" x14ac:dyDescent="0.2">
      <c r="B55" s="404"/>
      <c r="C55" s="405"/>
    </row>
    <row r="56" spans="2:3" s="445" customFormat="1" x14ac:dyDescent="0.2">
      <c r="B56" s="404"/>
      <c r="C56" s="405"/>
    </row>
    <row r="57" spans="2:3" s="445" customFormat="1" x14ac:dyDescent="0.2">
      <c r="B57" s="404"/>
      <c r="C57" s="405"/>
    </row>
    <row r="58" spans="2:3" s="445" customFormat="1" x14ac:dyDescent="0.2">
      <c r="B58" s="404"/>
      <c r="C58" s="405"/>
    </row>
    <row r="59" spans="2:3" s="445" customFormat="1" x14ac:dyDescent="0.2">
      <c r="B59" s="404"/>
      <c r="C59" s="405"/>
    </row>
    <row r="60" spans="2:3" s="445" customFormat="1" x14ac:dyDescent="0.2">
      <c r="B60" s="404"/>
      <c r="C60" s="405"/>
    </row>
    <row r="61" spans="2:3" s="445" customFormat="1" x14ac:dyDescent="0.2">
      <c r="B61" s="404"/>
      <c r="C61" s="405"/>
    </row>
    <row r="62" spans="2:3" s="445" customFormat="1" x14ac:dyDescent="0.2">
      <c r="B62" s="404"/>
      <c r="C62" s="405"/>
    </row>
    <row r="63" spans="2:3" s="445" customFormat="1" x14ac:dyDescent="0.2">
      <c r="B63" s="404"/>
      <c r="C63" s="405"/>
    </row>
    <row r="64" spans="2:3" s="445" customFormat="1" x14ac:dyDescent="0.2">
      <c r="B64" s="404"/>
      <c r="C64" s="405"/>
    </row>
    <row r="65" spans="2:3" s="445" customFormat="1" x14ac:dyDescent="0.2">
      <c r="B65" s="404"/>
      <c r="C65" s="405"/>
    </row>
    <row r="66" spans="2:3" s="445" customFormat="1" x14ac:dyDescent="0.2">
      <c r="B66" s="404"/>
      <c r="C66" s="405"/>
    </row>
    <row r="67" spans="2:3" s="445" customFormat="1" x14ac:dyDescent="0.2">
      <c r="B67" s="404"/>
      <c r="C67" s="405"/>
    </row>
    <row r="68" spans="2:3" s="445" customFormat="1" x14ac:dyDescent="0.2">
      <c r="B68" s="404"/>
      <c r="C68" s="405"/>
    </row>
    <row r="69" spans="2:3" s="445" customFormat="1" x14ac:dyDescent="0.2">
      <c r="B69" s="404"/>
      <c r="C69" s="405"/>
    </row>
    <row r="70" spans="2:3" s="445" customFormat="1" x14ac:dyDescent="0.2">
      <c r="B70" s="404"/>
      <c r="C70" s="405"/>
    </row>
    <row r="71" spans="2:3" s="445" customFormat="1" x14ac:dyDescent="0.2">
      <c r="B71" s="404"/>
      <c r="C71" s="405"/>
    </row>
    <row r="72" spans="2:3" s="445" customFormat="1" x14ac:dyDescent="0.2">
      <c r="B72" s="404"/>
      <c r="C72" s="405"/>
    </row>
    <row r="73" spans="2:3" s="445" customFormat="1" x14ac:dyDescent="0.2">
      <c r="B73" s="404"/>
      <c r="C73" s="405"/>
    </row>
    <row r="74" spans="2:3" s="445" customFormat="1" x14ac:dyDescent="0.2">
      <c r="B74" s="404"/>
      <c r="C74" s="405"/>
    </row>
    <row r="75" spans="2:3" s="445" customFormat="1" x14ac:dyDescent="0.2">
      <c r="B75" s="404"/>
      <c r="C75" s="405"/>
    </row>
    <row r="76" spans="2:3" s="445" customFormat="1" x14ac:dyDescent="0.2">
      <c r="B76" s="404"/>
      <c r="C76" s="405"/>
    </row>
    <row r="77" spans="2:3" s="445" customFormat="1" x14ac:dyDescent="0.2">
      <c r="B77" s="404"/>
      <c r="C77" s="405"/>
    </row>
    <row r="78" spans="2:3" s="445" customFormat="1" x14ac:dyDescent="0.2">
      <c r="B78" s="404"/>
      <c r="C78" s="405"/>
    </row>
    <row r="79" spans="2:3" s="445" customFormat="1" x14ac:dyDescent="0.2">
      <c r="B79" s="404"/>
      <c r="C79" s="405"/>
    </row>
    <row r="80" spans="2:3" s="445" customFormat="1" x14ac:dyDescent="0.2">
      <c r="B80" s="404"/>
      <c r="C80" s="405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R67" sqref="R67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7" customWidth="1"/>
    <col min="19" max="30" width="7.625" customWidth="1"/>
  </cols>
  <sheetData>
    <row r="1" spans="8:30" ht="12.75" customHeight="1" x14ac:dyDescent="0.15">
      <c r="H1" s="100"/>
      <c r="R1" s="102"/>
    </row>
    <row r="2" spans="8:30" x14ac:dyDescent="0.15">
      <c r="H2" s="181" t="s">
        <v>174</v>
      </c>
      <c r="I2" s="3"/>
      <c r="J2" s="182" t="s">
        <v>102</v>
      </c>
      <c r="K2" s="3"/>
      <c r="L2" s="244" t="s">
        <v>166</v>
      </c>
      <c r="R2" s="46"/>
      <c r="S2" s="103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8:30" ht="13.5" customHeight="1" x14ac:dyDescent="0.15">
      <c r="H3" s="174" t="s">
        <v>99</v>
      </c>
      <c r="I3" s="3"/>
      <c r="J3" s="142" t="s">
        <v>47</v>
      </c>
      <c r="K3" s="3"/>
      <c r="L3" s="244" t="s">
        <v>99</v>
      </c>
      <c r="N3" s="366"/>
      <c r="S3" s="26"/>
      <c r="T3" s="26"/>
      <c r="U3" s="26"/>
    </row>
    <row r="4" spans="8:30" ht="13.5" customHeight="1" x14ac:dyDescent="0.15">
      <c r="H4" s="88">
        <v>20507</v>
      </c>
      <c r="I4" s="3">
        <v>33</v>
      </c>
      <c r="J4" s="158" t="s">
        <v>0</v>
      </c>
      <c r="K4" s="114">
        <f>SUM(I4)</f>
        <v>33</v>
      </c>
      <c r="L4" s="263">
        <v>16367</v>
      </c>
      <c r="M4" s="340"/>
      <c r="N4" s="366"/>
      <c r="O4" s="89"/>
      <c r="S4" s="26"/>
      <c r="T4" s="26"/>
      <c r="U4" s="26"/>
    </row>
    <row r="5" spans="8:30" ht="13.5" customHeight="1" x14ac:dyDescent="0.15">
      <c r="H5" s="87">
        <v>14461</v>
      </c>
      <c r="I5" s="3">
        <v>37</v>
      </c>
      <c r="J5" s="158" t="s">
        <v>37</v>
      </c>
      <c r="K5" s="114">
        <f t="shared" ref="K5:K13" si="0">SUM(I5)</f>
        <v>37</v>
      </c>
      <c r="L5" s="264">
        <v>14297</v>
      </c>
      <c r="M5" s="44"/>
      <c r="N5" s="366"/>
      <c r="O5" s="89"/>
      <c r="S5" s="26"/>
      <c r="T5" s="26"/>
      <c r="U5" s="26"/>
    </row>
    <row r="6" spans="8:30" ht="13.5" customHeight="1" x14ac:dyDescent="0.15">
      <c r="H6" s="43">
        <v>11753</v>
      </c>
      <c r="I6" s="3">
        <v>26</v>
      </c>
      <c r="J6" s="158" t="s">
        <v>30</v>
      </c>
      <c r="K6" s="114">
        <f t="shared" si="0"/>
        <v>26</v>
      </c>
      <c r="L6" s="264">
        <v>10841</v>
      </c>
      <c r="M6" s="44"/>
      <c r="N6" s="366"/>
      <c r="O6" s="89"/>
      <c r="S6" s="26"/>
      <c r="T6" s="26"/>
      <c r="U6" s="26"/>
    </row>
    <row r="7" spans="8:30" ht="13.5" customHeight="1" x14ac:dyDescent="0.15">
      <c r="H7" s="43">
        <v>7087</v>
      </c>
      <c r="I7" s="3">
        <v>14</v>
      </c>
      <c r="J7" s="158" t="s">
        <v>19</v>
      </c>
      <c r="K7" s="114">
        <f t="shared" si="0"/>
        <v>14</v>
      </c>
      <c r="L7" s="264">
        <v>6511</v>
      </c>
      <c r="M7" s="44"/>
      <c r="N7" s="366"/>
      <c r="O7" s="89"/>
      <c r="S7" s="26"/>
      <c r="T7" s="26"/>
      <c r="U7" s="26"/>
    </row>
    <row r="8" spans="8:30" x14ac:dyDescent="0.15">
      <c r="H8" s="43">
        <v>6936</v>
      </c>
      <c r="I8" s="32">
        <v>40</v>
      </c>
      <c r="J8" s="158" t="s">
        <v>2</v>
      </c>
      <c r="K8" s="114">
        <f t="shared" si="0"/>
        <v>40</v>
      </c>
      <c r="L8" s="264">
        <v>5801</v>
      </c>
      <c r="M8" s="44"/>
      <c r="N8" s="89"/>
      <c r="O8" s="89"/>
      <c r="S8" s="26"/>
      <c r="T8" s="26"/>
      <c r="U8" s="26"/>
    </row>
    <row r="9" spans="8:30" x14ac:dyDescent="0.15">
      <c r="H9" s="43">
        <v>5578</v>
      </c>
      <c r="I9" s="3">
        <v>36</v>
      </c>
      <c r="J9" s="158" t="s">
        <v>5</v>
      </c>
      <c r="K9" s="114">
        <f t="shared" si="0"/>
        <v>36</v>
      </c>
      <c r="L9" s="264">
        <v>4495</v>
      </c>
      <c r="M9" s="44"/>
      <c r="N9" s="89"/>
      <c r="O9" s="89"/>
      <c r="S9" s="26"/>
      <c r="T9" s="26"/>
      <c r="U9" s="26"/>
    </row>
    <row r="10" spans="8:30" x14ac:dyDescent="0.15">
      <c r="H10" s="43">
        <v>5447</v>
      </c>
      <c r="I10" s="14">
        <v>27</v>
      </c>
      <c r="J10" s="160" t="s">
        <v>31</v>
      </c>
      <c r="K10" s="114">
        <f t="shared" si="0"/>
        <v>27</v>
      </c>
      <c r="L10" s="264">
        <v>5348</v>
      </c>
      <c r="S10" s="26"/>
      <c r="T10" s="26"/>
      <c r="U10" s="26"/>
    </row>
    <row r="11" spans="8:30" x14ac:dyDescent="0.15">
      <c r="H11" s="88">
        <v>4298</v>
      </c>
      <c r="I11" s="3">
        <v>25</v>
      </c>
      <c r="J11" s="158" t="s">
        <v>29</v>
      </c>
      <c r="K11" s="114">
        <f t="shared" si="0"/>
        <v>25</v>
      </c>
      <c r="L11" s="264">
        <v>5584</v>
      </c>
      <c r="M11" s="44"/>
      <c r="N11" s="89"/>
      <c r="O11" s="89"/>
      <c r="S11" s="26"/>
      <c r="T11" s="26"/>
      <c r="U11" s="26"/>
    </row>
    <row r="12" spans="8:30" x14ac:dyDescent="0.15">
      <c r="H12" s="164">
        <v>3770</v>
      </c>
      <c r="I12" s="14">
        <v>15</v>
      </c>
      <c r="J12" s="160" t="s">
        <v>20</v>
      </c>
      <c r="K12" s="114">
        <f t="shared" si="0"/>
        <v>15</v>
      </c>
      <c r="L12" s="264">
        <v>3349</v>
      </c>
      <c r="M12" s="44"/>
      <c r="N12" s="89"/>
      <c r="O12" s="89"/>
      <c r="S12" s="26"/>
      <c r="T12" s="26"/>
      <c r="U12" s="26"/>
    </row>
    <row r="13" spans="8:30" ht="14.25" thickBot="1" x14ac:dyDescent="0.2">
      <c r="H13" s="385">
        <v>3491</v>
      </c>
      <c r="I13" s="327">
        <v>34</v>
      </c>
      <c r="J13" s="328" t="s">
        <v>1</v>
      </c>
      <c r="K13" s="114">
        <f t="shared" si="0"/>
        <v>34</v>
      </c>
      <c r="L13" s="265">
        <v>2616</v>
      </c>
      <c r="M13" s="44"/>
      <c r="N13" s="89"/>
      <c r="O13" s="89"/>
      <c r="S13" s="26"/>
      <c r="T13" s="26"/>
      <c r="U13" s="26"/>
    </row>
    <row r="14" spans="8:30" ht="14.25" thickTop="1" x14ac:dyDescent="0.15">
      <c r="H14" s="191">
        <v>2976</v>
      </c>
      <c r="I14" s="119">
        <v>16</v>
      </c>
      <c r="J14" s="172" t="s">
        <v>3</v>
      </c>
      <c r="K14" s="105" t="s">
        <v>8</v>
      </c>
      <c r="L14" s="266">
        <v>85767</v>
      </c>
      <c r="S14" s="26"/>
      <c r="T14" s="26"/>
      <c r="U14" s="26"/>
    </row>
    <row r="15" spans="8:30" x14ac:dyDescent="0.15">
      <c r="H15" s="87">
        <v>1986</v>
      </c>
      <c r="I15" s="3">
        <v>17</v>
      </c>
      <c r="J15" s="158" t="s">
        <v>21</v>
      </c>
      <c r="K15" s="49"/>
      <c r="L15" t="s">
        <v>60</v>
      </c>
      <c r="M15" s="350" t="s">
        <v>160</v>
      </c>
      <c r="N15" s="41" t="s">
        <v>75</v>
      </c>
      <c r="S15" s="26"/>
      <c r="T15" s="26"/>
      <c r="U15" s="26"/>
    </row>
    <row r="16" spans="8:30" x14ac:dyDescent="0.15">
      <c r="H16" s="119">
        <v>1706</v>
      </c>
      <c r="I16" s="3">
        <v>24</v>
      </c>
      <c r="J16" s="158" t="s">
        <v>28</v>
      </c>
      <c r="K16" s="114">
        <f>SUM(I4)</f>
        <v>33</v>
      </c>
      <c r="L16" s="158" t="s">
        <v>0</v>
      </c>
      <c r="M16" s="379">
        <v>21340</v>
      </c>
      <c r="N16" s="88">
        <f>SUM(H4)</f>
        <v>20507</v>
      </c>
      <c r="O16" s="44"/>
      <c r="P16" s="17"/>
      <c r="S16" s="26"/>
      <c r="T16" s="26"/>
      <c r="U16" s="26"/>
    </row>
    <row r="17" spans="1:21" x14ac:dyDescent="0.15">
      <c r="H17" s="191">
        <v>1557</v>
      </c>
      <c r="I17" s="3">
        <v>1</v>
      </c>
      <c r="J17" s="158" t="s">
        <v>4</v>
      </c>
      <c r="K17" s="114">
        <f t="shared" ref="K17:K25" si="1">SUM(I5)</f>
        <v>37</v>
      </c>
      <c r="L17" s="158" t="s">
        <v>37</v>
      </c>
      <c r="M17" s="380">
        <v>15688</v>
      </c>
      <c r="N17" s="88">
        <f t="shared" ref="N17:N25" si="2">SUM(H5)</f>
        <v>14461</v>
      </c>
      <c r="O17" s="44"/>
      <c r="P17" s="17"/>
      <c r="S17" s="26"/>
      <c r="T17" s="26"/>
      <c r="U17" s="26"/>
    </row>
    <row r="18" spans="1:21" x14ac:dyDescent="0.15">
      <c r="H18" s="296">
        <v>1247</v>
      </c>
      <c r="I18" s="3">
        <v>38</v>
      </c>
      <c r="J18" s="158" t="s">
        <v>38</v>
      </c>
      <c r="K18" s="114">
        <f t="shared" si="1"/>
        <v>26</v>
      </c>
      <c r="L18" s="158" t="s">
        <v>30</v>
      </c>
      <c r="M18" s="380">
        <v>12268</v>
      </c>
      <c r="N18" s="88">
        <f t="shared" si="2"/>
        <v>11753</v>
      </c>
      <c r="O18" s="44"/>
      <c r="P18" s="17"/>
      <c r="S18" s="26"/>
      <c r="T18" s="26"/>
      <c r="U18" s="26"/>
    </row>
    <row r="19" spans="1:21" x14ac:dyDescent="0.15">
      <c r="H19" s="5">
        <v>410</v>
      </c>
      <c r="I19" s="3">
        <v>12</v>
      </c>
      <c r="J19" s="158" t="s">
        <v>18</v>
      </c>
      <c r="K19" s="114">
        <f t="shared" si="1"/>
        <v>14</v>
      </c>
      <c r="L19" s="158" t="s">
        <v>19</v>
      </c>
      <c r="M19" s="380">
        <v>6466</v>
      </c>
      <c r="N19" s="88">
        <f t="shared" si="2"/>
        <v>7087</v>
      </c>
      <c r="O19" s="44"/>
      <c r="P19" s="17"/>
      <c r="S19" s="26"/>
      <c r="T19" s="26"/>
      <c r="U19" s="26"/>
    </row>
    <row r="20" spans="1:21" ht="14.25" thickBot="1" x14ac:dyDescent="0.2">
      <c r="H20" s="87">
        <v>408</v>
      </c>
      <c r="I20" s="3">
        <v>2</v>
      </c>
      <c r="J20" s="158" t="s">
        <v>6</v>
      </c>
      <c r="K20" s="114">
        <f t="shared" si="1"/>
        <v>40</v>
      </c>
      <c r="L20" s="158" t="s">
        <v>2</v>
      </c>
      <c r="M20" s="380">
        <v>6902</v>
      </c>
      <c r="N20" s="88">
        <f t="shared" si="2"/>
        <v>6936</v>
      </c>
      <c r="O20" s="44"/>
      <c r="P20" s="17"/>
      <c r="S20" s="26"/>
      <c r="T20" s="26"/>
      <c r="U20" s="26"/>
    </row>
    <row r="21" spans="1:21" x14ac:dyDescent="0.15">
      <c r="A21" s="57" t="s">
        <v>46</v>
      </c>
      <c r="B21" s="58" t="s">
        <v>47</v>
      </c>
      <c r="C21" s="58" t="s">
        <v>171</v>
      </c>
      <c r="D21" s="58" t="s">
        <v>163</v>
      </c>
      <c r="E21" s="58" t="s">
        <v>41</v>
      </c>
      <c r="F21" s="58" t="s">
        <v>50</v>
      </c>
      <c r="G21" s="8" t="s">
        <v>150</v>
      </c>
      <c r="H21" s="284">
        <v>355</v>
      </c>
      <c r="I21" s="3">
        <v>23</v>
      </c>
      <c r="J21" s="158" t="s">
        <v>27</v>
      </c>
      <c r="K21" s="114">
        <f t="shared" si="1"/>
        <v>36</v>
      </c>
      <c r="L21" s="158" t="s">
        <v>5</v>
      </c>
      <c r="M21" s="380">
        <v>5426</v>
      </c>
      <c r="N21" s="88">
        <f t="shared" si="2"/>
        <v>5578</v>
      </c>
      <c r="O21" s="44"/>
      <c r="P21" s="17"/>
      <c r="S21" s="26"/>
      <c r="T21" s="26"/>
      <c r="U21" s="26"/>
    </row>
    <row r="22" spans="1:21" x14ac:dyDescent="0.15">
      <c r="A22" s="60">
        <v>1</v>
      </c>
      <c r="B22" s="158" t="s">
        <v>0</v>
      </c>
      <c r="C22" s="42">
        <f t="shared" ref="C22:C31" si="3">SUM(H4)</f>
        <v>20507</v>
      </c>
      <c r="D22" s="88">
        <f>SUM(L4)</f>
        <v>16367</v>
      </c>
      <c r="E22" s="51">
        <f t="shared" ref="E22:E32" si="4">SUM(N16/M16*100)</f>
        <v>96.09653233364574</v>
      </c>
      <c r="F22" s="54">
        <f>SUM(C22/D22*100)</f>
        <v>125.29480051322783</v>
      </c>
      <c r="G22" s="3"/>
      <c r="H22" s="90">
        <v>187</v>
      </c>
      <c r="I22" s="3">
        <v>21</v>
      </c>
      <c r="J22" s="158" t="s">
        <v>25</v>
      </c>
      <c r="K22" s="114">
        <f t="shared" si="1"/>
        <v>27</v>
      </c>
      <c r="L22" s="160" t="s">
        <v>31</v>
      </c>
      <c r="M22" s="380">
        <v>5432</v>
      </c>
      <c r="N22" s="88">
        <f t="shared" si="2"/>
        <v>5447</v>
      </c>
      <c r="O22" s="44"/>
      <c r="P22" s="17"/>
      <c r="S22" s="26"/>
      <c r="T22" s="26"/>
      <c r="U22" s="26"/>
    </row>
    <row r="23" spans="1:21" x14ac:dyDescent="0.15">
      <c r="A23" s="60">
        <v>2</v>
      </c>
      <c r="B23" s="158" t="s">
        <v>37</v>
      </c>
      <c r="C23" s="42">
        <f t="shared" si="3"/>
        <v>14461</v>
      </c>
      <c r="D23" s="88">
        <f>SUM(L5)</f>
        <v>14297</v>
      </c>
      <c r="E23" s="51">
        <f t="shared" si="4"/>
        <v>92.178735339112691</v>
      </c>
      <c r="F23" s="54">
        <f t="shared" ref="F23:F32" si="5">SUM(C23/D23*100)</f>
        <v>101.14709379590123</v>
      </c>
      <c r="G23" s="3"/>
      <c r="H23" s="392">
        <v>154</v>
      </c>
      <c r="I23" s="3">
        <v>31</v>
      </c>
      <c r="J23" s="158" t="s">
        <v>64</v>
      </c>
      <c r="K23" s="114">
        <f t="shared" si="1"/>
        <v>25</v>
      </c>
      <c r="L23" s="158" t="s">
        <v>29</v>
      </c>
      <c r="M23" s="380">
        <v>4535</v>
      </c>
      <c r="N23" s="88">
        <f t="shared" si="2"/>
        <v>4298</v>
      </c>
      <c r="O23" s="44"/>
      <c r="P23" s="17"/>
      <c r="S23" s="26"/>
      <c r="T23" s="26"/>
      <c r="U23" s="26"/>
    </row>
    <row r="24" spans="1:21" x14ac:dyDescent="0.15">
      <c r="A24" s="60">
        <v>3</v>
      </c>
      <c r="B24" s="158" t="s">
        <v>30</v>
      </c>
      <c r="C24" s="42">
        <f t="shared" si="3"/>
        <v>11753</v>
      </c>
      <c r="D24" s="88">
        <f t="shared" ref="D24:D31" si="6">SUM(L6)</f>
        <v>10841</v>
      </c>
      <c r="E24" s="51">
        <f t="shared" si="4"/>
        <v>95.802086729703291</v>
      </c>
      <c r="F24" s="54">
        <f t="shared" si="5"/>
        <v>108.41250807121115</v>
      </c>
      <c r="G24" s="3"/>
      <c r="H24" s="90">
        <v>73</v>
      </c>
      <c r="I24" s="3">
        <v>4</v>
      </c>
      <c r="J24" s="158" t="s">
        <v>11</v>
      </c>
      <c r="K24" s="114">
        <f t="shared" si="1"/>
        <v>15</v>
      </c>
      <c r="L24" s="160" t="s">
        <v>20</v>
      </c>
      <c r="M24" s="380">
        <v>3251</v>
      </c>
      <c r="N24" s="88">
        <f t="shared" si="2"/>
        <v>3770</v>
      </c>
      <c r="O24" s="44"/>
      <c r="P24" s="17"/>
      <c r="S24" s="26"/>
      <c r="T24" s="26"/>
      <c r="U24" s="26"/>
    </row>
    <row r="25" spans="1:21" ht="14.25" thickBot="1" x14ac:dyDescent="0.2">
      <c r="A25" s="60">
        <v>4</v>
      </c>
      <c r="B25" s="158" t="s">
        <v>19</v>
      </c>
      <c r="C25" s="42">
        <f t="shared" si="3"/>
        <v>7087</v>
      </c>
      <c r="D25" s="88">
        <f t="shared" si="6"/>
        <v>6511</v>
      </c>
      <c r="E25" s="51">
        <f t="shared" si="4"/>
        <v>109.60408289514383</v>
      </c>
      <c r="F25" s="54">
        <f t="shared" si="5"/>
        <v>108.84656734756565</v>
      </c>
      <c r="G25" s="3"/>
      <c r="H25" s="392">
        <v>63</v>
      </c>
      <c r="I25" s="3">
        <v>22</v>
      </c>
      <c r="J25" s="158" t="s">
        <v>26</v>
      </c>
      <c r="K25" s="178">
        <f t="shared" si="1"/>
        <v>34</v>
      </c>
      <c r="L25" s="328" t="s">
        <v>1</v>
      </c>
      <c r="M25" s="381">
        <v>3135</v>
      </c>
      <c r="N25" s="164">
        <f t="shared" si="2"/>
        <v>3491</v>
      </c>
      <c r="O25" s="44"/>
      <c r="P25" s="17"/>
      <c r="S25" s="26"/>
      <c r="T25" s="26"/>
      <c r="U25" s="26"/>
    </row>
    <row r="26" spans="1:21" ht="14.25" thickTop="1" x14ac:dyDescent="0.15">
      <c r="A26" s="60">
        <v>5</v>
      </c>
      <c r="B26" s="158" t="s">
        <v>2</v>
      </c>
      <c r="C26" s="88">
        <f t="shared" si="3"/>
        <v>6936</v>
      </c>
      <c r="D26" s="88">
        <f t="shared" si="6"/>
        <v>5801</v>
      </c>
      <c r="E26" s="51">
        <f t="shared" si="4"/>
        <v>100.49261083743843</v>
      </c>
      <c r="F26" s="54">
        <f t="shared" si="5"/>
        <v>119.56559213928632</v>
      </c>
      <c r="G26" s="12"/>
      <c r="H26" s="365">
        <v>58</v>
      </c>
      <c r="I26" s="3">
        <v>9</v>
      </c>
      <c r="J26" s="3" t="s">
        <v>139</v>
      </c>
      <c r="K26" s="3"/>
      <c r="L26" s="311" t="s">
        <v>8</v>
      </c>
      <c r="M26" s="382">
        <v>96038</v>
      </c>
      <c r="N26" s="189">
        <f>SUM(H44)</f>
        <v>94538</v>
      </c>
      <c r="S26" s="26"/>
      <c r="T26" s="26"/>
      <c r="U26" s="26"/>
    </row>
    <row r="27" spans="1:21" x14ac:dyDescent="0.15">
      <c r="A27" s="60">
        <v>6</v>
      </c>
      <c r="B27" s="158" t="s">
        <v>5</v>
      </c>
      <c r="C27" s="42">
        <f t="shared" si="3"/>
        <v>5578</v>
      </c>
      <c r="D27" s="88">
        <f t="shared" si="6"/>
        <v>4495</v>
      </c>
      <c r="E27" s="51">
        <f t="shared" si="4"/>
        <v>102.80132694434205</v>
      </c>
      <c r="F27" s="54">
        <f t="shared" si="5"/>
        <v>124.09343715239154</v>
      </c>
      <c r="G27" s="3"/>
      <c r="H27" s="392">
        <v>8</v>
      </c>
      <c r="I27" s="3">
        <v>32</v>
      </c>
      <c r="J27" s="158" t="s">
        <v>35</v>
      </c>
      <c r="L27" s="29"/>
      <c r="M27" s="26"/>
      <c r="S27" s="26"/>
      <c r="T27" s="26"/>
      <c r="U27" s="26"/>
    </row>
    <row r="28" spans="1:21" x14ac:dyDescent="0.15">
      <c r="A28" s="60">
        <v>7</v>
      </c>
      <c r="B28" s="160" t="s">
        <v>31</v>
      </c>
      <c r="C28" s="42">
        <f t="shared" si="3"/>
        <v>5447</v>
      </c>
      <c r="D28" s="88">
        <f t="shared" si="6"/>
        <v>5348</v>
      </c>
      <c r="E28" s="51">
        <f t="shared" si="4"/>
        <v>100.27614138438881</v>
      </c>
      <c r="F28" s="54">
        <f t="shared" si="5"/>
        <v>101.8511593118923</v>
      </c>
      <c r="G28" s="3"/>
      <c r="H28" s="123">
        <v>5</v>
      </c>
      <c r="I28" s="3">
        <v>3</v>
      </c>
      <c r="J28" s="158" t="s">
        <v>10</v>
      </c>
      <c r="L28" s="29"/>
      <c r="S28" s="26"/>
      <c r="T28" s="26"/>
      <c r="U28" s="26"/>
    </row>
    <row r="29" spans="1:21" x14ac:dyDescent="0.15">
      <c r="A29" s="60">
        <v>8</v>
      </c>
      <c r="B29" s="158" t="s">
        <v>29</v>
      </c>
      <c r="C29" s="42">
        <f t="shared" si="3"/>
        <v>4298</v>
      </c>
      <c r="D29" s="88">
        <f t="shared" si="6"/>
        <v>5584</v>
      </c>
      <c r="E29" s="51">
        <f t="shared" si="4"/>
        <v>94.773980154355016</v>
      </c>
      <c r="F29" s="54">
        <f t="shared" si="5"/>
        <v>76.969914040114617</v>
      </c>
      <c r="G29" s="11"/>
      <c r="H29" s="90">
        <v>5</v>
      </c>
      <c r="I29" s="3">
        <v>19</v>
      </c>
      <c r="J29" s="158" t="s">
        <v>23</v>
      </c>
      <c r="L29" s="29"/>
      <c r="M29" s="26"/>
      <c r="S29" s="26"/>
      <c r="T29" s="26"/>
      <c r="U29" s="26"/>
    </row>
    <row r="30" spans="1:21" x14ac:dyDescent="0.15">
      <c r="A30" s="60">
        <v>9</v>
      </c>
      <c r="B30" s="160" t="s">
        <v>20</v>
      </c>
      <c r="C30" s="42">
        <f t="shared" si="3"/>
        <v>3770</v>
      </c>
      <c r="D30" s="88">
        <f t="shared" si="6"/>
        <v>3349</v>
      </c>
      <c r="E30" s="51">
        <f t="shared" si="4"/>
        <v>115.96431867117809</v>
      </c>
      <c r="F30" s="54">
        <f t="shared" si="5"/>
        <v>112.57091669154973</v>
      </c>
      <c r="G30" s="12"/>
      <c r="H30" s="123">
        <v>5</v>
      </c>
      <c r="I30" s="3">
        <v>35</v>
      </c>
      <c r="J30" s="158" t="s">
        <v>36</v>
      </c>
      <c r="L30" s="41"/>
      <c r="M30" s="26"/>
      <c r="S30" s="26"/>
      <c r="T30" s="26"/>
      <c r="U30" s="26"/>
    </row>
    <row r="31" spans="1:21" ht="14.25" thickBot="1" x14ac:dyDescent="0.2">
      <c r="A31" s="63">
        <v>10</v>
      </c>
      <c r="B31" s="328" t="s">
        <v>1</v>
      </c>
      <c r="C31" s="42">
        <f t="shared" si="3"/>
        <v>3491</v>
      </c>
      <c r="D31" s="88">
        <f t="shared" si="6"/>
        <v>2616</v>
      </c>
      <c r="E31" s="51">
        <f t="shared" si="4"/>
        <v>111.35566188197768</v>
      </c>
      <c r="F31" s="54">
        <f t="shared" si="5"/>
        <v>133.44801223241589</v>
      </c>
      <c r="G31" s="91"/>
      <c r="H31" s="90">
        <v>4</v>
      </c>
      <c r="I31" s="3">
        <v>6</v>
      </c>
      <c r="J31" s="158" t="s">
        <v>13</v>
      </c>
      <c r="L31" s="41"/>
      <c r="M31" s="26"/>
      <c r="S31" s="26"/>
      <c r="T31" s="26"/>
      <c r="U31" s="26"/>
    </row>
    <row r="32" spans="1:21" ht="14.25" thickBot="1" x14ac:dyDescent="0.2">
      <c r="A32" s="64"/>
      <c r="B32" s="65" t="s">
        <v>56</v>
      </c>
      <c r="C32" s="66">
        <f>SUM(H44)</f>
        <v>94538</v>
      </c>
      <c r="D32" s="66">
        <f>SUM(L14)</f>
        <v>85767</v>
      </c>
      <c r="E32" s="69">
        <f t="shared" si="4"/>
        <v>98.4381182448614</v>
      </c>
      <c r="F32" s="67">
        <f t="shared" si="5"/>
        <v>110.22654400876795</v>
      </c>
      <c r="G32" s="334">
        <v>63.8</v>
      </c>
      <c r="H32" s="393">
        <v>3</v>
      </c>
      <c r="I32" s="3">
        <v>7</v>
      </c>
      <c r="J32" s="158" t="s">
        <v>14</v>
      </c>
      <c r="L32" s="41"/>
      <c r="M32" s="26"/>
      <c r="S32" s="26"/>
      <c r="T32" s="26"/>
      <c r="U32" s="26"/>
    </row>
    <row r="33" spans="2:30" x14ac:dyDescent="0.15">
      <c r="H33" s="88">
        <v>0</v>
      </c>
      <c r="I33" s="3">
        <v>5</v>
      </c>
      <c r="J33" s="158" t="s">
        <v>12</v>
      </c>
      <c r="L33" s="41"/>
      <c r="M33" s="26"/>
      <c r="S33" s="26"/>
      <c r="T33" s="26"/>
      <c r="U33" s="26"/>
    </row>
    <row r="34" spans="2:30" x14ac:dyDescent="0.15">
      <c r="H34" s="88">
        <v>0</v>
      </c>
      <c r="I34" s="3">
        <v>8</v>
      </c>
      <c r="J34" s="158" t="s">
        <v>15</v>
      </c>
      <c r="S34" s="26"/>
      <c r="T34" s="26"/>
      <c r="U34" s="26"/>
    </row>
    <row r="35" spans="2:30" x14ac:dyDescent="0.15">
      <c r="H35" s="378">
        <v>0</v>
      </c>
      <c r="I35" s="3">
        <v>10</v>
      </c>
      <c r="J35" s="158" t="s">
        <v>16</v>
      </c>
      <c r="L35" s="46"/>
      <c r="M35" s="333"/>
      <c r="O35" t="s">
        <v>162</v>
      </c>
      <c r="S35" s="26"/>
      <c r="T35" s="26"/>
      <c r="U35" s="26"/>
    </row>
    <row r="36" spans="2:30" x14ac:dyDescent="0.15">
      <c r="B36" s="47"/>
      <c r="C36" s="26"/>
      <c r="E36" s="17"/>
      <c r="H36" s="96">
        <v>0</v>
      </c>
      <c r="I36" s="3">
        <v>11</v>
      </c>
      <c r="J36" s="158" t="s">
        <v>17</v>
      </c>
      <c r="S36" s="26"/>
      <c r="T36" s="26"/>
      <c r="U36" s="26"/>
    </row>
    <row r="37" spans="2:30" x14ac:dyDescent="0.15">
      <c r="B37" s="18"/>
      <c r="C37" s="26"/>
      <c r="F37" s="26"/>
      <c r="G37" s="47"/>
      <c r="H37" s="43">
        <v>0</v>
      </c>
      <c r="I37" s="3">
        <v>13</v>
      </c>
      <c r="J37" s="158" t="s">
        <v>7</v>
      </c>
      <c r="L37" s="47"/>
      <c r="M37" s="26"/>
      <c r="S37" s="26"/>
      <c r="T37" s="26"/>
      <c r="U37" s="26"/>
    </row>
    <row r="38" spans="2:30" x14ac:dyDescent="0.15">
      <c r="C38" s="26"/>
      <c r="F38" s="26"/>
      <c r="H38" s="87">
        <v>0</v>
      </c>
      <c r="I38" s="3">
        <v>18</v>
      </c>
      <c r="J38" s="158" t="s">
        <v>22</v>
      </c>
      <c r="L38" s="47"/>
      <c r="M38" s="26"/>
      <c r="S38" s="26"/>
      <c r="T38" s="26"/>
      <c r="U38" s="26"/>
    </row>
    <row r="39" spans="2:30" x14ac:dyDescent="0.15">
      <c r="B39" s="47"/>
      <c r="C39" s="26"/>
      <c r="F39" s="26"/>
      <c r="G39" s="18"/>
      <c r="H39" s="43">
        <v>0</v>
      </c>
      <c r="I39" s="3">
        <v>20</v>
      </c>
      <c r="J39" s="158" t="s">
        <v>24</v>
      </c>
      <c r="L39" s="47"/>
      <c r="M39" s="26"/>
      <c r="S39" s="26"/>
      <c r="T39" s="26"/>
      <c r="U39" s="26"/>
    </row>
    <row r="40" spans="2:30" x14ac:dyDescent="0.15">
      <c r="C40" s="26"/>
      <c r="H40" s="43">
        <v>0</v>
      </c>
      <c r="I40" s="3">
        <v>28</v>
      </c>
      <c r="J40" s="158" t="s">
        <v>32</v>
      </c>
      <c r="L40" s="47"/>
      <c r="M40" s="26"/>
      <c r="S40" s="26"/>
      <c r="T40" s="26"/>
      <c r="U40" s="26"/>
    </row>
    <row r="41" spans="2:30" x14ac:dyDescent="0.15">
      <c r="H41" s="43">
        <v>0</v>
      </c>
      <c r="I41" s="3">
        <v>29</v>
      </c>
      <c r="J41" s="158" t="s">
        <v>54</v>
      </c>
      <c r="L41" s="47"/>
      <c r="M41" s="26"/>
      <c r="S41" s="26"/>
      <c r="T41" s="26"/>
      <c r="U41" s="26"/>
    </row>
    <row r="42" spans="2:30" x14ac:dyDescent="0.15">
      <c r="H42" s="87">
        <v>0</v>
      </c>
      <c r="I42" s="3">
        <v>30</v>
      </c>
      <c r="J42" s="158" t="s">
        <v>33</v>
      </c>
      <c r="L42" s="47"/>
      <c r="M42" s="26"/>
      <c r="S42" s="26"/>
      <c r="T42" s="26"/>
      <c r="U42" s="26"/>
    </row>
    <row r="43" spans="2:30" x14ac:dyDescent="0.15">
      <c r="H43" s="191">
        <v>0</v>
      </c>
      <c r="I43" s="3">
        <v>39</v>
      </c>
      <c r="J43" s="158" t="s">
        <v>39</v>
      </c>
      <c r="L43" s="47"/>
      <c r="M43" s="26"/>
      <c r="S43" s="30"/>
      <c r="T43" s="30"/>
      <c r="U43" s="30"/>
    </row>
    <row r="44" spans="2:30" x14ac:dyDescent="0.15">
      <c r="H44" s="115">
        <f>SUM(H4:H43)</f>
        <v>94538</v>
      </c>
      <c r="I44" s="3"/>
      <c r="J44" s="163" t="s">
        <v>97</v>
      </c>
      <c r="L44" s="47"/>
      <c r="M44" s="26"/>
    </row>
    <row r="45" spans="2:30" x14ac:dyDescent="0.15">
      <c r="R45" s="102"/>
    </row>
    <row r="46" spans="2:30" ht="13.5" customHeight="1" x14ac:dyDescent="0.15">
      <c r="H46" s="336"/>
      <c r="L46" s="351"/>
      <c r="R46" s="46"/>
      <c r="S46" s="103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2:30" ht="13.5" customHeight="1" x14ac:dyDescent="0.15">
      <c r="H47" s="185" t="s">
        <v>174</v>
      </c>
      <c r="I47" s="3"/>
      <c r="J47" s="176" t="s">
        <v>71</v>
      </c>
      <c r="K47" s="3"/>
      <c r="L47" s="249" t="s">
        <v>166</v>
      </c>
      <c r="S47" s="26"/>
      <c r="T47" s="26"/>
      <c r="U47" s="26"/>
      <c r="V47" s="26"/>
    </row>
    <row r="48" spans="2:30" x14ac:dyDescent="0.15">
      <c r="H48" s="175" t="s">
        <v>99</v>
      </c>
      <c r="I48" s="119"/>
      <c r="J48" s="175" t="s">
        <v>47</v>
      </c>
      <c r="K48" s="119"/>
      <c r="L48" s="253" t="s">
        <v>99</v>
      </c>
      <c r="S48" s="26"/>
      <c r="T48" s="26"/>
      <c r="U48" s="26"/>
      <c r="V48" s="26"/>
    </row>
    <row r="49" spans="1:22" x14ac:dyDescent="0.15">
      <c r="H49" s="42">
        <v>85895</v>
      </c>
      <c r="I49" s="3">
        <v>26</v>
      </c>
      <c r="J49" s="158" t="s">
        <v>30</v>
      </c>
      <c r="K49" s="3">
        <f>SUM(I49)</f>
        <v>26</v>
      </c>
      <c r="L49" s="254">
        <v>84395</v>
      </c>
      <c r="S49" s="26"/>
      <c r="T49" s="26"/>
      <c r="U49" s="26"/>
      <c r="V49" s="26"/>
    </row>
    <row r="50" spans="1:22" x14ac:dyDescent="0.15">
      <c r="H50" s="42">
        <v>17644</v>
      </c>
      <c r="I50" s="3">
        <v>13</v>
      </c>
      <c r="J50" s="158" t="s">
        <v>7</v>
      </c>
      <c r="K50" s="3">
        <f t="shared" ref="K50:K58" si="7">SUM(I50)</f>
        <v>13</v>
      </c>
      <c r="L50" s="254">
        <v>19607</v>
      </c>
      <c r="M50" s="26"/>
      <c r="N50" s="89"/>
      <c r="O50" s="89"/>
      <c r="S50" s="26"/>
      <c r="T50" s="26"/>
      <c r="U50" s="26"/>
      <c r="V50" s="26"/>
    </row>
    <row r="51" spans="1:22" x14ac:dyDescent="0.15">
      <c r="H51" s="43">
        <v>13011</v>
      </c>
      <c r="I51" s="3">
        <v>33</v>
      </c>
      <c r="J51" s="158" t="s">
        <v>0</v>
      </c>
      <c r="K51" s="3">
        <f t="shared" si="7"/>
        <v>33</v>
      </c>
      <c r="L51" s="254">
        <v>15788</v>
      </c>
      <c r="M51" s="26"/>
      <c r="N51" s="89"/>
      <c r="O51" s="89"/>
      <c r="S51" s="26"/>
      <c r="T51" s="26"/>
      <c r="U51" s="26"/>
      <c r="V51" s="26"/>
    </row>
    <row r="52" spans="1:22" ht="14.25" thickBot="1" x14ac:dyDescent="0.2">
      <c r="H52" s="87">
        <v>8275</v>
      </c>
      <c r="I52" s="3">
        <v>34</v>
      </c>
      <c r="J52" s="158" t="s">
        <v>1</v>
      </c>
      <c r="K52" s="3">
        <f t="shared" si="7"/>
        <v>34</v>
      </c>
      <c r="L52" s="254">
        <v>8645</v>
      </c>
      <c r="M52" s="26"/>
      <c r="N52" s="89"/>
      <c r="O52" s="89"/>
      <c r="S52" s="26"/>
      <c r="T52" s="26"/>
      <c r="U52" s="26"/>
      <c r="V52" s="26"/>
    </row>
    <row r="53" spans="1:22" x14ac:dyDescent="0.15">
      <c r="A53" s="57" t="s">
        <v>46</v>
      </c>
      <c r="B53" s="58" t="s">
        <v>47</v>
      </c>
      <c r="C53" s="58" t="s">
        <v>171</v>
      </c>
      <c r="D53" s="58" t="s">
        <v>163</v>
      </c>
      <c r="E53" s="58" t="s">
        <v>41</v>
      </c>
      <c r="F53" s="58" t="s">
        <v>50</v>
      </c>
      <c r="G53" s="8" t="s">
        <v>150</v>
      </c>
      <c r="H53" s="43">
        <v>8038</v>
      </c>
      <c r="I53" s="3">
        <v>40</v>
      </c>
      <c r="J53" s="158" t="s">
        <v>2</v>
      </c>
      <c r="K53" s="3">
        <f t="shared" si="7"/>
        <v>40</v>
      </c>
      <c r="L53" s="254">
        <v>6200</v>
      </c>
      <c r="M53" s="26"/>
      <c r="N53" s="89"/>
      <c r="O53" s="89"/>
      <c r="S53" s="26"/>
      <c r="T53" s="26"/>
      <c r="U53" s="26"/>
      <c r="V53" s="26"/>
    </row>
    <row r="54" spans="1:22" x14ac:dyDescent="0.15">
      <c r="A54" s="60">
        <v>1</v>
      </c>
      <c r="B54" s="158" t="s">
        <v>30</v>
      </c>
      <c r="C54" s="42">
        <f t="shared" ref="C54:C63" si="8">SUM(H49)</f>
        <v>85895</v>
      </c>
      <c r="D54" s="96">
        <f>SUM(L49)</f>
        <v>84395</v>
      </c>
      <c r="E54" s="51">
        <f t="shared" ref="E54:E64" si="9">SUM(N63/M63*100)</f>
        <v>102.65434902120131</v>
      </c>
      <c r="F54" s="51">
        <f>SUM(C54/D54*100)</f>
        <v>101.77735647846436</v>
      </c>
      <c r="G54" s="3"/>
      <c r="H54" s="240">
        <v>7988</v>
      </c>
      <c r="I54" s="3">
        <v>16</v>
      </c>
      <c r="J54" s="158" t="s">
        <v>3</v>
      </c>
      <c r="K54" s="3">
        <f t="shared" si="7"/>
        <v>16</v>
      </c>
      <c r="L54" s="254">
        <v>8536</v>
      </c>
      <c r="M54" s="26"/>
      <c r="N54" s="308"/>
      <c r="O54" s="89"/>
      <c r="S54" s="26"/>
      <c r="T54" s="26"/>
      <c r="U54" s="26"/>
      <c r="V54" s="26"/>
    </row>
    <row r="55" spans="1:22" x14ac:dyDescent="0.15">
      <c r="A55" s="60">
        <v>2</v>
      </c>
      <c r="B55" s="158" t="s">
        <v>7</v>
      </c>
      <c r="C55" s="42">
        <f t="shared" si="8"/>
        <v>17644</v>
      </c>
      <c r="D55" s="96">
        <f t="shared" ref="D55:D64" si="10">SUM(L50)</f>
        <v>19607</v>
      </c>
      <c r="E55" s="51">
        <f t="shared" si="9"/>
        <v>118.55933342292701</v>
      </c>
      <c r="F55" s="51">
        <f t="shared" ref="F55:F64" si="11">SUM(C55/D55*100)</f>
        <v>89.988269495588312</v>
      </c>
      <c r="G55" s="3"/>
      <c r="H55" s="87">
        <v>7794</v>
      </c>
      <c r="I55" s="3">
        <v>22</v>
      </c>
      <c r="J55" s="158" t="s">
        <v>26</v>
      </c>
      <c r="K55" s="3">
        <f t="shared" si="7"/>
        <v>22</v>
      </c>
      <c r="L55" s="254">
        <v>8295</v>
      </c>
      <c r="M55" s="26"/>
      <c r="N55" s="89"/>
      <c r="O55" s="89"/>
      <c r="S55" s="26"/>
      <c r="T55" s="26"/>
      <c r="U55" s="26"/>
      <c r="V55" s="26"/>
    </row>
    <row r="56" spans="1:22" x14ac:dyDescent="0.15">
      <c r="A56" s="60">
        <v>3</v>
      </c>
      <c r="B56" s="158" t="s">
        <v>0</v>
      </c>
      <c r="C56" s="42">
        <f t="shared" si="8"/>
        <v>13011</v>
      </c>
      <c r="D56" s="96">
        <f t="shared" si="10"/>
        <v>15788</v>
      </c>
      <c r="E56" s="51">
        <f t="shared" si="9"/>
        <v>110.60953838306555</v>
      </c>
      <c r="F56" s="51">
        <f t="shared" si="11"/>
        <v>82.410691664555358</v>
      </c>
      <c r="G56" s="3"/>
      <c r="H56" s="87">
        <v>6026</v>
      </c>
      <c r="I56" s="3">
        <v>24</v>
      </c>
      <c r="J56" s="158" t="s">
        <v>28</v>
      </c>
      <c r="K56" s="3">
        <f t="shared" si="7"/>
        <v>24</v>
      </c>
      <c r="L56" s="254">
        <v>5195</v>
      </c>
      <c r="M56" s="26"/>
      <c r="N56" s="89"/>
      <c r="O56" s="89"/>
      <c r="S56" s="26"/>
      <c r="T56" s="26"/>
      <c r="U56" s="26"/>
      <c r="V56" s="26"/>
    </row>
    <row r="57" spans="1:22" x14ac:dyDescent="0.15">
      <c r="A57" s="60">
        <v>4</v>
      </c>
      <c r="B57" s="158" t="s">
        <v>1</v>
      </c>
      <c r="C57" s="42">
        <f t="shared" si="8"/>
        <v>8275</v>
      </c>
      <c r="D57" s="96">
        <f t="shared" si="10"/>
        <v>8645</v>
      </c>
      <c r="E57" s="51">
        <f t="shared" si="9"/>
        <v>103.72273752820256</v>
      </c>
      <c r="F57" s="51">
        <f t="shared" si="11"/>
        <v>95.720069404279926</v>
      </c>
      <c r="G57" s="3"/>
      <c r="H57" s="90">
        <v>4942</v>
      </c>
      <c r="I57" s="3">
        <v>38</v>
      </c>
      <c r="J57" s="158" t="s">
        <v>38</v>
      </c>
      <c r="K57" s="3">
        <f t="shared" si="7"/>
        <v>38</v>
      </c>
      <c r="L57" s="254">
        <v>3509</v>
      </c>
      <c r="M57" s="26"/>
      <c r="N57" s="89"/>
      <c r="O57" s="89"/>
      <c r="S57" s="26"/>
      <c r="T57" s="26"/>
      <c r="U57" s="26"/>
      <c r="V57" s="26"/>
    </row>
    <row r="58" spans="1:22" ht="14.25" thickBot="1" x14ac:dyDescent="0.2">
      <c r="A58" s="60">
        <v>5</v>
      </c>
      <c r="B58" s="158" t="s">
        <v>2</v>
      </c>
      <c r="C58" s="42">
        <f t="shared" si="8"/>
        <v>8038</v>
      </c>
      <c r="D58" s="96">
        <f t="shared" si="10"/>
        <v>6200</v>
      </c>
      <c r="E58" s="51">
        <f t="shared" si="9"/>
        <v>98.360254527655414</v>
      </c>
      <c r="F58" s="51">
        <f t="shared" si="11"/>
        <v>129.64516129032256</v>
      </c>
      <c r="G58" s="12"/>
      <c r="H58" s="281">
        <v>4700</v>
      </c>
      <c r="I58" s="14">
        <v>36</v>
      </c>
      <c r="J58" s="160" t="s">
        <v>5</v>
      </c>
      <c r="K58" s="14">
        <f t="shared" si="7"/>
        <v>36</v>
      </c>
      <c r="L58" s="255">
        <v>4993</v>
      </c>
      <c r="M58" s="26"/>
      <c r="N58" s="89"/>
      <c r="O58" s="89"/>
      <c r="S58" s="26"/>
      <c r="T58" s="26"/>
      <c r="U58" s="26"/>
      <c r="V58" s="26"/>
    </row>
    <row r="59" spans="1:22" ht="14.25" thickTop="1" x14ac:dyDescent="0.15">
      <c r="A59" s="60">
        <v>6</v>
      </c>
      <c r="B59" s="158" t="s">
        <v>3</v>
      </c>
      <c r="C59" s="42">
        <f t="shared" si="8"/>
        <v>7988</v>
      </c>
      <c r="D59" s="96">
        <f t="shared" si="10"/>
        <v>8536</v>
      </c>
      <c r="E59" s="51">
        <f t="shared" si="9"/>
        <v>96.69531533712626</v>
      </c>
      <c r="F59" s="51">
        <f t="shared" si="11"/>
        <v>93.580131208997187</v>
      </c>
      <c r="G59" s="3"/>
      <c r="H59" s="322">
        <v>3983</v>
      </c>
      <c r="I59" s="286">
        <v>25</v>
      </c>
      <c r="J59" s="218" t="s">
        <v>29</v>
      </c>
      <c r="K59" s="8" t="s">
        <v>67</v>
      </c>
      <c r="L59" s="256">
        <v>176879</v>
      </c>
      <c r="M59" s="26"/>
      <c r="N59" s="89"/>
      <c r="O59" s="89"/>
      <c r="S59" s="26"/>
      <c r="T59" s="26"/>
      <c r="U59" s="26"/>
      <c r="V59" s="26"/>
    </row>
    <row r="60" spans="1:22" x14ac:dyDescent="0.15">
      <c r="A60" s="60">
        <v>7</v>
      </c>
      <c r="B60" s="158" t="s">
        <v>26</v>
      </c>
      <c r="C60" s="42">
        <f t="shared" si="8"/>
        <v>7794</v>
      </c>
      <c r="D60" s="96">
        <f t="shared" si="10"/>
        <v>8295</v>
      </c>
      <c r="E60" s="51">
        <f t="shared" si="9"/>
        <v>85.827552031714575</v>
      </c>
      <c r="F60" s="51">
        <f t="shared" si="11"/>
        <v>93.960216998191683</v>
      </c>
      <c r="G60" s="3"/>
      <c r="H60" s="90">
        <v>1611</v>
      </c>
      <c r="I60" s="137">
        <v>21</v>
      </c>
      <c r="J60" s="3" t="s">
        <v>133</v>
      </c>
      <c r="L60" s="104"/>
      <c r="M60" s="26"/>
      <c r="S60" s="26"/>
      <c r="T60" s="26"/>
      <c r="U60" s="26"/>
      <c r="V60" s="26"/>
    </row>
    <row r="61" spans="1:22" x14ac:dyDescent="0.15">
      <c r="A61" s="60">
        <v>8</v>
      </c>
      <c r="B61" s="158" t="s">
        <v>28</v>
      </c>
      <c r="C61" s="42">
        <f t="shared" si="8"/>
        <v>6026</v>
      </c>
      <c r="D61" s="96">
        <f t="shared" si="10"/>
        <v>5195</v>
      </c>
      <c r="E61" s="51">
        <f t="shared" si="9"/>
        <v>112.38343901529279</v>
      </c>
      <c r="F61" s="51">
        <f t="shared" si="11"/>
        <v>115.99615014436959</v>
      </c>
      <c r="G61" s="11"/>
      <c r="H61" s="90">
        <v>1021</v>
      </c>
      <c r="I61" s="137">
        <v>23</v>
      </c>
      <c r="J61" s="158" t="s">
        <v>27</v>
      </c>
      <c r="K61" s="49"/>
      <c r="S61" s="26"/>
      <c r="T61" s="26"/>
      <c r="U61" s="26"/>
      <c r="V61" s="26"/>
    </row>
    <row r="62" spans="1:22" x14ac:dyDescent="0.15">
      <c r="A62" s="60">
        <v>9</v>
      </c>
      <c r="B62" s="158" t="s">
        <v>38</v>
      </c>
      <c r="C62" s="42">
        <f t="shared" si="8"/>
        <v>4942</v>
      </c>
      <c r="D62" s="96">
        <f t="shared" si="10"/>
        <v>3509</v>
      </c>
      <c r="E62" s="51">
        <f t="shared" si="9"/>
        <v>84.291318437659896</v>
      </c>
      <c r="F62" s="51">
        <f t="shared" si="11"/>
        <v>140.83784554003989</v>
      </c>
      <c r="G62" s="12"/>
      <c r="H62" s="123">
        <v>613</v>
      </c>
      <c r="I62" s="171">
        <v>12</v>
      </c>
      <c r="J62" s="158" t="s">
        <v>18</v>
      </c>
      <c r="K62" s="49"/>
      <c r="L62" t="s">
        <v>61</v>
      </c>
      <c r="M62" s="350" t="s">
        <v>63</v>
      </c>
      <c r="N62" s="41" t="s">
        <v>75</v>
      </c>
      <c r="S62" s="26"/>
      <c r="T62" s="26"/>
      <c r="U62" s="26"/>
      <c r="V62" s="26"/>
    </row>
    <row r="63" spans="1:22" ht="14.25" thickBot="1" x14ac:dyDescent="0.2">
      <c r="A63" s="63">
        <v>10</v>
      </c>
      <c r="B63" s="160" t="s">
        <v>5</v>
      </c>
      <c r="C63" s="281">
        <f t="shared" si="8"/>
        <v>4700</v>
      </c>
      <c r="D63" s="135">
        <f t="shared" si="10"/>
        <v>4993</v>
      </c>
      <c r="E63" s="56">
        <f t="shared" si="9"/>
        <v>106.04693140794224</v>
      </c>
      <c r="F63" s="56">
        <f t="shared" si="11"/>
        <v>94.13178449829762</v>
      </c>
      <c r="G63" s="91"/>
      <c r="H63" s="123">
        <v>255</v>
      </c>
      <c r="I63" s="3">
        <v>17</v>
      </c>
      <c r="J63" s="158" t="s">
        <v>21</v>
      </c>
      <c r="K63" s="3">
        <f>SUM(K49)</f>
        <v>26</v>
      </c>
      <c r="L63" s="158" t="s">
        <v>30</v>
      </c>
      <c r="M63" s="167">
        <v>83674</v>
      </c>
      <c r="N63" s="88">
        <f>SUM(H49)</f>
        <v>85895</v>
      </c>
      <c r="O63" s="44"/>
      <c r="S63" s="26"/>
      <c r="T63" s="26"/>
      <c r="U63" s="26"/>
      <c r="V63" s="26"/>
    </row>
    <row r="64" spans="1:22" ht="14.25" thickBot="1" x14ac:dyDescent="0.2">
      <c r="A64" s="64"/>
      <c r="B64" s="65" t="s">
        <v>56</v>
      </c>
      <c r="C64" s="98">
        <f>SUM(H89)</f>
        <v>172446</v>
      </c>
      <c r="D64" s="136">
        <f t="shared" si="10"/>
        <v>176879</v>
      </c>
      <c r="E64" s="69">
        <f t="shared" si="9"/>
        <v>102.91658460601938</v>
      </c>
      <c r="F64" s="69">
        <f t="shared" si="11"/>
        <v>97.493766925412288</v>
      </c>
      <c r="G64" s="334">
        <v>67.900000000000006</v>
      </c>
      <c r="H64" s="123">
        <v>214</v>
      </c>
      <c r="I64" s="3">
        <v>1</v>
      </c>
      <c r="J64" s="158" t="s">
        <v>4</v>
      </c>
      <c r="K64" s="3">
        <f t="shared" ref="K64:K72" si="12">SUM(K50)</f>
        <v>13</v>
      </c>
      <c r="L64" s="158" t="s">
        <v>7</v>
      </c>
      <c r="M64" s="167">
        <v>14882</v>
      </c>
      <c r="N64" s="88">
        <f t="shared" ref="N64:N72" si="13">SUM(H50)</f>
        <v>17644</v>
      </c>
      <c r="O64" s="44"/>
      <c r="S64" s="26"/>
      <c r="T64" s="26"/>
      <c r="U64" s="26"/>
      <c r="V64" s="26"/>
    </row>
    <row r="65" spans="2:22" x14ac:dyDescent="0.15">
      <c r="H65" s="42">
        <v>157</v>
      </c>
      <c r="I65" s="3">
        <v>9</v>
      </c>
      <c r="J65" s="3" t="s">
        <v>139</v>
      </c>
      <c r="K65" s="3">
        <f t="shared" si="12"/>
        <v>33</v>
      </c>
      <c r="L65" s="158" t="s">
        <v>0</v>
      </c>
      <c r="M65" s="167">
        <v>11763</v>
      </c>
      <c r="N65" s="88">
        <f t="shared" si="13"/>
        <v>13011</v>
      </c>
      <c r="O65" s="44"/>
      <c r="S65" s="26"/>
      <c r="T65" s="26"/>
      <c r="U65" s="26"/>
      <c r="V65" s="26"/>
    </row>
    <row r="66" spans="2:22" x14ac:dyDescent="0.15">
      <c r="H66" s="88">
        <v>100</v>
      </c>
      <c r="I66" s="3">
        <v>11</v>
      </c>
      <c r="J66" s="158" t="s">
        <v>17</v>
      </c>
      <c r="K66" s="3">
        <f t="shared" si="12"/>
        <v>34</v>
      </c>
      <c r="L66" s="158" t="s">
        <v>1</v>
      </c>
      <c r="M66" s="167">
        <v>7978</v>
      </c>
      <c r="N66" s="88">
        <f t="shared" si="13"/>
        <v>8275</v>
      </c>
      <c r="O66" s="44"/>
      <c r="S66" s="26"/>
      <c r="T66" s="26"/>
      <c r="U66" s="26"/>
      <c r="V66" s="26"/>
    </row>
    <row r="67" spans="2:22" x14ac:dyDescent="0.15">
      <c r="H67" s="363">
        <v>74</v>
      </c>
      <c r="I67" s="3">
        <v>15</v>
      </c>
      <c r="J67" s="158" t="s">
        <v>20</v>
      </c>
      <c r="K67" s="3">
        <f t="shared" si="12"/>
        <v>40</v>
      </c>
      <c r="L67" s="158" t="s">
        <v>2</v>
      </c>
      <c r="M67" s="167">
        <v>8172</v>
      </c>
      <c r="N67" s="88">
        <f t="shared" si="13"/>
        <v>8038</v>
      </c>
      <c r="O67" s="44"/>
      <c r="S67" s="26"/>
      <c r="T67" s="26"/>
      <c r="U67" s="26"/>
      <c r="V67" s="26"/>
    </row>
    <row r="68" spans="2:22" x14ac:dyDescent="0.15">
      <c r="B68" s="50"/>
      <c r="C68" s="26"/>
      <c r="H68" s="43">
        <v>55</v>
      </c>
      <c r="I68" s="3">
        <v>4</v>
      </c>
      <c r="J68" s="158" t="s">
        <v>11</v>
      </c>
      <c r="K68" s="3">
        <f t="shared" si="12"/>
        <v>16</v>
      </c>
      <c r="L68" s="158" t="s">
        <v>3</v>
      </c>
      <c r="M68" s="167">
        <v>8261</v>
      </c>
      <c r="N68" s="88">
        <f t="shared" si="13"/>
        <v>7988</v>
      </c>
      <c r="O68" s="44"/>
      <c r="S68" s="26"/>
      <c r="T68" s="26"/>
      <c r="U68" s="26"/>
      <c r="V68" s="26"/>
    </row>
    <row r="69" spans="2:22" x14ac:dyDescent="0.15">
      <c r="B69" s="50"/>
      <c r="C69" s="26"/>
      <c r="H69" s="87">
        <v>20</v>
      </c>
      <c r="I69" s="3">
        <v>35</v>
      </c>
      <c r="J69" s="158" t="s">
        <v>36</v>
      </c>
      <c r="K69" s="3">
        <f t="shared" si="12"/>
        <v>22</v>
      </c>
      <c r="L69" s="158" t="s">
        <v>26</v>
      </c>
      <c r="M69" s="167">
        <v>9081</v>
      </c>
      <c r="N69" s="88">
        <f t="shared" si="13"/>
        <v>7794</v>
      </c>
      <c r="O69" s="44"/>
      <c r="S69" s="26"/>
      <c r="T69" s="26"/>
      <c r="U69" s="26"/>
      <c r="V69" s="26"/>
    </row>
    <row r="70" spans="2:22" x14ac:dyDescent="0.15">
      <c r="B70" s="49"/>
      <c r="H70" s="87">
        <v>16</v>
      </c>
      <c r="I70" s="3">
        <v>29</v>
      </c>
      <c r="J70" s="158" t="s">
        <v>54</v>
      </c>
      <c r="K70" s="3">
        <f t="shared" si="12"/>
        <v>24</v>
      </c>
      <c r="L70" s="158" t="s">
        <v>28</v>
      </c>
      <c r="M70" s="167">
        <v>5362</v>
      </c>
      <c r="N70" s="88">
        <f t="shared" si="13"/>
        <v>6026</v>
      </c>
      <c r="O70" s="44"/>
      <c r="S70" s="26"/>
      <c r="T70" s="26"/>
      <c r="U70" s="26"/>
      <c r="V70" s="26"/>
    </row>
    <row r="71" spans="2:22" x14ac:dyDescent="0.15">
      <c r="B71" s="49"/>
      <c r="H71" s="87">
        <v>14</v>
      </c>
      <c r="I71" s="3">
        <v>27</v>
      </c>
      <c r="J71" s="158" t="s">
        <v>31</v>
      </c>
      <c r="K71" s="3">
        <f t="shared" si="12"/>
        <v>38</v>
      </c>
      <c r="L71" s="158" t="s">
        <v>38</v>
      </c>
      <c r="M71" s="167">
        <v>5863</v>
      </c>
      <c r="N71" s="88">
        <f t="shared" si="13"/>
        <v>4942</v>
      </c>
      <c r="O71" s="44"/>
      <c r="S71" s="26"/>
      <c r="T71" s="26"/>
      <c r="U71" s="26"/>
      <c r="V71" s="26"/>
    </row>
    <row r="72" spans="2:22" ht="14.25" thickBot="1" x14ac:dyDescent="0.2">
      <c r="B72" s="49"/>
      <c r="H72" s="43">
        <v>0</v>
      </c>
      <c r="I72" s="3">
        <v>2</v>
      </c>
      <c r="J72" s="158" t="s">
        <v>6</v>
      </c>
      <c r="K72" s="3">
        <f t="shared" si="12"/>
        <v>36</v>
      </c>
      <c r="L72" s="160" t="s">
        <v>5</v>
      </c>
      <c r="M72" s="168">
        <v>4432</v>
      </c>
      <c r="N72" s="88">
        <f t="shared" si="13"/>
        <v>4700</v>
      </c>
      <c r="O72" s="44"/>
      <c r="S72" s="26"/>
      <c r="T72" s="26"/>
      <c r="U72" s="26"/>
      <c r="V72" s="26"/>
    </row>
    <row r="73" spans="2:22" ht="14.25" thickTop="1" x14ac:dyDescent="0.15">
      <c r="B73" s="49"/>
      <c r="H73" s="87">
        <v>0</v>
      </c>
      <c r="I73" s="3">
        <v>3</v>
      </c>
      <c r="J73" s="158" t="s">
        <v>10</v>
      </c>
      <c r="K73" s="42"/>
      <c r="L73" s="112" t="s">
        <v>92</v>
      </c>
      <c r="M73" s="166">
        <v>167559</v>
      </c>
      <c r="N73" s="165">
        <f>SUM(H89)</f>
        <v>172446</v>
      </c>
      <c r="O73" s="44"/>
      <c r="S73" s="26"/>
      <c r="T73" s="26"/>
      <c r="U73" s="26"/>
      <c r="V73" s="26"/>
    </row>
    <row r="74" spans="2:22" x14ac:dyDescent="0.15">
      <c r="B74" s="49"/>
      <c r="H74" s="240">
        <v>0</v>
      </c>
      <c r="I74" s="3">
        <v>5</v>
      </c>
      <c r="J74" s="158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49"/>
      <c r="H75" s="284">
        <v>0</v>
      </c>
      <c r="I75" s="3">
        <v>6</v>
      </c>
      <c r="J75" s="158" t="s">
        <v>13</v>
      </c>
      <c r="L75" s="47"/>
      <c r="M75" s="26"/>
      <c r="N75" s="26"/>
      <c r="O75" s="26"/>
      <c r="S75" s="26"/>
      <c r="T75" s="26"/>
      <c r="U75" s="26"/>
      <c r="V75" s="26"/>
    </row>
    <row r="76" spans="2:22" x14ac:dyDescent="0.15">
      <c r="B76" s="49"/>
      <c r="H76" s="43">
        <v>0</v>
      </c>
      <c r="I76" s="3">
        <v>7</v>
      </c>
      <c r="J76" s="158" t="s">
        <v>14</v>
      </c>
      <c r="L76" s="41"/>
      <c r="M76" s="26"/>
      <c r="S76" s="26"/>
      <c r="T76" s="26"/>
      <c r="U76" s="26"/>
      <c r="V76" s="26"/>
    </row>
    <row r="77" spans="2:22" x14ac:dyDescent="0.15">
      <c r="B77" s="49"/>
      <c r="H77" s="87">
        <v>0</v>
      </c>
      <c r="I77" s="3">
        <v>8</v>
      </c>
      <c r="J77" s="158" t="s">
        <v>15</v>
      </c>
      <c r="L77" s="41"/>
      <c r="M77" s="26"/>
      <c r="N77" s="26"/>
      <c r="O77" s="26"/>
      <c r="S77" s="26"/>
      <c r="T77" s="26"/>
      <c r="U77" s="26"/>
      <c r="V77" s="26"/>
    </row>
    <row r="78" spans="2:22" x14ac:dyDescent="0.15">
      <c r="H78" s="43">
        <v>0</v>
      </c>
      <c r="I78" s="3">
        <v>10</v>
      </c>
      <c r="J78" s="158" t="s">
        <v>16</v>
      </c>
      <c r="L78" s="41"/>
      <c r="M78" s="26"/>
      <c r="N78" s="26"/>
      <c r="O78" s="26"/>
      <c r="S78" s="26"/>
      <c r="T78" s="26"/>
      <c r="U78" s="26"/>
      <c r="V78" s="26"/>
    </row>
    <row r="79" spans="2:22" x14ac:dyDescent="0.15">
      <c r="H79" s="42">
        <v>0</v>
      </c>
      <c r="I79" s="3">
        <v>14</v>
      </c>
      <c r="J79" s="158" t="s">
        <v>19</v>
      </c>
      <c r="L79" s="41"/>
      <c r="M79" s="26"/>
      <c r="N79" s="26"/>
      <c r="O79" s="26"/>
      <c r="S79" s="26"/>
      <c r="T79" s="26"/>
      <c r="U79" s="26"/>
      <c r="V79" s="26"/>
    </row>
    <row r="80" spans="2:22" x14ac:dyDescent="0.15">
      <c r="H80" s="43">
        <v>0</v>
      </c>
      <c r="I80" s="3">
        <v>18</v>
      </c>
      <c r="J80" s="158" t="s">
        <v>22</v>
      </c>
      <c r="N80" s="26"/>
      <c r="O80" s="26"/>
      <c r="S80" s="26"/>
      <c r="T80" s="26"/>
      <c r="U80" s="26"/>
      <c r="V80" s="26"/>
    </row>
    <row r="81" spans="8:22" x14ac:dyDescent="0.15">
      <c r="H81" s="120">
        <v>0</v>
      </c>
      <c r="I81" s="3">
        <v>19</v>
      </c>
      <c r="J81" s="158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 x14ac:dyDescent="0.15">
      <c r="H82" s="88">
        <v>0</v>
      </c>
      <c r="I82" s="3">
        <v>20</v>
      </c>
      <c r="J82" s="158" t="s">
        <v>24</v>
      </c>
      <c r="L82" s="46"/>
      <c r="M82" s="333"/>
      <c r="N82" s="26"/>
      <c r="O82" s="26"/>
      <c r="S82" s="26"/>
      <c r="T82" s="26"/>
      <c r="U82" s="26"/>
      <c r="V82" s="26"/>
    </row>
    <row r="83" spans="8:22" x14ac:dyDescent="0.15">
      <c r="H83" s="43">
        <v>0</v>
      </c>
      <c r="I83" s="3">
        <v>28</v>
      </c>
      <c r="J83" s="158" t="s">
        <v>32</v>
      </c>
      <c r="L83" s="47"/>
      <c r="M83" s="26"/>
      <c r="N83" s="26"/>
      <c r="O83" s="26"/>
      <c r="S83" s="26"/>
      <c r="T83" s="26"/>
      <c r="U83" s="26"/>
      <c r="V83" s="26"/>
    </row>
    <row r="84" spans="8:22" x14ac:dyDescent="0.15">
      <c r="H84" s="43">
        <v>0</v>
      </c>
      <c r="I84" s="3">
        <v>30</v>
      </c>
      <c r="J84" s="158" t="s">
        <v>33</v>
      </c>
      <c r="L84" s="47"/>
      <c r="M84" s="26"/>
      <c r="N84" s="26"/>
      <c r="O84" s="26"/>
      <c r="S84" s="26"/>
      <c r="T84" s="26"/>
      <c r="U84" s="26"/>
      <c r="V84" s="26"/>
    </row>
    <row r="85" spans="8:22" x14ac:dyDescent="0.15">
      <c r="H85" s="284">
        <v>0</v>
      </c>
      <c r="I85" s="3">
        <v>31</v>
      </c>
      <c r="J85" s="158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284">
        <v>0</v>
      </c>
      <c r="I86" s="3">
        <v>32</v>
      </c>
      <c r="J86" s="158" t="s">
        <v>35</v>
      </c>
      <c r="L86" s="47"/>
      <c r="M86" s="26"/>
      <c r="N86" s="26"/>
      <c r="O86" s="26"/>
      <c r="S86" s="26"/>
      <c r="T86" s="26"/>
      <c r="U86" s="26"/>
      <c r="V86" s="26"/>
    </row>
    <row r="87" spans="8:22" x14ac:dyDescent="0.15">
      <c r="H87" s="43">
        <v>0</v>
      </c>
      <c r="I87" s="3">
        <v>37</v>
      </c>
      <c r="J87" s="158" t="s">
        <v>37</v>
      </c>
      <c r="L87" s="47"/>
      <c r="M87" s="26"/>
      <c r="N87" s="26"/>
      <c r="O87" s="26"/>
      <c r="S87" s="30"/>
      <c r="T87" s="30"/>
    </row>
    <row r="88" spans="8:22" x14ac:dyDescent="0.15">
      <c r="H88" s="43">
        <v>0</v>
      </c>
      <c r="I88" s="3">
        <v>39</v>
      </c>
      <c r="J88" s="158" t="s">
        <v>39</v>
      </c>
      <c r="L88" s="47"/>
      <c r="M88" s="26"/>
      <c r="N88" s="26"/>
      <c r="O88" s="26"/>
      <c r="Q88" s="26"/>
    </row>
    <row r="89" spans="8:22" x14ac:dyDescent="0.15">
      <c r="H89" s="116">
        <f>SUM(H49:H88)</f>
        <v>172446</v>
      </c>
      <c r="I89" s="3"/>
      <c r="J89" s="3" t="s">
        <v>8</v>
      </c>
      <c r="L89" s="47"/>
      <c r="M89" s="26"/>
      <c r="N89" s="26"/>
      <c r="O89" s="26"/>
    </row>
    <row r="90" spans="8:22" x14ac:dyDescent="0.15">
      <c r="I90" s="77"/>
      <c r="J90" s="77"/>
      <c r="L90" s="47"/>
      <c r="M90" s="26"/>
      <c r="N90" s="26"/>
      <c r="O90" s="26"/>
    </row>
    <row r="91" spans="8:22" ht="18.75" x14ac:dyDescent="0.2">
      <c r="J91" s="30"/>
      <c r="L91" s="47"/>
      <c r="M91" s="26"/>
      <c r="N91" s="26"/>
      <c r="O91" s="26"/>
      <c r="P91" s="45"/>
    </row>
    <row r="92" spans="8:22" x14ac:dyDescent="0.15">
      <c r="L92" s="47"/>
      <c r="M92" s="26"/>
      <c r="N92" s="26"/>
      <c r="O92" s="26"/>
    </row>
    <row r="93" spans="8:22" x14ac:dyDescent="0.15">
      <c r="L93" s="47"/>
      <c r="M93" s="26"/>
      <c r="P93" s="46"/>
    </row>
    <row r="94" spans="8:22" x14ac:dyDescent="0.15">
      <c r="L94" s="47"/>
      <c r="M94" s="26"/>
      <c r="N94" s="26"/>
      <c r="O94" s="26"/>
      <c r="P94" s="26"/>
    </row>
    <row r="95" spans="8:22" x14ac:dyDescent="0.15">
      <c r="L95" s="47"/>
      <c r="M95" s="26"/>
      <c r="N95" s="26"/>
      <c r="O95" s="26"/>
      <c r="P95" s="26"/>
    </row>
    <row r="96" spans="8:22" x14ac:dyDescent="0.15">
      <c r="L96" s="47"/>
      <c r="M96" s="26"/>
      <c r="N96" s="26"/>
      <c r="O96" s="26"/>
      <c r="P96" s="26"/>
    </row>
    <row r="97" spans="11:17" x14ac:dyDescent="0.15">
      <c r="L97" s="47"/>
      <c r="M97" s="26"/>
      <c r="N97" s="26"/>
      <c r="O97" s="26"/>
      <c r="P97" s="26"/>
    </row>
    <row r="98" spans="11:17" x14ac:dyDescent="0.15">
      <c r="L98" s="47"/>
      <c r="M98" s="26"/>
      <c r="N98" s="26"/>
      <c r="O98" s="26"/>
      <c r="P98" s="26"/>
    </row>
    <row r="99" spans="11:17" x14ac:dyDescent="0.15">
      <c r="L99" s="47"/>
      <c r="M99" s="26"/>
      <c r="N99" s="26"/>
      <c r="O99" s="26"/>
      <c r="P99" s="26"/>
    </row>
    <row r="100" spans="11:17" x14ac:dyDescent="0.15">
      <c r="L100" s="47"/>
      <c r="M100" s="26"/>
      <c r="N100" s="26"/>
      <c r="O100" s="26"/>
      <c r="P100" s="26"/>
    </row>
    <row r="101" spans="11:17" x14ac:dyDescent="0.15">
      <c r="L101" s="47"/>
      <c r="M101" s="26"/>
      <c r="N101" s="26"/>
      <c r="O101" s="26"/>
      <c r="P101" s="26"/>
    </row>
    <row r="102" spans="11:17" x14ac:dyDescent="0.15">
      <c r="L102" s="47"/>
      <c r="M102" s="26"/>
      <c r="N102" s="26"/>
      <c r="O102" s="26"/>
      <c r="P102" s="26"/>
    </row>
    <row r="103" spans="11:17" x14ac:dyDescent="0.15">
      <c r="L103" s="47"/>
      <c r="M103" s="26"/>
      <c r="N103" s="26"/>
      <c r="O103" s="26"/>
      <c r="P103" s="26"/>
    </row>
    <row r="104" spans="11:17" x14ac:dyDescent="0.15">
      <c r="L104" s="47"/>
      <c r="M104" s="26"/>
      <c r="N104" s="26"/>
      <c r="O104" s="26"/>
      <c r="P104" s="26"/>
    </row>
    <row r="105" spans="11:17" x14ac:dyDescent="0.15">
      <c r="L105" s="47"/>
      <c r="M105" s="26"/>
      <c r="N105" s="26"/>
      <c r="O105" s="26"/>
      <c r="P105" s="26"/>
    </row>
    <row r="106" spans="11:17" x14ac:dyDescent="0.15">
      <c r="L106" s="47"/>
      <c r="M106" s="26"/>
      <c r="N106" s="26"/>
      <c r="O106" s="26"/>
      <c r="P106" s="26"/>
      <c r="Q106" s="26"/>
    </row>
    <row r="107" spans="11:17" x14ac:dyDescent="0.15">
      <c r="L107" s="47"/>
      <c r="M107" s="26"/>
      <c r="N107" s="26"/>
      <c r="O107" s="26"/>
      <c r="P107" s="26"/>
      <c r="Q107" s="26"/>
    </row>
    <row r="108" spans="11:17" x14ac:dyDescent="0.15">
      <c r="L108" s="47"/>
      <c r="M108" s="26"/>
      <c r="N108" s="26"/>
      <c r="O108" s="26"/>
      <c r="P108" s="26"/>
      <c r="Q108" s="26"/>
    </row>
    <row r="109" spans="11:17" x14ac:dyDescent="0.15">
      <c r="L109" s="47"/>
      <c r="M109" s="26"/>
      <c r="N109" s="26"/>
      <c r="O109" s="26"/>
      <c r="P109" s="26"/>
      <c r="Q109" s="26"/>
    </row>
    <row r="110" spans="11:17" x14ac:dyDescent="0.15">
      <c r="L110" s="47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xmlns:xlrd2="http://schemas.microsoft.com/office/spreadsheetml/2017/richdata2"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&amp;14-9-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L82" sqref="L82:M8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2" customWidth="1"/>
    <col min="19" max="30" width="7.625" customWidth="1"/>
  </cols>
  <sheetData>
    <row r="1" spans="5:30" ht="13.5" customHeight="1" x14ac:dyDescent="0.15">
      <c r="H1" s="329"/>
      <c r="J1" s="99"/>
      <c r="Q1" s="26"/>
      <c r="R1" s="106"/>
    </row>
    <row r="2" spans="5:30" x14ac:dyDescent="0.15">
      <c r="H2" s="359" t="s">
        <v>171</v>
      </c>
      <c r="I2" s="3"/>
      <c r="J2" s="183" t="s">
        <v>103</v>
      </c>
      <c r="K2" s="3"/>
      <c r="L2" s="177" t="s">
        <v>163</v>
      </c>
      <c r="R2" s="107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5:30" ht="13.5" customHeight="1" x14ac:dyDescent="0.15">
      <c r="H3" s="23" t="s">
        <v>99</v>
      </c>
      <c r="I3" s="3"/>
      <c r="J3" s="142" t="s">
        <v>47</v>
      </c>
      <c r="K3" s="3"/>
      <c r="L3" s="41" t="s">
        <v>99</v>
      </c>
      <c r="M3" s="81"/>
      <c r="N3" s="366"/>
      <c r="R3" s="47"/>
      <c r="S3" s="26"/>
      <c r="T3" s="26"/>
      <c r="U3" s="26"/>
      <c r="V3" s="26"/>
    </row>
    <row r="4" spans="5:30" ht="13.5" customHeight="1" x14ac:dyDescent="0.15">
      <c r="H4" s="88">
        <v>73440</v>
      </c>
      <c r="I4" s="3">
        <v>31</v>
      </c>
      <c r="J4" s="32" t="s">
        <v>64</v>
      </c>
      <c r="K4" s="198">
        <f>SUM(I4)</f>
        <v>31</v>
      </c>
      <c r="L4" s="223">
        <v>65628</v>
      </c>
      <c r="M4" s="340"/>
      <c r="N4" s="366"/>
      <c r="R4" s="47"/>
      <c r="S4" s="26"/>
      <c r="T4" s="26"/>
      <c r="U4" s="26"/>
      <c r="V4" s="26"/>
    </row>
    <row r="5" spans="5:30" ht="13.5" customHeight="1" x14ac:dyDescent="0.15">
      <c r="H5" s="87">
        <v>36814</v>
      </c>
      <c r="I5" s="3">
        <v>17</v>
      </c>
      <c r="J5" s="32" t="s">
        <v>21</v>
      </c>
      <c r="K5" s="198">
        <f t="shared" ref="K5:K13" si="0">SUM(I5)</f>
        <v>17</v>
      </c>
      <c r="L5" s="223">
        <v>32531</v>
      </c>
      <c r="M5" s="44"/>
      <c r="N5" s="366"/>
      <c r="R5" s="47"/>
      <c r="S5" s="26"/>
      <c r="T5" s="26"/>
      <c r="U5" s="26"/>
      <c r="V5" s="26"/>
    </row>
    <row r="6" spans="5:30" ht="13.5" customHeight="1" x14ac:dyDescent="0.15">
      <c r="H6" s="87">
        <v>36704</v>
      </c>
      <c r="I6" s="3">
        <v>3</v>
      </c>
      <c r="J6" s="32" t="s">
        <v>10</v>
      </c>
      <c r="K6" s="198">
        <f t="shared" si="0"/>
        <v>3</v>
      </c>
      <c r="L6" s="223">
        <v>59241</v>
      </c>
      <c r="M6" s="44"/>
      <c r="N6" s="366"/>
      <c r="R6" s="47"/>
      <c r="S6" s="26"/>
      <c r="T6" s="26"/>
      <c r="U6" s="26"/>
      <c r="V6" s="26"/>
    </row>
    <row r="7" spans="5:30" ht="13.5" customHeight="1" x14ac:dyDescent="0.15">
      <c r="H7" s="43">
        <v>30728</v>
      </c>
      <c r="I7" s="3">
        <v>2</v>
      </c>
      <c r="J7" s="32" t="s">
        <v>6</v>
      </c>
      <c r="K7" s="198">
        <f t="shared" si="0"/>
        <v>2</v>
      </c>
      <c r="L7" s="223">
        <v>51297</v>
      </c>
      <c r="M7" s="44"/>
      <c r="N7" s="366"/>
      <c r="R7" s="47"/>
      <c r="S7" s="26"/>
      <c r="T7" s="26"/>
      <c r="U7" s="26"/>
      <c r="V7" s="26"/>
    </row>
    <row r="8" spans="5:30" x14ac:dyDescent="0.15">
      <c r="H8" s="87">
        <v>25286</v>
      </c>
      <c r="I8" s="3">
        <v>34</v>
      </c>
      <c r="J8" s="32" t="s">
        <v>1</v>
      </c>
      <c r="K8" s="198">
        <f t="shared" si="0"/>
        <v>34</v>
      </c>
      <c r="L8" s="223">
        <v>28917</v>
      </c>
      <c r="M8" s="44"/>
      <c r="R8" s="47"/>
      <c r="S8" s="26"/>
      <c r="T8" s="26"/>
      <c r="U8" s="26"/>
      <c r="V8" s="26"/>
    </row>
    <row r="9" spans="5:30" x14ac:dyDescent="0.15">
      <c r="H9" s="87">
        <v>19075</v>
      </c>
      <c r="I9" s="3">
        <v>40</v>
      </c>
      <c r="J9" s="32" t="s">
        <v>2</v>
      </c>
      <c r="K9" s="198">
        <f t="shared" si="0"/>
        <v>40</v>
      </c>
      <c r="L9" s="223">
        <v>17353</v>
      </c>
      <c r="M9" s="44"/>
      <c r="R9" s="47"/>
      <c r="S9" s="26"/>
      <c r="T9" s="26"/>
      <c r="U9" s="26"/>
      <c r="V9" s="26"/>
    </row>
    <row r="10" spans="5:30" x14ac:dyDescent="0.15">
      <c r="H10" s="87">
        <v>18282</v>
      </c>
      <c r="I10" s="3">
        <v>13</v>
      </c>
      <c r="J10" s="32" t="s">
        <v>7</v>
      </c>
      <c r="K10" s="198">
        <f t="shared" si="0"/>
        <v>13</v>
      </c>
      <c r="L10" s="223">
        <v>16493</v>
      </c>
      <c r="M10" s="44"/>
      <c r="R10" s="47"/>
      <c r="S10" s="26"/>
      <c r="T10" s="26"/>
      <c r="U10" s="26"/>
      <c r="V10" s="26"/>
    </row>
    <row r="11" spans="5:30" x14ac:dyDescent="0.15">
      <c r="H11" s="87">
        <v>15467</v>
      </c>
      <c r="I11" s="3">
        <v>38</v>
      </c>
      <c r="J11" s="32" t="s">
        <v>38</v>
      </c>
      <c r="K11" s="198">
        <f t="shared" si="0"/>
        <v>38</v>
      </c>
      <c r="L11" s="223">
        <v>10404</v>
      </c>
      <c r="M11" s="44"/>
      <c r="N11" s="29"/>
      <c r="R11" s="47"/>
      <c r="S11" s="26"/>
      <c r="T11" s="26"/>
      <c r="U11" s="26"/>
      <c r="V11" s="26"/>
    </row>
    <row r="12" spans="5:30" x14ac:dyDescent="0.15">
      <c r="H12" s="384">
        <v>12819</v>
      </c>
      <c r="I12" s="3">
        <v>33</v>
      </c>
      <c r="J12" s="32" t="s">
        <v>0</v>
      </c>
      <c r="K12" s="198">
        <f t="shared" si="0"/>
        <v>33</v>
      </c>
      <c r="L12" s="224">
        <v>17681</v>
      </c>
      <c r="M12" s="44"/>
      <c r="R12" s="47"/>
      <c r="S12" s="26"/>
      <c r="T12" s="26"/>
      <c r="U12" s="26"/>
      <c r="V12" s="26"/>
    </row>
    <row r="13" spans="5:30" ht="14.25" thickBot="1" x14ac:dyDescent="0.2">
      <c r="E13" s="17"/>
      <c r="H13" s="375">
        <v>12714</v>
      </c>
      <c r="I13" s="14">
        <v>26</v>
      </c>
      <c r="J13" s="76" t="s">
        <v>30</v>
      </c>
      <c r="K13" s="198">
        <f t="shared" si="0"/>
        <v>26</v>
      </c>
      <c r="L13" s="224">
        <v>10254</v>
      </c>
      <c r="M13" s="44"/>
      <c r="R13" s="47"/>
      <c r="S13" s="26"/>
      <c r="T13" s="26"/>
      <c r="U13" s="26"/>
      <c r="V13" s="26"/>
    </row>
    <row r="14" spans="5:30" ht="14.25" thickTop="1" x14ac:dyDescent="0.15">
      <c r="E14" s="17"/>
      <c r="H14" s="322">
        <v>11708</v>
      </c>
      <c r="I14" s="217">
        <v>11</v>
      </c>
      <c r="J14" s="326" t="s">
        <v>17</v>
      </c>
      <c r="K14" s="105" t="s">
        <v>8</v>
      </c>
      <c r="L14" s="225">
        <v>384608</v>
      </c>
      <c r="N14" s="31"/>
      <c r="R14" s="47"/>
      <c r="S14" s="26"/>
      <c r="T14" s="26"/>
      <c r="U14" s="26"/>
      <c r="V14" s="26"/>
    </row>
    <row r="15" spans="5:30" x14ac:dyDescent="0.15">
      <c r="H15" s="87">
        <v>10906</v>
      </c>
      <c r="I15" s="3">
        <v>16</v>
      </c>
      <c r="J15" s="32" t="s">
        <v>3</v>
      </c>
      <c r="K15" s="49"/>
      <c r="L15" s="27"/>
      <c r="N15" s="31"/>
      <c r="R15" s="47"/>
      <c r="S15" s="26"/>
      <c r="T15" s="26"/>
      <c r="U15" s="26"/>
      <c r="V15" s="26"/>
    </row>
    <row r="16" spans="5:30" x14ac:dyDescent="0.15">
      <c r="H16" s="87">
        <v>8145</v>
      </c>
      <c r="I16" s="3">
        <v>1</v>
      </c>
      <c r="J16" s="32" t="s">
        <v>4</v>
      </c>
      <c r="K16" s="49"/>
      <c r="L16" s="31"/>
      <c r="R16" s="47"/>
      <c r="S16" s="26"/>
      <c r="T16" s="26"/>
      <c r="U16" s="26"/>
      <c r="V16" s="26"/>
    </row>
    <row r="17" spans="1:22" x14ac:dyDescent="0.15">
      <c r="H17" s="43">
        <v>5620</v>
      </c>
      <c r="I17" s="3">
        <v>21</v>
      </c>
      <c r="J17" s="3" t="s">
        <v>133</v>
      </c>
      <c r="L17" s="31"/>
      <c r="M17" s="344"/>
      <c r="R17" s="47"/>
      <c r="S17" s="26"/>
      <c r="T17" s="26"/>
      <c r="U17" s="26"/>
      <c r="V17" s="26"/>
    </row>
    <row r="18" spans="1:22" x14ac:dyDescent="0.15">
      <c r="H18" s="120">
        <v>5504</v>
      </c>
      <c r="I18" s="3">
        <v>24</v>
      </c>
      <c r="J18" s="32" t="s">
        <v>28</v>
      </c>
      <c r="L18" s="16"/>
      <c r="M18" s="41" t="s">
        <v>63</v>
      </c>
      <c r="N18" s="41" t="s">
        <v>75</v>
      </c>
      <c r="R18" s="47"/>
      <c r="S18" s="26"/>
      <c r="T18" s="26"/>
      <c r="U18" s="26"/>
      <c r="V18" s="26"/>
    </row>
    <row r="19" spans="1:22" ht="14.25" thickBot="1" x14ac:dyDescent="0.2">
      <c r="H19" s="88">
        <v>5363</v>
      </c>
      <c r="I19" s="3">
        <v>36</v>
      </c>
      <c r="J19" s="32" t="s">
        <v>5</v>
      </c>
      <c r="K19" s="114">
        <f>SUM(I4)</f>
        <v>31</v>
      </c>
      <c r="L19" s="32" t="s">
        <v>64</v>
      </c>
      <c r="M19" s="315">
        <v>72292</v>
      </c>
      <c r="N19" s="88">
        <f>SUM(H4)</f>
        <v>73440</v>
      </c>
      <c r="R19" s="47"/>
      <c r="S19" s="26"/>
      <c r="T19" s="26"/>
      <c r="U19" s="26"/>
      <c r="V19" s="26"/>
    </row>
    <row r="20" spans="1:22" x14ac:dyDescent="0.15">
      <c r="A20" s="57" t="s">
        <v>46</v>
      </c>
      <c r="B20" s="58" t="s">
        <v>47</v>
      </c>
      <c r="C20" s="58" t="s">
        <v>171</v>
      </c>
      <c r="D20" s="58" t="s">
        <v>163</v>
      </c>
      <c r="E20" s="58" t="s">
        <v>41</v>
      </c>
      <c r="F20" s="58" t="s">
        <v>50</v>
      </c>
      <c r="G20" s="8" t="s">
        <v>150</v>
      </c>
      <c r="H20" s="87">
        <v>5361</v>
      </c>
      <c r="I20" s="3">
        <v>25</v>
      </c>
      <c r="J20" s="32" t="s">
        <v>29</v>
      </c>
      <c r="K20" s="114">
        <f t="shared" ref="K20:K28" si="1">SUM(I5)</f>
        <v>17</v>
      </c>
      <c r="L20" s="32" t="s">
        <v>21</v>
      </c>
      <c r="M20" s="316">
        <v>37617</v>
      </c>
      <c r="N20" s="88">
        <f t="shared" ref="N20:N28" si="2">SUM(H5)</f>
        <v>36814</v>
      </c>
      <c r="R20" s="47"/>
      <c r="S20" s="26"/>
      <c r="T20" s="26"/>
      <c r="U20" s="26"/>
      <c r="V20" s="26"/>
    </row>
    <row r="21" spans="1:22" x14ac:dyDescent="0.15">
      <c r="A21" s="60">
        <v>1</v>
      </c>
      <c r="B21" s="32" t="s">
        <v>64</v>
      </c>
      <c r="C21" s="197">
        <f>SUM(H4)</f>
        <v>73440</v>
      </c>
      <c r="D21" s="5">
        <f>SUM(L4)</f>
        <v>65628</v>
      </c>
      <c r="E21" s="51">
        <f t="shared" ref="E21:E30" si="3">SUM(N19/M19*100)</f>
        <v>101.58800420516793</v>
      </c>
      <c r="F21" s="51">
        <f t="shared" ref="F21:F31" si="4">SUM(C21/D21*100)</f>
        <v>111.90345584201864</v>
      </c>
      <c r="G21" s="61"/>
      <c r="H21" s="87">
        <v>3203</v>
      </c>
      <c r="I21" s="3">
        <v>9</v>
      </c>
      <c r="J21" s="3" t="s">
        <v>139</v>
      </c>
      <c r="K21" s="114">
        <f t="shared" si="1"/>
        <v>3</v>
      </c>
      <c r="L21" s="32" t="s">
        <v>10</v>
      </c>
      <c r="M21" s="316">
        <v>52094</v>
      </c>
      <c r="N21" s="88">
        <f t="shared" si="2"/>
        <v>36704</v>
      </c>
      <c r="R21" s="47"/>
      <c r="S21" s="26"/>
      <c r="T21" s="26"/>
      <c r="U21" s="26"/>
      <c r="V21" s="26"/>
    </row>
    <row r="22" spans="1:22" x14ac:dyDescent="0.15">
      <c r="A22" s="60">
        <v>2</v>
      </c>
      <c r="B22" s="32" t="s">
        <v>21</v>
      </c>
      <c r="C22" s="197">
        <f t="shared" ref="C22:C30" si="5">SUM(H5)</f>
        <v>36814</v>
      </c>
      <c r="D22" s="5">
        <f t="shared" ref="D22:D30" si="6">SUM(L5)</f>
        <v>32531</v>
      </c>
      <c r="E22" s="51">
        <f t="shared" si="3"/>
        <v>97.865326846904324</v>
      </c>
      <c r="F22" s="51">
        <f t="shared" si="4"/>
        <v>113.16590329224432</v>
      </c>
      <c r="G22" s="61"/>
      <c r="H22" s="87">
        <v>1924</v>
      </c>
      <c r="I22" s="3">
        <v>37</v>
      </c>
      <c r="J22" s="32" t="s">
        <v>37</v>
      </c>
      <c r="K22" s="114">
        <f t="shared" si="1"/>
        <v>2</v>
      </c>
      <c r="L22" s="32" t="s">
        <v>6</v>
      </c>
      <c r="M22" s="316">
        <v>24985</v>
      </c>
      <c r="N22" s="88">
        <f t="shared" si="2"/>
        <v>30728</v>
      </c>
      <c r="R22" s="47"/>
      <c r="S22" s="26"/>
      <c r="T22" s="26"/>
      <c r="U22" s="26"/>
      <c r="V22" s="26"/>
    </row>
    <row r="23" spans="1:22" x14ac:dyDescent="0.15">
      <c r="A23" s="60">
        <v>3</v>
      </c>
      <c r="B23" s="32" t="s">
        <v>10</v>
      </c>
      <c r="C23" s="197">
        <f t="shared" si="5"/>
        <v>36704</v>
      </c>
      <c r="D23" s="96">
        <f t="shared" si="6"/>
        <v>59241</v>
      </c>
      <c r="E23" s="51">
        <f t="shared" si="3"/>
        <v>70.457250355127272</v>
      </c>
      <c r="F23" s="51">
        <f t="shared" si="4"/>
        <v>61.957090528519096</v>
      </c>
      <c r="G23" s="61"/>
      <c r="H23" s="284">
        <v>1838</v>
      </c>
      <c r="I23" s="3">
        <v>12</v>
      </c>
      <c r="J23" s="32" t="s">
        <v>18</v>
      </c>
      <c r="K23" s="114">
        <f t="shared" si="1"/>
        <v>34</v>
      </c>
      <c r="L23" s="32" t="s">
        <v>1</v>
      </c>
      <c r="M23" s="316">
        <v>23159</v>
      </c>
      <c r="N23" s="88">
        <f t="shared" si="2"/>
        <v>25286</v>
      </c>
      <c r="R23" s="47"/>
      <c r="S23" s="26"/>
      <c r="T23" s="26"/>
      <c r="U23" s="26"/>
      <c r="V23" s="26"/>
    </row>
    <row r="24" spans="1:22" x14ac:dyDescent="0.15">
      <c r="A24" s="60">
        <v>4</v>
      </c>
      <c r="B24" s="32" t="s">
        <v>6</v>
      </c>
      <c r="C24" s="197">
        <f t="shared" si="5"/>
        <v>30728</v>
      </c>
      <c r="D24" s="5">
        <f t="shared" si="6"/>
        <v>51297</v>
      </c>
      <c r="E24" s="51">
        <f t="shared" si="3"/>
        <v>122.98579147488493</v>
      </c>
      <c r="F24" s="51">
        <f t="shared" si="4"/>
        <v>59.902138526619488</v>
      </c>
      <c r="G24" s="61"/>
      <c r="H24" s="87">
        <v>1650</v>
      </c>
      <c r="I24" s="3">
        <v>10</v>
      </c>
      <c r="J24" s="32" t="s">
        <v>16</v>
      </c>
      <c r="K24" s="114">
        <f t="shared" si="1"/>
        <v>40</v>
      </c>
      <c r="L24" s="32" t="s">
        <v>2</v>
      </c>
      <c r="M24" s="316">
        <v>17900</v>
      </c>
      <c r="N24" s="88">
        <f t="shared" si="2"/>
        <v>19075</v>
      </c>
      <c r="R24" s="47"/>
      <c r="S24" s="26"/>
      <c r="T24" s="26"/>
      <c r="U24" s="26"/>
      <c r="V24" s="26"/>
    </row>
    <row r="25" spans="1:22" x14ac:dyDescent="0.15">
      <c r="A25" s="60">
        <v>5</v>
      </c>
      <c r="B25" s="32" t="s">
        <v>1</v>
      </c>
      <c r="C25" s="197">
        <f t="shared" si="5"/>
        <v>25286</v>
      </c>
      <c r="D25" s="5">
        <f t="shared" si="6"/>
        <v>28917</v>
      </c>
      <c r="E25" s="51">
        <f t="shared" si="3"/>
        <v>109.18433438404077</v>
      </c>
      <c r="F25" s="51">
        <f t="shared" si="4"/>
        <v>87.443372410692675</v>
      </c>
      <c r="G25" s="71"/>
      <c r="H25" s="87">
        <v>1390</v>
      </c>
      <c r="I25" s="3">
        <v>14</v>
      </c>
      <c r="J25" s="32" t="s">
        <v>19</v>
      </c>
      <c r="K25" s="114">
        <f t="shared" si="1"/>
        <v>13</v>
      </c>
      <c r="L25" s="32" t="s">
        <v>7</v>
      </c>
      <c r="M25" s="316">
        <v>18161</v>
      </c>
      <c r="N25" s="88">
        <f t="shared" si="2"/>
        <v>18282</v>
      </c>
      <c r="R25" s="47"/>
      <c r="S25" s="26"/>
      <c r="T25" s="26"/>
      <c r="U25" s="26"/>
      <c r="V25" s="26"/>
    </row>
    <row r="26" spans="1:22" x14ac:dyDescent="0.15">
      <c r="A26" s="60">
        <v>6</v>
      </c>
      <c r="B26" s="32" t="s">
        <v>2</v>
      </c>
      <c r="C26" s="197">
        <f t="shared" si="5"/>
        <v>19075</v>
      </c>
      <c r="D26" s="5">
        <f t="shared" si="6"/>
        <v>17353</v>
      </c>
      <c r="E26" s="51">
        <f t="shared" si="3"/>
        <v>106.56424581005585</v>
      </c>
      <c r="F26" s="51">
        <f t="shared" si="4"/>
        <v>109.9233561920129</v>
      </c>
      <c r="G26" s="61"/>
      <c r="H26" s="87">
        <v>895</v>
      </c>
      <c r="I26" s="3">
        <v>32</v>
      </c>
      <c r="J26" s="32" t="s">
        <v>35</v>
      </c>
      <c r="K26" s="114">
        <f t="shared" si="1"/>
        <v>38</v>
      </c>
      <c r="L26" s="32" t="s">
        <v>38</v>
      </c>
      <c r="M26" s="316">
        <v>14539</v>
      </c>
      <c r="N26" s="88">
        <f t="shared" si="2"/>
        <v>15467</v>
      </c>
      <c r="R26" s="47"/>
      <c r="S26" s="26"/>
      <c r="T26" s="26"/>
      <c r="U26" s="26"/>
      <c r="V26" s="26"/>
    </row>
    <row r="27" spans="1:22" x14ac:dyDescent="0.15">
      <c r="A27" s="60">
        <v>7</v>
      </c>
      <c r="B27" s="32" t="s">
        <v>7</v>
      </c>
      <c r="C27" s="197">
        <f t="shared" si="5"/>
        <v>18282</v>
      </c>
      <c r="D27" s="5">
        <f t="shared" si="6"/>
        <v>16493</v>
      </c>
      <c r="E27" s="51">
        <f t="shared" si="3"/>
        <v>100.66626287098728</v>
      </c>
      <c r="F27" s="51">
        <f t="shared" si="4"/>
        <v>110.84702601103498</v>
      </c>
      <c r="G27" s="61"/>
      <c r="H27" s="87">
        <v>626</v>
      </c>
      <c r="I27" s="3">
        <v>4</v>
      </c>
      <c r="J27" s="32" t="s">
        <v>11</v>
      </c>
      <c r="K27" s="114">
        <f t="shared" si="1"/>
        <v>33</v>
      </c>
      <c r="L27" s="32" t="s">
        <v>0</v>
      </c>
      <c r="M27" s="317">
        <v>13877</v>
      </c>
      <c r="N27" s="88">
        <f t="shared" si="2"/>
        <v>12819</v>
      </c>
      <c r="R27" s="47"/>
      <c r="S27" s="26"/>
      <c r="T27" s="26"/>
      <c r="U27" s="26"/>
      <c r="V27" s="26"/>
    </row>
    <row r="28" spans="1:22" ht="14.25" thickBot="1" x14ac:dyDescent="0.2">
      <c r="A28" s="60">
        <v>8</v>
      </c>
      <c r="B28" s="32" t="s">
        <v>38</v>
      </c>
      <c r="C28" s="197">
        <f t="shared" si="5"/>
        <v>15467</v>
      </c>
      <c r="D28" s="5">
        <f t="shared" si="6"/>
        <v>10404</v>
      </c>
      <c r="E28" s="51">
        <f t="shared" si="3"/>
        <v>106.38283238186945</v>
      </c>
      <c r="F28" s="51">
        <f t="shared" si="4"/>
        <v>148.66397539407922</v>
      </c>
      <c r="G28" s="72"/>
      <c r="H28" s="87">
        <v>612</v>
      </c>
      <c r="I28" s="3">
        <v>15</v>
      </c>
      <c r="J28" s="32" t="s">
        <v>20</v>
      </c>
      <c r="K28" s="178">
        <f t="shared" si="1"/>
        <v>26</v>
      </c>
      <c r="L28" s="76" t="s">
        <v>30</v>
      </c>
      <c r="M28" s="318">
        <v>13726</v>
      </c>
      <c r="N28" s="164">
        <f t="shared" si="2"/>
        <v>12714</v>
      </c>
      <c r="R28" s="47"/>
      <c r="S28" s="26"/>
      <c r="T28" s="26"/>
      <c r="U28" s="26"/>
      <c r="V28" s="26"/>
    </row>
    <row r="29" spans="1:22" ht="14.25" thickTop="1" x14ac:dyDescent="0.15">
      <c r="A29" s="60">
        <v>9</v>
      </c>
      <c r="B29" s="32" t="s">
        <v>0</v>
      </c>
      <c r="C29" s="197">
        <f t="shared" si="5"/>
        <v>12819</v>
      </c>
      <c r="D29" s="5">
        <f t="shared" si="6"/>
        <v>17681</v>
      </c>
      <c r="E29" s="51">
        <f t="shared" si="3"/>
        <v>92.375873747928225</v>
      </c>
      <c r="F29" s="51">
        <f t="shared" si="4"/>
        <v>72.501555341892427</v>
      </c>
      <c r="G29" s="71"/>
      <c r="H29" s="87">
        <v>529</v>
      </c>
      <c r="I29" s="3">
        <v>20</v>
      </c>
      <c r="J29" s="32" t="s">
        <v>24</v>
      </c>
      <c r="K29" s="112"/>
      <c r="L29" s="112" t="s">
        <v>55</v>
      </c>
      <c r="M29" s="319">
        <v>352122</v>
      </c>
      <c r="N29" s="169">
        <f>SUM(H44)</f>
        <v>347798</v>
      </c>
      <c r="R29" s="47"/>
      <c r="S29" s="26"/>
      <c r="T29" s="26"/>
      <c r="U29" s="26"/>
      <c r="V29" s="26"/>
    </row>
    <row r="30" spans="1:22" ht="14.25" thickBot="1" x14ac:dyDescent="0.2">
      <c r="A30" s="73">
        <v>10</v>
      </c>
      <c r="B30" s="76" t="s">
        <v>30</v>
      </c>
      <c r="C30" s="197">
        <f t="shared" si="5"/>
        <v>12714</v>
      </c>
      <c r="D30" s="5">
        <f t="shared" si="6"/>
        <v>10254</v>
      </c>
      <c r="E30" s="56">
        <f t="shared" si="3"/>
        <v>92.627130992277429</v>
      </c>
      <c r="F30" s="62">
        <f t="shared" si="4"/>
        <v>123.99063779988298</v>
      </c>
      <c r="G30" s="74"/>
      <c r="H30" s="87">
        <v>362</v>
      </c>
      <c r="I30" s="3">
        <v>7</v>
      </c>
      <c r="J30" s="32" t="s">
        <v>14</v>
      </c>
      <c r="R30" s="47"/>
      <c r="S30" s="26"/>
      <c r="T30" s="26"/>
      <c r="U30" s="26"/>
      <c r="V30" s="26"/>
    </row>
    <row r="31" spans="1:22" ht="14.25" thickBot="1" x14ac:dyDescent="0.2">
      <c r="A31" s="64"/>
      <c r="B31" s="65" t="s">
        <v>57</v>
      </c>
      <c r="C31" s="66">
        <f>SUM(H44)</f>
        <v>347798</v>
      </c>
      <c r="D31" s="66">
        <f>SUM(L14)</f>
        <v>384608</v>
      </c>
      <c r="E31" s="69">
        <f>SUM(N29/M29*100)</f>
        <v>98.772016517002626</v>
      </c>
      <c r="F31" s="62">
        <f t="shared" si="4"/>
        <v>90.429216240951831</v>
      </c>
      <c r="G31" s="82">
        <v>48.3</v>
      </c>
      <c r="H31" s="87">
        <v>296</v>
      </c>
      <c r="I31" s="3">
        <v>27</v>
      </c>
      <c r="J31" s="32" t="s">
        <v>31</v>
      </c>
      <c r="L31" s="31"/>
      <c r="M31" s="26"/>
      <c r="N31" s="26"/>
      <c r="R31" s="47"/>
      <c r="S31" s="26"/>
      <c r="T31" s="26"/>
      <c r="U31" s="26"/>
      <c r="V31" s="26"/>
    </row>
    <row r="32" spans="1:22" x14ac:dyDescent="0.15">
      <c r="H32" s="42">
        <v>274</v>
      </c>
      <c r="I32" s="3">
        <v>39</v>
      </c>
      <c r="J32" s="32" t="s">
        <v>39</v>
      </c>
      <c r="L32" s="41"/>
      <c r="M32" s="89"/>
      <c r="N32" s="26"/>
      <c r="R32" s="47"/>
      <c r="S32" s="26"/>
      <c r="T32" s="26"/>
      <c r="U32" s="26"/>
      <c r="V32" s="26"/>
    </row>
    <row r="33" spans="3:30" x14ac:dyDescent="0.15">
      <c r="C33" s="26"/>
      <c r="E33" s="17"/>
      <c r="H33" s="87">
        <v>220</v>
      </c>
      <c r="I33" s="3">
        <v>5</v>
      </c>
      <c r="J33" s="32" t="s">
        <v>12</v>
      </c>
      <c r="L33" s="41"/>
      <c r="M33" s="89"/>
      <c r="N33" s="26"/>
      <c r="R33" s="47"/>
      <c r="S33" s="26"/>
      <c r="T33" s="26"/>
      <c r="U33" s="26"/>
      <c r="V33" s="26"/>
    </row>
    <row r="34" spans="3:30" x14ac:dyDescent="0.15">
      <c r="H34" s="240">
        <v>23</v>
      </c>
      <c r="I34" s="3">
        <v>23</v>
      </c>
      <c r="J34" s="32" t="s">
        <v>27</v>
      </c>
      <c r="L34" s="41"/>
      <c r="M34" s="89"/>
      <c r="N34" s="26"/>
      <c r="R34" s="47"/>
      <c r="S34" s="26"/>
      <c r="T34" s="26"/>
      <c r="U34" s="26"/>
      <c r="V34" s="26"/>
    </row>
    <row r="35" spans="3:30" x14ac:dyDescent="0.15">
      <c r="C35" s="26"/>
      <c r="E35" s="17"/>
      <c r="H35" s="120">
        <v>9</v>
      </c>
      <c r="I35" s="3">
        <v>18</v>
      </c>
      <c r="J35" s="32" t="s">
        <v>22</v>
      </c>
      <c r="L35" s="41"/>
      <c r="M35" s="89"/>
      <c r="N35" s="26"/>
      <c r="R35" s="47"/>
      <c r="S35" s="26"/>
      <c r="T35" s="26"/>
      <c r="U35" s="26"/>
      <c r="V35" s="26"/>
    </row>
    <row r="36" spans="3:30" x14ac:dyDescent="0.15">
      <c r="H36" s="372">
        <v>9</v>
      </c>
      <c r="I36" s="3">
        <v>19</v>
      </c>
      <c r="J36" s="32" t="s">
        <v>23</v>
      </c>
      <c r="N36" s="26"/>
      <c r="R36" s="47"/>
      <c r="S36" s="26"/>
      <c r="T36" s="26"/>
      <c r="U36" s="26"/>
      <c r="V36" s="26"/>
    </row>
    <row r="37" spans="3:30" x14ac:dyDescent="0.15">
      <c r="H37" s="87">
        <v>1</v>
      </c>
      <c r="I37" s="3">
        <v>29</v>
      </c>
      <c r="J37" s="32" t="s">
        <v>54</v>
      </c>
      <c r="L37" s="46"/>
      <c r="M37" s="370"/>
      <c r="N37" s="26"/>
      <c r="R37" s="47"/>
      <c r="S37" s="26"/>
      <c r="T37" s="26"/>
      <c r="U37" s="26"/>
      <c r="V37" s="26"/>
    </row>
    <row r="38" spans="3:30" x14ac:dyDescent="0.15">
      <c r="H38" s="87">
        <v>1</v>
      </c>
      <c r="I38" s="3">
        <v>30</v>
      </c>
      <c r="J38" s="32" t="s">
        <v>33</v>
      </c>
      <c r="N38" s="26"/>
      <c r="R38" s="47"/>
      <c r="S38" s="26"/>
      <c r="T38" s="26"/>
      <c r="U38" s="26"/>
      <c r="V38" s="26"/>
    </row>
    <row r="39" spans="3:30" x14ac:dyDescent="0.15">
      <c r="H39" s="87">
        <v>0</v>
      </c>
      <c r="I39" s="3">
        <v>6</v>
      </c>
      <c r="J39" s="32" t="s">
        <v>13</v>
      </c>
      <c r="L39" s="31"/>
      <c r="M39" s="26"/>
      <c r="N39" s="26"/>
      <c r="R39" s="47"/>
      <c r="S39" s="26"/>
      <c r="T39" s="26"/>
      <c r="U39" s="26"/>
      <c r="V39" s="26"/>
    </row>
    <row r="40" spans="3:30" x14ac:dyDescent="0.15">
      <c r="H40" s="87">
        <v>0</v>
      </c>
      <c r="I40" s="3">
        <v>8</v>
      </c>
      <c r="J40" s="32" t="s">
        <v>15</v>
      </c>
      <c r="L40" s="31"/>
      <c r="M40" s="26"/>
      <c r="N40" s="26"/>
      <c r="R40" s="47"/>
      <c r="S40" s="26"/>
      <c r="T40" s="26"/>
      <c r="U40" s="26"/>
      <c r="V40" s="26"/>
    </row>
    <row r="41" spans="3:30" x14ac:dyDescent="0.15">
      <c r="H41" s="87">
        <v>0</v>
      </c>
      <c r="I41" s="3">
        <v>22</v>
      </c>
      <c r="J41" s="32" t="s">
        <v>26</v>
      </c>
      <c r="N41" s="26"/>
      <c r="R41" s="47"/>
      <c r="S41" s="26"/>
      <c r="T41" s="26"/>
      <c r="U41" s="26"/>
      <c r="V41" s="26"/>
    </row>
    <row r="42" spans="3:30" x14ac:dyDescent="0.15">
      <c r="H42" s="240">
        <v>0</v>
      </c>
      <c r="I42" s="3">
        <v>28</v>
      </c>
      <c r="J42" s="32" t="s">
        <v>32</v>
      </c>
      <c r="M42" s="47"/>
      <c r="N42" s="26"/>
      <c r="R42" s="47"/>
      <c r="S42" s="26"/>
      <c r="T42" s="26"/>
      <c r="U42" s="26"/>
      <c r="V42" s="26"/>
    </row>
    <row r="43" spans="3:30" x14ac:dyDescent="0.15">
      <c r="H43" s="240">
        <v>0</v>
      </c>
      <c r="I43" s="3">
        <v>35</v>
      </c>
      <c r="J43" s="32" t="s">
        <v>36</v>
      </c>
      <c r="M43" s="47"/>
      <c r="N43" s="26"/>
      <c r="R43" s="47"/>
      <c r="S43" s="30"/>
      <c r="T43" s="30"/>
      <c r="U43" s="30"/>
    </row>
    <row r="44" spans="3:30" x14ac:dyDescent="0.15">
      <c r="H44" s="117">
        <f>SUM(H4:H43)</f>
        <v>347798</v>
      </c>
      <c r="I44" s="3"/>
      <c r="J44" s="3" t="s">
        <v>48</v>
      </c>
      <c r="M44" s="47"/>
      <c r="N44" s="26"/>
      <c r="R44" s="47"/>
    </row>
    <row r="45" spans="3:30" x14ac:dyDescent="0.15">
      <c r="M45" s="47"/>
      <c r="N45" s="26"/>
    </row>
    <row r="46" spans="3:30" x14ac:dyDescent="0.15">
      <c r="M46" s="47"/>
      <c r="N46" s="26"/>
      <c r="R46" s="106"/>
    </row>
    <row r="47" spans="3:30" x14ac:dyDescent="0.15">
      <c r="H47" s="330"/>
      <c r="L47" s="344"/>
      <c r="M47" s="47"/>
      <c r="N47" s="26"/>
      <c r="R47" s="107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</row>
    <row r="48" spans="3:30" x14ac:dyDescent="0.15">
      <c r="H48" s="185" t="s">
        <v>171</v>
      </c>
      <c r="I48" s="3"/>
      <c r="J48" s="186" t="s">
        <v>91</v>
      </c>
      <c r="K48" s="3"/>
      <c r="L48" s="277" t="s">
        <v>163</v>
      </c>
      <c r="M48" s="47"/>
      <c r="N48" s="26"/>
      <c r="R48" s="47"/>
      <c r="S48" s="26"/>
      <c r="T48" s="26"/>
      <c r="U48" s="26"/>
      <c r="V48" s="26"/>
    </row>
    <row r="49" spans="1:22" ht="13.5" customHeight="1" x14ac:dyDescent="0.15">
      <c r="H49" s="93" t="s">
        <v>99</v>
      </c>
      <c r="I49" s="3"/>
      <c r="J49" s="142" t="s">
        <v>9</v>
      </c>
      <c r="K49" s="3"/>
      <c r="L49" s="277" t="s">
        <v>99</v>
      </c>
      <c r="M49" s="345"/>
      <c r="R49" s="47"/>
      <c r="S49" s="26"/>
      <c r="T49" s="26"/>
      <c r="U49" s="26"/>
      <c r="V49" s="26"/>
    </row>
    <row r="50" spans="1:22" ht="13.5" customHeight="1" x14ac:dyDescent="0.15">
      <c r="H50" s="42">
        <v>15036</v>
      </c>
      <c r="I50" s="3">
        <v>16</v>
      </c>
      <c r="J50" s="32" t="s">
        <v>3</v>
      </c>
      <c r="K50" s="275">
        <f>SUM(I50)</f>
        <v>16</v>
      </c>
      <c r="L50" s="278">
        <v>16236</v>
      </c>
      <c r="M50" s="345"/>
      <c r="R50" s="47"/>
      <c r="S50" s="26"/>
      <c r="T50" s="26"/>
      <c r="U50" s="26"/>
      <c r="V50" s="26"/>
    </row>
    <row r="51" spans="1:22" ht="13.5" customHeight="1" x14ac:dyDescent="0.15">
      <c r="H51" s="43">
        <v>11383</v>
      </c>
      <c r="I51" s="3">
        <v>26</v>
      </c>
      <c r="J51" s="32" t="s">
        <v>30</v>
      </c>
      <c r="K51" s="275">
        <f t="shared" ref="K51:K59" si="7">SUM(I51)</f>
        <v>26</v>
      </c>
      <c r="L51" s="279">
        <v>12823</v>
      </c>
      <c r="M51" s="345"/>
      <c r="R51" s="47"/>
      <c r="S51" s="26"/>
      <c r="T51" s="26"/>
      <c r="U51" s="26"/>
      <c r="V51" s="26"/>
    </row>
    <row r="52" spans="1:22" ht="14.25" thickBot="1" x14ac:dyDescent="0.2">
      <c r="H52" s="240">
        <v>6749</v>
      </c>
      <c r="I52" s="3">
        <v>33</v>
      </c>
      <c r="J52" s="32" t="s">
        <v>0</v>
      </c>
      <c r="K52" s="275">
        <f t="shared" si="7"/>
        <v>33</v>
      </c>
      <c r="L52" s="279">
        <v>11145</v>
      </c>
      <c r="M52" s="44"/>
      <c r="R52" s="47"/>
      <c r="S52" s="26"/>
      <c r="T52" s="26"/>
      <c r="U52" s="26"/>
      <c r="V52" s="26"/>
    </row>
    <row r="53" spans="1:22" x14ac:dyDescent="0.15">
      <c r="A53" s="57" t="s">
        <v>46</v>
      </c>
      <c r="B53" s="58" t="s">
        <v>47</v>
      </c>
      <c r="C53" s="58" t="s">
        <v>171</v>
      </c>
      <c r="D53" s="58" t="s">
        <v>163</v>
      </c>
      <c r="E53" s="58" t="s">
        <v>41</v>
      </c>
      <c r="F53" s="58" t="s">
        <v>50</v>
      </c>
      <c r="G53" s="8" t="s">
        <v>150</v>
      </c>
      <c r="H53" s="43">
        <v>6205</v>
      </c>
      <c r="I53" s="3">
        <v>34</v>
      </c>
      <c r="J53" s="32" t="s">
        <v>1</v>
      </c>
      <c r="K53" s="275">
        <f t="shared" si="7"/>
        <v>34</v>
      </c>
      <c r="L53" s="279">
        <v>9037</v>
      </c>
      <c r="M53" s="44"/>
      <c r="R53" s="47"/>
      <c r="S53" s="26"/>
      <c r="T53" s="26"/>
      <c r="U53" s="26"/>
      <c r="V53" s="26"/>
    </row>
    <row r="54" spans="1:22" x14ac:dyDescent="0.15">
      <c r="A54" s="60">
        <v>1</v>
      </c>
      <c r="B54" s="32" t="s">
        <v>3</v>
      </c>
      <c r="C54" s="42">
        <f>SUM(H50)</f>
        <v>15036</v>
      </c>
      <c r="D54" s="96">
        <f>SUM(L50)</f>
        <v>16236</v>
      </c>
      <c r="E54" s="51">
        <f t="shared" ref="E54:E63" si="8">SUM(N67/M67*100)</f>
        <v>101.78716490658002</v>
      </c>
      <c r="F54" s="51">
        <f t="shared" ref="F54:F62" si="9">SUM(C54/D54*100)</f>
        <v>92.609016999260902</v>
      </c>
      <c r="G54" s="61"/>
      <c r="H54" s="87">
        <v>3220</v>
      </c>
      <c r="I54" s="3">
        <v>25</v>
      </c>
      <c r="J54" s="32" t="s">
        <v>29</v>
      </c>
      <c r="K54" s="275">
        <f t="shared" si="7"/>
        <v>25</v>
      </c>
      <c r="L54" s="279">
        <v>1116</v>
      </c>
      <c r="M54" s="44"/>
      <c r="R54" s="47"/>
      <c r="S54" s="26"/>
      <c r="T54" s="26"/>
      <c r="U54" s="26"/>
      <c r="V54" s="26"/>
    </row>
    <row r="55" spans="1:22" x14ac:dyDescent="0.15">
      <c r="A55" s="60">
        <v>2</v>
      </c>
      <c r="B55" s="32" t="s">
        <v>30</v>
      </c>
      <c r="C55" s="42">
        <f t="shared" ref="C55:C63" si="10">SUM(H51)</f>
        <v>11383</v>
      </c>
      <c r="D55" s="96">
        <f t="shared" ref="D55:D63" si="11">SUM(L51)</f>
        <v>12823</v>
      </c>
      <c r="E55" s="51">
        <f t="shared" si="8"/>
        <v>104.95113405863914</v>
      </c>
      <c r="F55" s="51">
        <f t="shared" si="9"/>
        <v>88.770178585354444</v>
      </c>
      <c r="G55" s="61"/>
      <c r="H55" s="43">
        <v>1855</v>
      </c>
      <c r="I55" s="3">
        <v>39</v>
      </c>
      <c r="J55" s="32" t="s">
        <v>39</v>
      </c>
      <c r="K55" s="275">
        <f t="shared" si="7"/>
        <v>39</v>
      </c>
      <c r="L55" s="279">
        <v>1380</v>
      </c>
      <c r="M55" s="44"/>
      <c r="R55" s="47"/>
      <c r="S55" s="26"/>
      <c r="T55" s="26"/>
      <c r="U55" s="26"/>
      <c r="V55" s="26"/>
    </row>
    <row r="56" spans="1:22" x14ac:dyDescent="0.15">
      <c r="A56" s="60">
        <v>3</v>
      </c>
      <c r="B56" s="32" t="s">
        <v>0</v>
      </c>
      <c r="C56" s="42">
        <f t="shared" si="10"/>
        <v>6749</v>
      </c>
      <c r="D56" s="96">
        <f t="shared" si="11"/>
        <v>11145</v>
      </c>
      <c r="E56" s="51">
        <f t="shared" si="8"/>
        <v>90.68798710024187</v>
      </c>
      <c r="F56" s="51">
        <f t="shared" si="9"/>
        <v>60.556303275011217</v>
      </c>
      <c r="G56" s="61"/>
      <c r="H56" s="43">
        <v>1824</v>
      </c>
      <c r="I56" s="3">
        <v>40</v>
      </c>
      <c r="J56" s="32" t="s">
        <v>2</v>
      </c>
      <c r="K56" s="275">
        <f t="shared" si="7"/>
        <v>40</v>
      </c>
      <c r="L56" s="279">
        <v>1584</v>
      </c>
      <c r="M56" s="44"/>
      <c r="R56" s="47"/>
      <c r="S56" s="26"/>
      <c r="T56" s="26"/>
      <c r="U56" s="26"/>
      <c r="V56" s="26"/>
    </row>
    <row r="57" spans="1:22" x14ac:dyDescent="0.15">
      <c r="A57" s="60">
        <v>4</v>
      </c>
      <c r="B57" s="32" t="s">
        <v>1</v>
      </c>
      <c r="C57" s="42">
        <f t="shared" si="10"/>
        <v>6205</v>
      </c>
      <c r="D57" s="96">
        <f t="shared" si="11"/>
        <v>9037</v>
      </c>
      <c r="E57" s="51">
        <f t="shared" si="8"/>
        <v>92.75037369207773</v>
      </c>
      <c r="F57" s="51">
        <f t="shared" si="9"/>
        <v>68.662166648223959</v>
      </c>
      <c r="G57" s="61"/>
      <c r="H57" s="43">
        <v>1409</v>
      </c>
      <c r="I57" s="3">
        <v>17</v>
      </c>
      <c r="J57" s="32" t="s">
        <v>21</v>
      </c>
      <c r="K57" s="275">
        <f t="shared" si="7"/>
        <v>17</v>
      </c>
      <c r="L57" s="279">
        <v>871</v>
      </c>
      <c r="M57" s="44"/>
      <c r="R57" s="47"/>
      <c r="S57" s="26"/>
      <c r="T57" s="26"/>
      <c r="U57" s="26"/>
      <c r="V57" s="26"/>
    </row>
    <row r="58" spans="1:22" x14ac:dyDescent="0.15">
      <c r="A58" s="60">
        <v>5</v>
      </c>
      <c r="B58" s="32" t="s">
        <v>29</v>
      </c>
      <c r="C58" s="42">
        <f t="shared" si="10"/>
        <v>3220</v>
      </c>
      <c r="D58" s="96">
        <f t="shared" si="11"/>
        <v>1116</v>
      </c>
      <c r="E58" s="51">
        <f t="shared" si="8"/>
        <v>100.94043887147335</v>
      </c>
      <c r="F58" s="51">
        <f t="shared" si="9"/>
        <v>288.53046594982078</v>
      </c>
      <c r="G58" s="71"/>
      <c r="H58" s="240">
        <v>1239</v>
      </c>
      <c r="I58" s="3">
        <v>36</v>
      </c>
      <c r="J58" s="32" t="s">
        <v>5</v>
      </c>
      <c r="K58" s="275">
        <f t="shared" si="7"/>
        <v>36</v>
      </c>
      <c r="L58" s="279">
        <v>943</v>
      </c>
      <c r="M58" s="44"/>
      <c r="R58" s="47"/>
      <c r="S58" s="26"/>
      <c r="T58" s="26"/>
      <c r="U58" s="26"/>
      <c r="V58" s="26"/>
    </row>
    <row r="59" spans="1:22" ht="14.25" thickBot="1" x14ac:dyDescent="0.2">
      <c r="A59" s="60">
        <v>6</v>
      </c>
      <c r="B59" s="32" t="s">
        <v>39</v>
      </c>
      <c r="C59" s="42">
        <f t="shared" si="10"/>
        <v>1855</v>
      </c>
      <c r="D59" s="96">
        <f t="shared" si="11"/>
        <v>1380</v>
      </c>
      <c r="E59" s="51">
        <f t="shared" si="8"/>
        <v>112.83454987834548</v>
      </c>
      <c r="F59" s="51">
        <f t="shared" si="9"/>
        <v>134.42028985507247</v>
      </c>
      <c r="G59" s="61"/>
      <c r="H59" s="376">
        <v>1063</v>
      </c>
      <c r="I59" s="14">
        <v>31</v>
      </c>
      <c r="J59" s="76" t="s">
        <v>64</v>
      </c>
      <c r="K59" s="276">
        <f t="shared" si="7"/>
        <v>31</v>
      </c>
      <c r="L59" s="280">
        <v>1724</v>
      </c>
      <c r="M59" s="44"/>
      <c r="R59" s="47"/>
      <c r="S59" s="26"/>
      <c r="T59" s="26"/>
      <c r="U59" s="26"/>
      <c r="V59" s="26"/>
    </row>
    <row r="60" spans="1:22" ht="14.25" thickTop="1" x14ac:dyDescent="0.15">
      <c r="A60" s="60">
        <v>7</v>
      </c>
      <c r="B60" s="32" t="s">
        <v>2</v>
      </c>
      <c r="C60" s="88">
        <f t="shared" si="10"/>
        <v>1824</v>
      </c>
      <c r="D60" s="96">
        <f t="shared" si="11"/>
        <v>1584</v>
      </c>
      <c r="E60" s="51">
        <f t="shared" si="8"/>
        <v>111.76470588235294</v>
      </c>
      <c r="F60" s="51">
        <f t="shared" si="9"/>
        <v>115.15151515151516</v>
      </c>
      <c r="G60" s="61"/>
      <c r="H60" s="371">
        <v>985</v>
      </c>
      <c r="I60" s="217">
        <v>38</v>
      </c>
      <c r="J60" s="326" t="s">
        <v>38</v>
      </c>
      <c r="K60" s="312" t="s">
        <v>8</v>
      </c>
      <c r="L60" s="321">
        <v>61630</v>
      </c>
      <c r="M60" s="47"/>
      <c r="N60" s="89"/>
      <c r="R60" s="47"/>
      <c r="S60" s="89"/>
      <c r="T60" s="89"/>
      <c r="U60" s="89"/>
      <c r="V60" s="89"/>
    </row>
    <row r="61" spans="1:22" x14ac:dyDescent="0.15">
      <c r="A61" s="60">
        <v>8</v>
      </c>
      <c r="B61" s="32" t="s">
        <v>21</v>
      </c>
      <c r="C61" s="42">
        <f t="shared" si="10"/>
        <v>1409</v>
      </c>
      <c r="D61" s="96">
        <f t="shared" si="11"/>
        <v>871</v>
      </c>
      <c r="E61" s="51">
        <f t="shared" si="8"/>
        <v>103.07242136064374</v>
      </c>
      <c r="F61" s="51">
        <f t="shared" si="9"/>
        <v>161.76808266360504</v>
      </c>
      <c r="G61" s="72"/>
      <c r="H61" s="87">
        <v>938</v>
      </c>
      <c r="I61" s="3">
        <v>14</v>
      </c>
      <c r="J61" s="32" t="s">
        <v>19</v>
      </c>
      <c r="K61" s="49"/>
      <c r="M61" s="47"/>
      <c r="N61" s="26"/>
      <c r="R61" s="47"/>
      <c r="S61" s="26"/>
      <c r="T61" s="26"/>
      <c r="U61" s="26"/>
      <c r="V61" s="26"/>
    </row>
    <row r="62" spans="1:22" x14ac:dyDescent="0.15">
      <c r="A62" s="60">
        <v>9</v>
      </c>
      <c r="B62" s="32" t="s">
        <v>5</v>
      </c>
      <c r="C62" s="42">
        <f t="shared" si="10"/>
        <v>1239</v>
      </c>
      <c r="D62" s="96">
        <f t="shared" si="11"/>
        <v>943</v>
      </c>
      <c r="E62" s="56">
        <f t="shared" si="8"/>
        <v>89.265129682997113</v>
      </c>
      <c r="F62" s="51">
        <f t="shared" si="9"/>
        <v>131.38918345705198</v>
      </c>
      <c r="G62" s="71"/>
      <c r="H62" s="43">
        <v>648</v>
      </c>
      <c r="I62" s="3">
        <v>24</v>
      </c>
      <c r="J62" s="32" t="s">
        <v>28</v>
      </c>
      <c r="K62" s="49"/>
      <c r="M62" s="47"/>
      <c r="N62" s="26"/>
      <c r="R62" s="47"/>
      <c r="S62" s="26"/>
      <c r="T62" s="26"/>
      <c r="U62" s="26"/>
      <c r="V62" s="26"/>
    </row>
    <row r="63" spans="1:22" ht="14.25" thickBot="1" x14ac:dyDescent="0.2">
      <c r="A63" s="73">
        <v>10</v>
      </c>
      <c r="B63" s="76" t="s">
        <v>64</v>
      </c>
      <c r="C63" s="42">
        <f t="shared" si="10"/>
        <v>1063</v>
      </c>
      <c r="D63" s="96">
        <f t="shared" si="11"/>
        <v>1724</v>
      </c>
      <c r="E63" s="56">
        <f t="shared" si="8"/>
        <v>109.02564102564102</v>
      </c>
      <c r="F63" s="51">
        <f>SUM(C63/D63*100)</f>
        <v>61.658932714617166</v>
      </c>
      <c r="G63" s="74"/>
      <c r="H63" s="284">
        <v>574</v>
      </c>
      <c r="I63" s="3">
        <v>1</v>
      </c>
      <c r="J63" s="32" t="s">
        <v>4</v>
      </c>
      <c r="K63" s="49"/>
      <c r="M63" s="47"/>
      <c r="N63" s="26"/>
      <c r="R63" s="47"/>
      <c r="S63" s="26"/>
      <c r="T63" s="26"/>
      <c r="U63" s="26"/>
      <c r="V63" s="26"/>
    </row>
    <row r="64" spans="1:22" ht="14.25" thickBot="1" x14ac:dyDescent="0.2">
      <c r="A64" s="64"/>
      <c r="B64" s="65" t="s">
        <v>57</v>
      </c>
      <c r="C64" s="66">
        <f>SUM(H90)</f>
        <v>53986</v>
      </c>
      <c r="D64" s="66">
        <f>SUM(L60)</f>
        <v>61630</v>
      </c>
      <c r="E64" s="69">
        <f>SUM(N77/M77*100)</f>
        <v>99.888983458535321</v>
      </c>
      <c r="F64" s="69">
        <f>SUM(C64/D64*100)</f>
        <v>87.596949537562878</v>
      </c>
      <c r="G64" s="335">
        <v>145.6</v>
      </c>
      <c r="H64" s="296">
        <v>227</v>
      </c>
      <c r="I64" s="3">
        <v>11</v>
      </c>
      <c r="J64" s="32" t="s">
        <v>17</v>
      </c>
      <c r="K64" s="49"/>
      <c r="M64" s="47"/>
      <c r="N64" s="26"/>
      <c r="R64" s="47"/>
      <c r="S64" s="26"/>
      <c r="T64" s="26"/>
      <c r="U64" s="26"/>
      <c r="V64" s="26"/>
    </row>
    <row r="65" spans="3:22" x14ac:dyDescent="0.15">
      <c r="H65" s="88">
        <v>183</v>
      </c>
      <c r="I65" s="3">
        <v>15</v>
      </c>
      <c r="J65" s="32" t="s">
        <v>20</v>
      </c>
      <c r="M65" s="344"/>
      <c r="N65" s="26"/>
      <c r="R65" s="47"/>
      <c r="S65" s="26"/>
      <c r="T65" s="26"/>
      <c r="U65" s="26"/>
      <c r="V65" s="26"/>
    </row>
    <row r="66" spans="3:22" x14ac:dyDescent="0.15">
      <c r="H66" s="87">
        <v>180</v>
      </c>
      <c r="I66" s="3">
        <v>19</v>
      </c>
      <c r="J66" s="32" t="s">
        <v>23</v>
      </c>
      <c r="L66" s="16"/>
      <c r="M66" s="291" t="s">
        <v>63</v>
      </c>
      <c r="N66" s="41" t="s">
        <v>75</v>
      </c>
      <c r="R66" s="47"/>
      <c r="S66" s="26"/>
      <c r="T66" s="26"/>
      <c r="U66" s="26"/>
      <c r="V66" s="26"/>
    </row>
    <row r="67" spans="3:22" x14ac:dyDescent="0.15">
      <c r="C67" s="26"/>
      <c r="H67" s="43">
        <v>137</v>
      </c>
      <c r="I67" s="3">
        <v>37</v>
      </c>
      <c r="J67" s="32" t="s">
        <v>37</v>
      </c>
      <c r="K67" s="3">
        <f>SUM(I50)</f>
        <v>16</v>
      </c>
      <c r="L67" s="32" t="s">
        <v>3</v>
      </c>
      <c r="M67" s="337">
        <v>14772</v>
      </c>
      <c r="N67" s="88">
        <f>SUM(H50)</f>
        <v>15036</v>
      </c>
      <c r="R67" s="47"/>
      <c r="S67" s="26"/>
      <c r="T67" s="26"/>
      <c r="U67" s="26"/>
      <c r="V67" s="26"/>
    </row>
    <row r="68" spans="3:22" x14ac:dyDescent="0.15">
      <c r="C68" s="26"/>
      <c r="H68" s="43">
        <v>100</v>
      </c>
      <c r="I68" s="3">
        <v>9</v>
      </c>
      <c r="J68" s="3" t="s">
        <v>139</v>
      </c>
      <c r="K68" s="3">
        <f t="shared" ref="K68:K76" si="12">SUM(I51)</f>
        <v>26</v>
      </c>
      <c r="L68" s="32" t="s">
        <v>30</v>
      </c>
      <c r="M68" s="338">
        <v>10846</v>
      </c>
      <c r="N68" s="88">
        <f t="shared" ref="N68:N76" si="13">SUM(H51)</f>
        <v>11383</v>
      </c>
      <c r="R68" s="47"/>
      <c r="S68" s="26"/>
      <c r="T68" s="26"/>
      <c r="U68" s="26"/>
      <c r="V68" s="26"/>
    </row>
    <row r="69" spans="3:22" x14ac:dyDescent="0.15">
      <c r="H69" s="43">
        <v>31</v>
      </c>
      <c r="I69" s="3">
        <v>13</v>
      </c>
      <c r="J69" s="32" t="s">
        <v>7</v>
      </c>
      <c r="K69" s="3">
        <f t="shared" si="12"/>
        <v>33</v>
      </c>
      <c r="L69" s="32" t="s">
        <v>0</v>
      </c>
      <c r="M69" s="338">
        <v>7442</v>
      </c>
      <c r="N69" s="88">
        <f t="shared" si="13"/>
        <v>6749</v>
      </c>
      <c r="R69" s="47"/>
      <c r="S69" s="26"/>
      <c r="T69" s="26"/>
      <c r="U69" s="26"/>
      <c r="V69" s="26"/>
    </row>
    <row r="70" spans="3:22" x14ac:dyDescent="0.15">
      <c r="H70" s="87">
        <v>0</v>
      </c>
      <c r="I70" s="3">
        <v>2</v>
      </c>
      <c r="J70" s="32" t="s">
        <v>6</v>
      </c>
      <c r="K70" s="3">
        <f t="shared" si="12"/>
        <v>34</v>
      </c>
      <c r="L70" s="32" t="s">
        <v>1</v>
      </c>
      <c r="M70" s="338">
        <v>6690</v>
      </c>
      <c r="N70" s="88">
        <f t="shared" si="13"/>
        <v>6205</v>
      </c>
      <c r="R70" s="47"/>
      <c r="S70" s="26"/>
      <c r="T70" s="26"/>
      <c r="U70" s="26"/>
      <c r="V70" s="26"/>
    </row>
    <row r="71" spans="3:22" x14ac:dyDescent="0.15">
      <c r="H71" s="43">
        <v>0</v>
      </c>
      <c r="I71" s="3">
        <v>3</v>
      </c>
      <c r="J71" s="32" t="s">
        <v>10</v>
      </c>
      <c r="K71" s="3">
        <f t="shared" si="12"/>
        <v>25</v>
      </c>
      <c r="L71" s="32" t="s">
        <v>29</v>
      </c>
      <c r="M71" s="338">
        <v>3190</v>
      </c>
      <c r="N71" s="88">
        <f t="shared" si="13"/>
        <v>3220</v>
      </c>
      <c r="R71" s="47"/>
      <c r="S71" s="26"/>
      <c r="T71" s="26"/>
      <c r="U71" s="26"/>
      <c r="V71" s="26"/>
    </row>
    <row r="72" spans="3:22" x14ac:dyDescent="0.15">
      <c r="H72" s="43">
        <v>0</v>
      </c>
      <c r="I72" s="3">
        <v>4</v>
      </c>
      <c r="J72" s="32" t="s">
        <v>11</v>
      </c>
      <c r="K72" s="3">
        <f t="shared" si="12"/>
        <v>39</v>
      </c>
      <c r="L72" s="32" t="s">
        <v>39</v>
      </c>
      <c r="M72" s="338">
        <v>1644</v>
      </c>
      <c r="N72" s="88">
        <f t="shared" si="13"/>
        <v>1855</v>
      </c>
      <c r="R72" s="47"/>
      <c r="S72" s="26"/>
      <c r="T72" s="26"/>
      <c r="U72" s="26"/>
      <c r="V72" s="26"/>
    </row>
    <row r="73" spans="3:22" x14ac:dyDescent="0.15">
      <c r="H73" s="87">
        <v>0</v>
      </c>
      <c r="I73" s="3">
        <v>5</v>
      </c>
      <c r="J73" s="32" t="s">
        <v>12</v>
      </c>
      <c r="K73" s="3">
        <f t="shared" si="12"/>
        <v>40</v>
      </c>
      <c r="L73" s="32" t="s">
        <v>2</v>
      </c>
      <c r="M73" s="338">
        <v>1632</v>
      </c>
      <c r="N73" s="88">
        <f t="shared" si="13"/>
        <v>1824</v>
      </c>
      <c r="R73" s="47"/>
      <c r="S73" s="26"/>
      <c r="T73" s="26"/>
      <c r="U73" s="26"/>
      <c r="V73" s="26"/>
    </row>
    <row r="74" spans="3:22" x14ac:dyDescent="0.15">
      <c r="H74" s="43">
        <v>0</v>
      </c>
      <c r="I74" s="3">
        <v>6</v>
      </c>
      <c r="J74" s="32" t="s">
        <v>13</v>
      </c>
      <c r="K74" s="3">
        <f t="shared" si="12"/>
        <v>17</v>
      </c>
      <c r="L74" s="32" t="s">
        <v>21</v>
      </c>
      <c r="M74" s="338">
        <v>1367</v>
      </c>
      <c r="N74" s="88">
        <f t="shared" si="13"/>
        <v>1409</v>
      </c>
      <c r="R74" s="47"/>
      <c r="S74" s="26"/>
      <c r="T74" s="26"/>
      <c r="U74" s="26"/>
      <c r="V74" s="26"/>
    </row>
    <row r="75" spans="3:22" x14ac:dyDescent="0.15">
      <c r="H75" s="43">
        <v>0</v>
      </c>
      <c r="I75" s="3">
        <v>7</v>
      </c>
      <c r="J75" s="32" t="s">
        <v>14</v>
      </c>
      <c r="K75" s="3">
        <f t="shared" si="12"/>
        <v>36</v>
      </c>
      <c r="L75" s="32" t="s">
        <v>5</v>
      </c>
      <c r="M75" s="338">
        <v>1388</v>
      </c>
      <c r="N75" s="88">
        <f t="shared" si="13"/>
        <v>1239</v>
      </c>
      <c r="R75" s="47"/>
      <c r="S75" s="26"/>
      <c r="T75" s="26"/>
      <c r="U75" s="26"/>
      <c r="V75" s="26"/>
    </row>
    <row r="76" spans="3:22" ht="14.25" thickBot="1" x14ac:dyDescent="0.2">
      <c r="H76" s="43">
        <v>0</v>
      </c>
      <c r="I76" s="3">
        <v>8</v>
      </c>
      <c r="J76" s="32" t="s">
        <v>15</v>
      </c>
      <c r="K76" s="14">
        <f t="shared" si="12"/>
        <v>31</v>
      </c>
      <c r="L76" s="76" t="s">
        <v>64</v>
      </c>
      <c r="M76" s="339">
        <v>975</v>
      </c>
      <c r="N76" s="164">
        <f t="shared" si="13"/>
        <v>1063</v>
      </c>
      <c r="R76" s="47"/>
      <c r="S76" s="26"/>
      <c r="T76" s="26"/>
      <c r="U76" s="26"/>
      <c r="V76" s="26"/>
    </row>
    <row r="77" spans="3:22" ht="14.25" thickTop="1" x14ac:dyDescent="0.15">
      <c r="H77" s="43">
        <v>0</v>
      </c>
      <c r="I77" s="3">
        <v>10</v>
      </c>
      <c r="J77" s="32" t="s">
        <v>16</v>
      </c>
      <c r="K77" s="3"/>
      <c r="L77" s="112" t="s">
        <v>56</v>
      </c>
      <c r="M77" s="245">
        <v>54046</v>
      </c>
      <c r="N77" s="169">
        <f>SUM(H90)</f>
        <v>53986</v>
      </c>
      <c r="R77" s="47"/>
      <c r="S77" s="26"/>
      <c r="T77" s="26"/>
      <c r="U77" s="26"/>
      <c r="V77" s="26"/>
    </row>
    <row r="78" spans="3:22" x14ac:dyDescent="0.15">
      <c r="H78" s="372">
        <v>0</v>
      </c>
      <c r="I78" s="3">
        <v>12</v>
      </c>
      <c r="J78" s="32" t="s">
        <v>18</v>
      </c>
      <c r="R78" s="47"/>
      <c r="S78" s="26"/>
      <c r="T78" s="26"/>
      <c r="U78" s="26"/>
      <c r="V78" s="26"/>
    </row>
    <row r="79" spans="3:22" x14ac:dyDescent="0.15">
      <c r="H79" s="43">
        <v>0</v>
      </c>
      <c r="I79" s="3">
        <v>18</v>
      </c>
      <c r="J79" s="32" t="s">
        <v>22</v>
      </c>
      <c r="R79" s="47"/>
      <c r="S79" s="26"/>
      <c r="T79" s="26"/>
      <c r="U79" s="26"/>
      <c r="V79" s="26"/>
    </row>
    <row r="80" spans="3:22" x14ac:dyDescent="0.15">
      <c r="H80" s="120">
        <v>0</v>
      </c>
      <c r="I80" s="3">
        <v>20</v>
      </c>
      <c r="J80" s="32" t="s">
        <v>24</v>
      </c>
      <c r="R80" s="47"/>
      <c r="S80" s="26"/>
      <c r="T80" s="26"/>
      <c r="U80" s="26"/>
      <c r="V80" s="26"/>
    </row>
    <row r="81" spans="8:22" x14ac:dyDescent="0.15">
      <c r="H81" s="42">
        <v>0</v>
      </c>
      <c r="I81" s="3">
        <v>21</v>
      </c>
      <c r="J81" s="32" t="s">
        <v>72</v>
      </c>
      <c r="R81" s="47"/>
      <c r="S81" s="26"/>
      <c r="T81" s="26"/>
      <c r="U81" s="26"/>
      <c r="V81" s="26"/>
    </row>
    <row r="82" spans="8:22" x14ac:dyDescent="0.15">
      <c r="H82" s="43">
        <v>0</v>
      </c>
      <c r="I82" s="3">
        <v>22</v>
      </c>
      <c r="J82" s="32" t="s">
        <v>26</v>
      </c>
      <c r="L82" s="41"/>
      <c r="M82" s="1"/>
      <c r="R82" s="47"/>
      <c r="S82" s="26"/>
      <c r="T82" s="26"/>
      <c r="U82" s="26"/>
      <c r="V82" s="26"/>
    </row>
    <row r="83" spans="8:22" x14ac:dyDescent="0.15">
      <c r="H83" s="43">
        <v>0</v>
      </c>
      <c r="I83" s="3">
        <v>23</v>
      </c>
      <c r="J83" s="32" t="s">
        <v>27</v>
      </c>
      <c r="L83" s="41"/>
      <c r="M83" s="26"/>
      <c r="R83" s="47"/>
      <c r="S83" s="26"/>
      <c r="T83" s="26"/>
      <c r="U83" s="26"/>
      <c r="V83" s="26"/>
    </row>
    <row r="84" spans="8:22" x14ac:dyDescent="0.15">
      <c r="H84" s="87">
        <v>0</v>
      </c>
      <c r="I84" s="3">
        <v>27</v>
      </c>
      <c r="J84" s="32" t="s">
        <v>31</v>
      </c>
      <c r="L84" s="41"/>
      <c r="M84" s="26"/>
      <c r="R84" s="47"/>
      <c r="S84" s="26"/>
      <c r="T84" s="26"/>
      <c r="U84" s="26"/>
      <c r="V84" s="26"/>
    </row>
    <row r="85" spans="8:22" x14ac:dyDescent="0.15">
      <c r="H85" s="43">
        <v>0</v>
      </c>
      <c r="I85" s="3">
        <v>28</v>
      </c>
      <c r="J85" s="32" t="s">
        <v>32</v>
      </c>
      <c r="L85" s="41"/>
      <c r="M85" s="26"/>
      <c r="R85" s="47"/>
      <c r="S85" s="26"/>
      <c r="T85" s="26"/>
      <c r="U85" s="26"/>
      <c r="V85" s="26"/>
    </row>
    <row r="86" spans="8:22" x14ac:dyDescent="0.15">
      <c r="H86" s="87">
        <v>0</v>
      </c>
      <c r="I86" s="3">
        <v>29</v>
      </c>
      <c r="J86" s="32" t="s">
        <v>54</v>
      </c>
      <c r="R86" s="47"/>
      <c r="S86" s="26"/>
      <c r="T86" s="26"/>
      <c r="U86" s="26"/>
      <c r="V86" s="26"/>
    </row>
    <row r="87" spans="8:22" x14ac:dyDescent="0.15">
      <c r="H87" s="43">
        <v>0</v>
      </c>
      <c r="I87" s="3">
        <v>30</v>
      </c>
      <c r="J87" s="32" t="s">
        <v>33</v>
      </c>
      <c r="L87" s="46"/>
      <c r="M87" s="333"/>
      <c r="R87" s="47"/>
      <c r="S87" s="26"/>
      <c r="T87" s="26"/>
      <c r="U87" s="26"/>
      <c r="V87" s="26"/>
    </row>
    <row r="88" spans="8:22" x14ac:dyDescent="0.15">
      <c r="H88" s="43">
        <v>0</v>
      </c>
      <c r="I88" s="3">
        <v>32</v>
      </c>
      <c r="J88" s="32" t="s">
        <v>35</v>
      </c>
      <c r="R88" s="47"/>
      <c r="S88" s="30"/>
      <c r="T88" s="30"/>
    </row>
    <row r="89" spans="8:22" x14ac:dyDescent="0.15">
      <c r="H89" s="43">
        <v>0</v>
      </c>
      <c r="I89" s="3">
        <v>35</v>
      </c>
      <c r="J89" s="32" t="s">
        <v>36</v>
      </c>
      <c r="R89" s="47"/>
    </row>
    <row r="90" spans="8:22" x14ac:dyDescent="0.15">
      <c r="H90" s="115">
        <f>SUM(H50:H89)</f>
        <v>53986</v>
      </c>
      <c r="I90" s="3"/>
      <c r="J90" s="3" t="s">
        <v>48</v>
      </c>
    </row>
  </sheetData>
  <sortState xmlns:xlrd2="http://schemas.microsoft.com/office/spreadsheetml/2017/richdata2"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O45" sqref="O45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58"/>
      <c r="I1" s="330"/>
      <c r="J1" s="45"/>
      <c r="L1" s="46"/>
      <c r="M1" s="342"/>
      <c r="N1" s="46"/>
      <c r="O1" s="47"/>
      <c r="R1" s="106"/>
    </row>
    <row r="2" spans="8:30" ht="13.5" customHeight="1" x14ac:dyDescent="0.15">
      <c r="H2" s="241" t="s">
        <v>177</v>
      </c>
      <c r="I2" s="3"/>
      <c r="J2" s="180" t="s">
        <v>70</v>
      </c>
      <c r="K2" s="80"/>
      <c r="L2" s="267" t="s">
        <v>178</v>
      </c>
      <c r="N2" s="47"/>
      <c r="O2" s="1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8:30" ht="13.5" customHeight="1" x14ac:dyDescent="0.15">
      <c r="H3" s="23" t="s">
        <v>99</v>
      </c>
      <c r="I3" s="3"/>
      <c r="J3" s="142" t="s">
        <v>9</v>
      </c>
      <c r="K3" s="80"/>
      <c r="L3" s="268" t="s">
        <v>99</v>
      </c>
      <c r="M3" s="346"/>
      <c r="N3" s="347"/>
      <c r="O3" s="1"/>
      <c r="R3" s="47"/>
      <c r="S3" s="26"/>
      <c r="T3" s="26"/>
      <c r="U3" s="26"/>
      <c r="V3" s="26"/>
    </row>
    <row r="4" spans="8:30" ht="13.5" customHeight="1" x14ac:dyDescent="0.15">
      <c r="H4" s="372">
        <v>28289</v>
      </c>
      <c r="I4" s="3">
        <v>33</v>
      </c>
      <c r="J4" s="158" t="s">
        <v>0</v>
      </c>
      <c r="K4" s="118">
        <f>SUM(I4)</f>
        <v>33</v>
      </c>
      <c r="L4" s="260">
        <v>35031</v>
      </c>
      <c r="M4" s="352"/>
      <c r="N4" s="367"/>
      <c r="O4" s="1"/>
      <c r="R4" s="47"/>
      <c r="S4" s="26"/>
      <c r="T4" s="26"/>
      <c r="U4" s="26"/>
      <c r="V4" s="26"/>
    </row>
    <row r="5" spans="8:30" ht="13.5" customHeight="1" x14ac:dyDescent="0.15">
      <c r="H5" s="87">
        <v>18162</v>
      </c>
      <c r="I5" s="3">
        <v>13</v>
      </c>
      <c r="J5" s="158" t="s">
        <v>7</v>
      </c>
      <c r="K5" s="118">
        <f t="shared" ref="K5:K13" si="0">SUM(I5)</f>
        <v>13</v>
      </c>
      <c r="L5" s="261">
        <v>18153</v>
      </c>
      <c r="M5" s="346"/>
      <c r="N5" s="367"/>
      <c r="O5" s="1"/>
      <c r="R5" s="47"/>
      <c r="S5" s="26"/>
      <c r="T5" s="26"/>
      <c r="U5" s="26"/>
      <c r="V5" s="26"/>
    </row>
    <row r="6" spans="8:30" ht="13.5" customHeight="1" x14ac:dyDescent="0.15">
      <c r="H6" s="87">
        <v>13449</v>
      </c>
      <c r="I6" s="3">
        <v>9</v>
      </c>
      <c r="J6" s="3" t="s">
        <v>139</v>
      </c>
      <c r="K6" s="118">
        <f t="shared" si="0"/>
        <v>9</v>
      </c>
      <c r="L6" s="261">
        <v>11785</v>
      </c>
      <c r="M6" s="94"/>
      <c r="N6" s="367"/>
      <c r="O6" s="1"/>
      <c r="R6" s="47"/>
      <c r="S6" s="26"/>
      <c r="T6" s="26"/>
      <c r="U6" s="26"/>
      <c r="V6" s="26"/>
    </row>
    <row r="7" spans="8:30" ht="13.5" customHeight="1" x14ac:dyDescent="0.15">
      <c r="H7" s="87">
        <v>9215</v>
      </c>
      <c r="I7" s="3">
        <v>34</v>
      </c>
      <c r="J7" s="158" t="s">
        <v>1</v>
      </c>
      <c r="K7" s="118">
        <f t="shared" si="0"/>
        <v>34</v>
      </c>
      <c r="L7" s="261">
        <v>8405</v>
      </c>
      <c r="M7" s="94"/>
      <c r="N7" s="367"/>
      <c r="O7" s="1"/>
      <c r="R7" s="47"/>
      <c r="S7" s="26"/>
      <c r="T7" s="26"/>
      <c r="U7" s="26"/>
      <c r="V7" s="26"/>
    </row>
    <row r="8" spans="8:30" ht="13.5" customHeight="1" x14ac:dyDescent="0.15">
      <c r="H8" s="87">
        <v>6287</v>
      </c>
      <c r="I8" s="3">
        <v>24</v>
      </c>
      <c r="J8" s="158" t="s">
        <v>28</v>
      </c>
      <c r="K8" s="118">
        <f t="shared" si="0"/>
        <v>24</v>
      </c>
      <c r="L8" s="261">
        <v>7112</v>
      </c>
      <c r="M8" s="94"/>
      <c r="N8" s="367"/>
      <c r="O8" s="1"/>
      <c r="R8" s="47"/>
      <c r="S8" s="26"/>
      <c r="T8" s="26"/>
      <c r="U8" s="26"/>
      <c r="V8" s="26"/>
    </row>
    <row r="9" spans="8:30" ht="13.5" customHeight="1" x14ac:dyDescent="0.15">
      <c r="H9" s="240">
        <v>4640</v>
      </c>
      <c r="I9" s="3">
        <v>20</v>
      </c>
      <c r="J9" s="158" t="s">
        <v>24</v>
      </c>
      <c r="K9" s="118">
        <f t="shared" si="0"/>
        <v>20</v>
      </c>
      <c r="L9" s="261">
        <v>1541</v>
      </c>
      <c r="M9" s="94"/>
      <c r="O9" s="1"/>
      <c r="R9" s="47"/>
      <c r="S9" s="26"/>
      <c r="T9" s="26"/>
      <c r="U9" s="26"/>
      <c r="V9" s="26"/>
    </row>
    <row r="10" spans="8:30" ht="13.5" customHeight="1" x14ac:dyDescent="0.15">
      <c r="H10" s="240">
        <v>3840</v>
      </c>
      <c r="I10" s="3">
        <v>25</v>
      </c>
      <c r="J10" s="158" t="s">
        <v>29</v>
      </c>
      <c r="K10" s="118">
        <f t="shared" si="0"/>
        <v>25</v>
      </c>
      <c r="L10" s="261">
        <v>6031</v>
      </c>
      <c r="M10" s="94"/>
      <c r="O10" s="1"/>
      <c r="R10" s="47"/>
      <c r="S10" s="26"/>
      <c r="T10" s="26"/>
      <c r="U10" s="26"/>
      <c r="V10" s="26"/>
    </row>
    <row r="11" spans="8:30" ht="13.5" customHeight="1" x14ac:dyDescent="0.15">
      <c r="H11" s="87">
        <v>3238</v>
      </c>
      <c r="I11" s="3">
        <v>17</v>
      </c>
      <c r="J11" s="158" t="s">
        <v>21</v>
      </c>
      <c r="K11" s="118">
        <f t="shared" si="0"/>
        <v>17</v>
      </c>
      <c r="L11" s="261">
        <v>3209</v>
      </c>
      <c r="M11" s="94"/>
      <c r="O11" s="1"/>
      <c r="R11" s="47"/>
      <c r="S11" s="26"/>
      <c r="T11" s="26"/>
      <c r="U11" s="26"/>
      <c r="V11" s="26"/>
    </row>
    <row r="12" spans="8:30" ht="13.5" customHeight="1" x14ac:dyDescent="0.15">
      <c r="H12" s="87">
        <v>2562</v>
      </c>
      <c r="I12" s="3">
        <v>26</v>
      </c>
      <c r="J12" s="158" t="s">
        <v>30</v>
      </c>
      <c r="K12" s="118">
        <f t="shared" si="0"/>
        <v>26</v>
      </c>
      <c r="L12" s="261">
        <v>2437</v>
      </c>
      <c r="M12" s="94"/>
      <c r="R12" s="47"/>
      <c r="S12" s="26"/>
      <c r="T12" s="26"/>
      <c r="U12" s="89"/>
      <c r="V12" s="26"/>
    </row>
    <row r="13" spans="8:30" ht="13.5" customHeight="1" thickBot="1" x14ac:dyDescent="0.2">
      <c r="H13" s="164">
        <v>2555</v>
      </c>
      <c r="I13" s="14">
        <v>22</v>
      </c>
      <c r="J13" s="160" t="s">
        <v>26</v>
      </c>
      <c r="K13" s="179">
        <f t="shared" si="0"/>
        <v>22</v>
      </c>
      <c r="L13" s="269">
        <v>2369</v>
      </c>
      <c r="M13" s="94"/>
      <c r="N13" s="95"/>
      <c r="R13" s="47"/>
      <c r="S13" s="26"/>
      <c r="T13" s="26"/>
      <c r="U13" s="26"/>
      <c r="V13" s="26"/>
    </row>
    <row r="14" spans="8:30" ht="13.5" customHeight="1" thickTop="1" x14ac:dyDescent="0.15">
      <c r="H14" s="322">
        <v>1324</v>
      </c>
      <c r="I14" s="217">
        <v>1</v>
      </c>
      <c r="J14" s="218" t="s">
        <v>4</v>
      </c>
      <c r="K14" s="80" t="s">
        <v>8</v>
      </c>
      <c r="L14" s="270">
        <v>110151</v>
      </c>
      <c r="N14" s="47"/>
      <c r="R14" s="47"/>
      <c r="S14" s="26"/>
      <c r="T14" s="26"/>
      <c r="U14" s="26"/>
      <c r="V14" s="26"/>
    </row>
    <row r="15" spans="8:30" ht="13.5" customHeight="1" x14ac:dyDescent="0.15">
      <c r="H15" s="87">
        <v>1303</v>
      </c>
      <c r="I15" s="3">
        <v>12</v>
      </c>
      <c r="J15" s="158" t="s">
        <v>18</v>
      </c>
      <c r="K15" s="49"/>
      <c r="L15" s="26"/>
      <c r="N15" s="31"/>
      <c r="R15" s="47"/>
      <c r="S15" s="26"/>
      <c r="T15" s="26"/>
      <c r="U15" s="26"/>
      <c r="V15" s="26"/>
    </row>
    <row r="16" spans="8:30" ht="13.5" customHeight="1" x14ac:dyDescent="0.15">
      <c r="H16" s="87">
        <v>1291</v>
      </c>
      <c r="I16" s="3">
        <v>36</v>
      </c>
      <c r="J16" s="158" t="s">
        <v>5</v>
      </c>
      <c r="K16" s="49"/>
      <c r="R16" s="47"/>
      <c r="S16" s="26"/>
      <c r="T16" s="26"/>
      <c r="U16" s="26"/>
      <c r="V16" s="26"/>
    </row>
    <row r="17" spans="1:22" ht="13.5" customHeight="1" x14ac:dyDescent="0.15">
      <c r="H17" s="87">
        <v>1194</v>
      </c>
      <c r="I17" s="3">
        <v>21</v>
      </c>
      <c r="J17" s="158" t="s">
        <v>25</v>
      </c>
      <c r="K17" s="44"/>
      <c r="L17" s="26"/>
      <c r="R17" s="47"/>
      <c r="S17" s="26"/>
      <c r="T17" s="26"/>
      <c r="U17" s="26"/>
      <c r="V17" s="26"/>
    </row>
    <row r="18" spans="1:22" ht="13.5" customHeight="1" x14ac:dyDescent="0.15">
      <c r="H18" s="120">
        <v>1167</v>
      </c>
      <c r="I18" s="3">
        <v>6</v>
      </c>
      <c r="J18" s="158" t="s">
        <v>13</v>
      </c>
      <c r="K18" s="44"/>
      <c r="L18" s="26"/>
      <c r="R18" s="47"/>
      <c r="S18" s="26"/>
      <c r="T18" s="26"/>
      <c r="U18" s="26"/>
      <c r="V18" s="26"/>
    </row>
    <row r="19" spans="1:22" ht="13.5" customHeight="1" x14ac:dyDescent="0.15">
      <c r="H19" s="88">
        <v>1055</v>
      </c>
      <c r="I19" s="3">
        <v>40</v>
      </c>
      <c r="J19" s="158" t="s">
        <v>2</v>
      </c>
      <c r="L19" s="16"/>
      <c r="M19" s="390" t="s">
        <v>157</v>
      </c>
      <c r="N19" s="41" t="s">
        <v>75</v>
      </c>
      <c r="R19" s="47"/>
      <c r="S19" s="26"/>
      <c r="T19" s="26"/>
      <c r="U19" s="26"/>
      <c r="V19" s="26"/>
    </row>
    <row r="20" spans="1:22" ht="13.5" customHeight="1" thickBot="1" x14ac:dyDescent="0.2">
      <c r="H20" s="87">
        <v>930</v>
      </c>
      <c r="I20" s="3">
        <v>16</v>
      </c>
      <c r="J20" s="158" t="s">
        <v>3</v>
      </c>
      <c r="K20" s="118">
        <f>SUM(I4)</f>
        <v>33</v>
      </c>
      <c r="L20" s="158" t="s">
        <v>0</v>
      </c>
      <c r="M20" s="271">
        <v>32422</v>
      </c>
      <c r="N20" s="88">
        <f>SUM(H4)</f>
        <v>28289</v>
      </c>
      <c r="R20" s="47"/>
      <c r="S20" s="26"/>
      <c r="T20" s="26"/>
      <c r="U20" s="26"/>
      <c r="V20" s="26"/>
    </row>
    <row r="21" spans="1:22" ht="13.5" customHeight="1" x14ac:dyDescent="0.15">
      <c r="A21" s="57" t="s">
        <v>46</v>
      </c>
      <c r="B21" s="58" t="s">
        <v>47</v>
      </c>
      <c r="C21" s="58" t="s">
        <v>171</v>
      </c>
      <c r="D21" s="58" t="s">
        <v>163</v>
      </c>
      <c r="E21" s="58" t="s">
        <v>41</v>
      </c>
      <c r="F21" s="58" t="s">
        <v>50</v>
      </c>
      <c r="G21" s="8" t="s">
        <v>150</v>
      </c>
      <c r="H21" s="87">
        <v>898</v>
      </c>
      <c r="I21" s="3">
        <v>15</v>
      </c>
      <c r="J21" s="158" t="s">
        <v>20</v>
      </c>
      <c r="K21" s="118">
        <f t="shared" ref="K21:K29" si="1">SUM(I5)</f>
        <v>13</v>
      </c>
      <c r="L21" s="158" t="s">
        <v>7</v>
      </c>
      <c r="M21" s="272">
        <v>17212</v>
      </c>
      <c r="N21" s="88">
        <f t="shared" ref="N21:N29" si="2">SUM(H5)</f>
        <v>18162</v>
      </c>
      <c r="R21" s="47"/>
      <c r="S21" s="26"/>
      <c r="T21" s="26"/>
      <c r="U21" s="26"/>
      <c r="V21" s="26"/>
    </row>
    <row r="22" spans="1:22" ht="13.5" customHeight="1" x14ac:dyDescent="0.15">
      <c r="A22" s="60">
        <v>1</v>
      </c>
      <c r="B22" s="158" t="s">
        <v>0</v>
      </c>
      <c r="C22" s="42">
        <f>SUM(H4)</f>
        <v>28289</v>
      </c>
      <c r="D22" s="96">
        <f>SUM(L4)</f>
        <v>35031</v>
      </c>
      <c r="E22" s="54">
        <f t="shared" ref="E22:E31" si="3">SUM(N20/M20*100)</f>
        <v>87.252482881993714</v>
      </c>
      <c r="F22" s="51">
        <f t="shared" ref="F22:F32" si="4">SUM(C22/D22*100)</f>
        <v>80.754189146755735</v>
      </c>
      <c r="G22" s="61"/>
      <c r="H22" s="87">
        <v>890</v>
      </c>
      <c r="I22" s="3">
        <v>18</v>
      </c>
      <c r="J22" s="158" t="s">
        <v>22</v>
      </c>
      <c r="K22" s="118">
        <f t="shared" si="1"/>
        <v>9</v>
      </c>
      <c r="L22" s="3" t="s">
        <v>139</v>
      </c>
      <c r="M22" s="272">
        <v>13082</v>
      </c>
      <c r="N22" s="88">
        <f t="shared" si="2"/>
        <v>13449</v>
      </c>
      <c r="R22" s="47"/>
      <c r="S22" s="26"/>
      <c r="T22" s="26"/>
      <c r="U22" s="26"/>
      <c r="V22" s="26"/>
    </row>
    <row r="23" spans="1:22" ht="13.5" customHeight="1" x14ac:dyDescent="0.15">
      <c r="A23" s="60">
        <v>2</v>
      </c>
      <c r="B23" s="158" t="s">
        <v>7</v>
      </c>
      <c r="C23" s="42">
        <f t="shared" ref="C23:C31" si="5">SUM(H5)</f>
        <v>18162</v>
      </c>
      <c r="D23" s="96">
        <f t="shared" ref="D23:D31" si="6">SUM(L5)</f>
        <v>18153</v>
      </c>
      <c r="E23" s="54">
        <f t="shared" si="3"/>
        <v>105.51940506623285</v>
      </c>
      <c r="F23" s="51">
        <f t="shared" si="4"/>
        <v>100.04957858205255</v>
      </c>
      <c r="G23" s="61"/>
      <c r="H23" s="240">
        <v>627</v>
      </c>
      <c r="I23" s="3">
        <v>2</v>
      </c>
      <c r="J23" s="158" t="s">
        <v>6</v>
      </c>
      <c r="K23" s="118">
        <f t="shared" si="1"/>
        <v>34</v>
      </c>
      <c r="L23" s="158" t="s">
        <v>1</v>
      </c>
      <c r="M23" s="272">
        <v>8419</v>
      </c>
      <c r="N23" s="88">
        <f t="shared" si="2"/>
        <v>9215</v>
      </c>
      <c r="R23" s="47"/>
      <c r="S23" s="26"/>
      <c r="T23" s="26"/>
      <c r="U23" s="26"/>
      <c r="V23" s="26"/>
    </row>
    <row r="24" spans="1:22" ht="13.5" customHeight="1" x14ac:dyDescent="0.15">
      <c r="A24" s="60">
        <v>3</v>
      </c>
      <c r="B24" s="3" t="s">
        <v>139</v>
      </c>
      <c r="C24" s="42">
        <f t="shared" si="5"/>
        <v>13449</v>
      </c>
      <c r="D24" s="96">
        <f t="shared" si="6"/>
        <v>11785</v>
      </c>
      <c r="E24" s="54">
        <f t="shared" si="3"/>
        <v>102.80538144014677</v>
      </c>
      <c r="F24" s="51">
        <f t="shared" si="4"/>
        <v>114.11964361476453</v>
      </c>
      <c r="G24" s="61"/>
      <c r="H24" s="87">
        <v>372</v>
      </c>
      <c r="I24" s="3">
        <v>38</v>
      </c>
      <c r="J24" s="158" t="s">
        <v>38</v>
      </c>
      <c r="K24" s="118">
        <f t="shared" si="1"/>
        <v>24</v>
      </c>
      <c r="L24" s="158" t="s">
        <v>28</v>
      </c>
      <c r="M24" s="272">
        <v>6508</v>
      </c>
      <c r="N24" s="88">
        <f t="shared" si="2"/>
        <v>6287</v>
      </c>
      <c r="R24" s="47"/>
      <c r="S24" s="26"/>
      <c r="T24" s="26"/>
      <c r="U24" s="26"/>
      <c r="V24" s="26"/>
    </row>
    <row r="25" spans="1:22" ht="13.5" customHeight="1" x14ac:dyDescent="0.15">
      <c r="A25" s="60">
        <v>4</v>
      </c>
      <c r="B25" s="158" t="s">
        <v>1</v>
      </c>
      <c r="C25" s="42">
        <f t="shared" si="5"/>
        <v>9215</v>
      </c>
      <c r="D25" s="96">
        <f t="shared" si="6"/>
        <v>8405</v>
      </c>
      <c r="E25" s="54">
        <f t="shared" si="3"/>
        <v>109.45480460862336</v>
      </c>
      <c r="F25" s="51">
        <f t="shared" si="4"/>
        <v>109.63712076145151</v>
      </c>
      <c r="G25" s="61"/>
      <c r="H25" s="87">
        <v>364</v>
      </c>
      <c r="I25" s="3">
        <v>14</v>
      </c>
      <c r="J25" s="158" t="s">
        <v>19</v>
      </c>
      <c r="K25" s="118">
        <f t="shared" si="1"/>
        <v>20</v>
      </c>
      <c r="L25" s="158" t="s">
        <v>24</v>
      </c>
      <c r="M25" s="272">
        <v>4731</v>
      </c>
      <c r="N25" s="88">
        <f t="shared" si="2"/>
        <v>4640</v>
      </c>
      <c r="R25" s="47"/>
      <c r="S25" s="26"/>
      <c r="T25" s="26"/>
      <c r="U25" s="26"/>
      <c r="V25" s="26"/>
    </row>
    <row r="26" spans="1:22" ht="13.5" customHeight="1" x14ac:dyDescent="0.15">
      <c r="A26" s="60">
        <v>5</v>
      </c>
      <c r="B26" s="158" t="s">
        <v>28</v>
      </c>
      <c r="C26" s="42">
        <f t="shared" si="5"/>
        <v>6287</v>
      </c>
      <c r="D26" s="96">
        <f t="shared" si="6"/>
        <v>7112</v>
      </c>
      <c r="E26" s="54">
        <f t="shared" si="3"/>
        <v>96.604179471419798</v>
      </c>
      <c r="F26" s="51">
        <f t="shared" si="4"/>
        <v>88.399887514060737</v>
      </c>
      <c r="G26" s="71"/>
      <c r="H26" s="87">
        <v>364</v>
      </c>
      <c r="I26" s="3">
        <v>31</v>
      </c>
      <c r="J26" s="3" t="s">
        <v>64</v>
      </c>
      <c r="K26" s="118">
        <f t="shared" si="1"/>
        <v>25</v>
      </c>
      <c r="L26" s="158" t="s">
        <v>29</v>
      </c>
      <c r="M26" s="272">
        <v>3437</v>
      </c>
      <c r="N26" s="88">
        <f t="shared" si="2"/>
        <v>3840</v>
      </c>
      <c r="R26" s="47"/>
      <c r="S26" s="26"/>
      <c r="T26" s="26"/>
      <c r="U26" s="26"/>
      <c r="V26" s="26"/>
    </row>
    <row r="27" spans="1:22" ht="13.5" customHeight="1" x14ac:dyDescent="0.15">
      <c r="A27" s="60">
        <v>6</v>
      </c>
      <c r="B27" s="158" t="s">
        <v>24</v>
      </c>
      <c r="C27" s="42">
        <f t="shared" si="5"/>
        <v>4640</v>
      </c>
      <c r="D27" s="96">
        <f t="shared" si="6"/>
        <v>1541</v>
      </c>
      <c r="E27" s="54">
        <f t="shared" si="3"/>
        <v>98.076516592686531</v>
      </c>
      <c r="F27" s="51">
        <f t="shared" si="4"/>
        <v>301.10317975340683</v>
      </c>
      <c r="G27" s="75"/>
      <c r="H27" s="240">
        <v>345</v>
      </c>
      <c r="I27" s="3">
        <v>3</v>
      </c>
      <c r="J27" s="158" t="s">
        <v>10</v>
      </c>
      <c r="K27" s="118">
        <f t="shared" si="1"/>
        <v>17</v>
      </c>
      <c r="L27" s="158" t="s">
        <v>21</v>
      </c>
      <c r="M27" s="272">
        <v>3252</v>
      </c>
      <c r="N27" s="88">
        <f t="shared" si="2"/>
        <v>3238</v>
      </c>
      <c r="R27" s="47"/>
      <c r="S27" s="26"/>
      <c r="T27" s="26"/>
      <c r="U27" s="26"/>
      <c r="V27" s="26"/>
    </row>
    <row r="28" spans="1:22" ht="13.5" customHeight="1" x14ac:dyDescent="0.15">
      <c r="A28" s="60">
        <v>7</v>
      </c>
      <c r="B28" s="158" t="s">
        <v>29</v>
      </c>
      <c r="C28" s="42">
        <f t="shared" si="5"/>
        <v>3840</v>
      </c>
      <c r="D28" s="96">
        <f t="shared" si="6"/>
        <v>6031</v>
      </c>
      <c r="E28" s="54">
        <f t="shared" si="3"/>
        <v>111.72534186790806</v>
      </c>
      <c r="F28" s="51">
        <f t="shared" si="4"/>
        <v>63.671032996186369</v>
      </c>
      <c r="G28" s="61"/>
      <c r="H28" s="87">
        <v>282</v>
      </c>
      <c r="I28" s="3">
        <v>5</v>
      </c>
      <c r="J28" s="158" t="s">
        <v>12</v>
      </c>
      <c r="K28" s="118">
        <f t="shared" si="1"/>
        <v>26</v>
      </c>
      <c r="L28" s="158" t="s">
        <v>30</v>
      </c>
      <c r="M28" s="272">
        <v>2212</v>
      </c>
      <c r="N28" s="88">
        <f t="shared" si="2"/>
        <v>2562</v>
      </c>
      <c r="R28" s="47"/>
      <c r="S28" s="26"/>
      <c r="T28" s="26"/>
      <c r="U28" s="26"/>
      <c r="V28" s="26"/>
    </row>
    <row r="29" spans="1:22" ht="13.5" customHeight="1" thickBot="1" x14ac:dyDescent="0.2">
      <c r="A29" s="60">
        <v>8</v>
      </c>
      <c r="B29" s="158" t="s">
        <v>21</v>
      </c>
      <c r="C29" s="42">
        <f t="shared" si="5"/>
        <v>3238</v>
      </c>
      <c r="D29" s="96">
        <f t="shared" si="6"/>
        <v>3209</v>
      </c>
      <c r="E29" s="54">
        <f t="shared" si="3"/>
        <v>99.569495694956942</v>
      </c>
      <c r="F29" s="51">
        <f t="shared" si="4"/>
        <v>100.90370832034903</v>
      </c>
      <c r="G29" s="72"/>
      <c r="H29" s="240">
        <v>160</v>
      </c>
      <c r="I29" s="3">
        <v>23</v>
      </c>
      <c r="J29" s="158" t="s">
        <v>27</v>
      </c>
      <c r="K29" s="179">
        <f t="shared" si="1"/>
        <v>22</v>
      </c>
      <c r="L29" s="160" t="s">
        <v>26</v>
      </c>
      <c r="M29" s="273">
        <v>2920</v>
      </c>
      <c r="N29" s="88">
        <f t="shared" si="2"/>
        <v>2555</v>
      </c>
      <c r="R29" s="47"/>
      <c r="S29" s="26"/>
      <c r="T29" s="26"/>
      <c r="U29" s="26"/>
      <c r="V29" s="26"/>
    </row>
    <row r="30" spans="1:22" ht="13.5" customHeight="1" thickTop="1" x14ac:dyDescent="0.15">
      <c r="A30" s="60">
        <v>9</v>
      </c>
      <c r="B30" s="158" t="s">
        <v>30</v>
      </c>
      <c r="C30" s="42">
        <f t="shared" si="5"/>
        <v>2562</v>
      </c>
      <c r="D30" s="96">
        <f t="shared" si="6"/>
        <v>2437</v>
      </c>
      <c r="E30" s="54">
        <f t="shared" si="3"/>
        <v>115.82278481012658</v>
      </c>
      <c r="F30" s="51">
        <f t="shared" si="4"/>
        <v>105.12925728354534</v>
      </c>
      <c r="G30" s="71"/>
      <c r="H30" s="87">
        <v>106</v>
      </c>
      <c r="I30" s="3">
        <v>11</v>
      </c>
      <c r="J30" s="158" t="s">
        <v>17</v>
      </c>
      <c r="K30" s="112"/>
      <c r="L30" s="283" t="s">
        <v>107</v>
      </c>
      <c r="M30" s="274">
        <v>107191</v>
      </c>
      <c r="N30" s="88">
        <f>SUM(H44)</f>
        <v>105030</v>
      </c>
      <c r="R30" s="47"/>
      <c r="S30" s="26"/>
      <c r="T30" s="26"/>
      <c r="U30" s="26"/>
      <c r="V30" s="26"/>
    </row>
    <row r="31" spans="1:22" ht="13.5" customHeight="1" thickBot="1" x14ac:dyDescent="0.2">
      <c r="A31" s="73">
        <v>10</v>
      </c>
      <c r="B31" s="160" t="s">
        <v>26</v>
      </c>
      <c r="C31" s="42">
        <f t="shared" si="5"/>
        <v>2555</v>
      </c>
      <c r="D31" s="96">
        <f t="shared" si="6"/>
        <v>2369</v>
      </c>
      <c r="E31" s="55">
        <f t="shared" si="3"/>
        <v>87.5</v>
      </c>
      <c r="F31" s="62">
        <f t="shared" si="4"/>
        <v>107.85141409877585</v>
      </c>
      <c r="G31" s="74"/>
      <c r="H31" s="87">
        <v>59</v>
      </c>
      <c r="I31" s="3">
        <v>27</v>
      </c>
      <c r="J31" s="158" t="s">
        <v>31</v>
      </c>
      <c r="K31" s="44"/>
      <c r="L31" s="213"/>
      <c r="R31" s="47"/>
      <c r="S31" s="26"/>
      <c r="T31" s="26"/>
      <c r="U31" s="26"/>
      <c r="V31" s="26"/>
    </row>
    <row r="32" spans="1:22" ht="13.5" customHeight="1" thickBot="1" x14ac:dyDescent="0.2">
      <c r="A32" s="64"/>
      <c r="B32" s="65" t="s">
        <v>57</v>
      </c>
      <c r="C32" s="66">
        <f>SUM(H44)</f>
        <v>105030</v>
      </c>
      <c r="D32" s="66">
        <f>SUM(L14)</f>
        <v>110151</v>
      </c>
      <c r="E32" s="67">
        <f>SUM(N30/M30*100)</f>
        <v>97.983972535007595</v>
      </c>
      <c r="F32" s="62">
        <f t="shared" si="4"/>
        <v>95.350927363346685</v>
      </c>
      <c r="G32" s="82">
        <v>91</v>
      </c>
      <c r="H32" s="372">
        <v>30</v>
      </c>
      <c r="I32" s="3">
        <v>4</v>
      </c>
      <c r="J32" s="158" t="s">
        <v>11</v>
      </c>
      <c r="K32" s="44"/>
      <c r="L32" s="29"/>
      <c r="R32" s="47"/>
      <c r="S32" s="26"/>
      <c r="T32" s="26"/>
      <c r="U32" s="26"/>
      <c r="V32" s="26"/>
    </row>
    <row r="33" spans="3:30" ht="13.5" customHeight="1" x14ac:dyDescent="0.15">
      <c r="H33" s="87">
        <v>26</v>
      </c>
      <c r="I33" s="3">
        <v>28</v>
      </c>
      <c r="J33" s="158" t="s">
        <v>32</v>
      </c>
      <c r="K33" s="44"/>
      <c r="L33" s="29"/>
      <c r="R33" s="47"/>
      <c r="S33" s="26"/>
      <c r="T33" s="26"/>
      <c r="U33" s="26"/>
      <c r="V33" s="26"/>
    </row>
    <row r="34" spans="3:30" ht="13.5" customHeight="1" x14ac:dyDescent="0.15">
      <c r="C34" s="10"/>
      <c r="D34" s="10"/>
      <c r="H34" s="120">
        <v>4</v>
      </c>
      <c r="I34" s="3">
        <v>32</v>
      </c>
      <c r="J34" s="158" t="s">
        <v>35</v>
      </c>
      <c r="K34" s="44"/>
      <c r="L34" s="29"/>
      <c r="R34" s="47"/>
      <c r="S34" s="26"/>
      <c r="T34" s="26"/>
      <c r="U34" s="26"/>
      <c r="V34" s="26"/>
    </row>
    <row r="35" spans="3:30" ht="13.5" customHeight="1" x14ac:dyDescent="0.15">
      <c r="H35" s="88">
        <v>2</v>
      </c>
      <c r="I35" s="3">
        <v>39</v>
      </c>
      <c r="J35" s="158" t="s">
        <v>39</v>
      </c>
      <c r="K35" s="44"/>
      <c r="L35" s="41"/>
      <c r="M35" s="26"/>
      <c r="R35" s="47"/>
      <c r="S35" s="26"/>
      <c r="T35" s="26"/>
      <c r="U35" s="26"/>
      <c r="V35" s="26"/>
    </row>
    <row r="36" spans="3:30" ht="13.5" customHeight="1" x14ac:dyDescent="0.15">
      <c r="H36" s="87">
        <v>0</v>
      </c>
      <c r="I36" s="3">
        <v>7</v>
      </c>
      <c r="J36" s="158" t="s">
        <v>14</v>
      </c>
      <c r="K36" s="44"/>
      <c r="L36" s="41"/>
      <c r="M36" s="26"/>
      <c r="R36" s="47"/>
      <c r="S36" s="26"/>
      <c r="T36" s="26"/>
      <c r="U36" s="26"/>
      <c r="V36" s="26"/>
    </row>
    <row r="37" spans="3:30" ht="13.5" customHeight="1" x14ac:dyDescent="0.15">
      <c r="H37" s="87">
        <v>0</v>
      </c>
      <c r="I37" s="3">
        <v>8</v>
      </c>
      <c r="J37" s="158" t="s">
        <v>15</v>
      </c>
      <c r="K37" s="44"/>
      <c r="L37" s="41"/>
      <c r="M37" s="26"/>
      <c r="R37" s="47"/>
      <c r="S37" s="26"/>
      <c r="T37" s="26"/>
      <c r="U37" s="26"/>
      <c r="V37" s="89"/>
    </row>
    <row r="38" spans="3:30" ht="13.5" customHeight="1" x14ac:dyDescent="0.15">
      <c r="H38" s="87">
        <v>0</v>
      </c>
      <c r="I38" s="3">
        <v>10</v>
      </c>
      <c r="J38" s="158" t="s">
        <v>16</v>
      </c>
      <c r="K38" s="44"/>
      <c r="L38" s="41"/>
      <c r="M38" s="26"/>
      <c r="R38" s="47"/>
      <c r="S38" s="26"/>
      <c r="T38" s="26"/>
      <c r="U38" s="26"/>
      <c r="V38" s="26"/>
    </row>
    <row r="39" spans="3:30" ht="13.5" customHeight="1" x14ac:dyDescent="0.15">
      <c r="H39" s="87">
        <v>0</v>
      </c>
      <c r="I39" s="3">
        <v>19</v>
      </c>
      <c r="J39" s="158" t="s">
        <v>23</v>
      </c>
      <c r="K39" s="44"/>
      <c r="R39" s="47"/>
      <c r="S39" s="26"/>
      <c r="T39" s="26"/>
      <c r="U39" s="26"/>
      <c r="V39" s="26"/>
    </row>
    <row r="40" spans="3:30" ht="13.5" customHeight="1" x14ac:dyDescent="0.15">
      <c r="H40" s="87">
        <v>0</v>
      </c>
      <c r="I40" s="3">
        <v>29</v>
      </c>
      <c r="J40" s="158" t="s">
        <v>54</v>
      </c>
      <c r="K40" s="44"/>
      <c r="L40" s="46"/>
      <c r="M40" s="333"/>
      <c r="R40" s="47"/>
      <c r="S40" s="26"/>
      <c r="T40" s="26"/>
      <c r="U40" s="26"/>
      <c r="V40" s="26"/>
    </row>
    <row r="41" spans="3:30" ht="13.5" customHeight="1" x14ac:dyDescent="0.15">
      <c r="H41" s="87">
        <v>0</v>
      </c>
      <c r="I41" s="3">
        <v>30</v>
      </c>
      <c r="J41" s="158" t="s">
        <v>33</v>
      </c>
      <c r="K41" s="44"/>
      <c r="L41" s="26"/>
      <c r="R41" s="47"/>
      <c r="S41" s="26"/>
      <c r="T41" s="26"/>
      <c r="U41" s="26"/>
      <c r="V41" s="26"/>
    </row>
    <row r="42" spans="3:30" ht="13.5" customHeight="1" x14ac:dyDescent="0.15">
      <c r="H42" s="87">
        <v>0</v>
      </c>
      <c r="I42" s="3">
        <v>35</v>
      </c>
      <c r="J42" s="158" t="s">
        <v>36</v>
      </c>
      <c r="K42" s="44"/>
      <c r="L42" s="26"/>
      <c r="R42" s="47"/>
      <c r="S42" s="26"/>
      <c r="T42" s="26"/>
      <c r="U42" s="26"/>
      <c r="V42" s="26"/>
    </row>
    <row r="43" spans="3:30" ht="13.5" customHeight="1" x14ac:dyDescent="0.15">
      <c r="H43" s="87">
        <v>0</v>
      </c>
      <c r="I43" s="3">
        <v>37</v>
      </c>
      <c r="J43" s="158" t="s">
        <v>37</v>
      </c>
      <c r="K43" s="44"/>
      <c r="L43" s="26"/>
      <c r="R43" s="47"/>
      <c r="S43" s="30"/>
      <c r="T43" s="30"/>
      <c r="U43" s="30"/>
      <c r="V43" s="30"/>
    </row>
    <row r="44" spans="3:30" ht="13.5" customHeight="1" x14ac:dyDescent="0.15">
      <c r="H44" s="115">
        <f>SUM(H4:H43)</f>
        <v>105030</v>
      </c>
      <c r="I44" s="3"/>
      <c r="J44" s="158" t="s">
        <v>48</v>
      </c>
      <c r="K44" s="53"/>
      <c r="R44" s="47"/>
    </row>
    <row r="45" spans="3:30" ht="13.5" customHeight="1" x14ac:dyDescent="0.15">
      <c r="R45" s="106"/>
    </row>
    <row r="46" spans="3:30" ht="13.5" customHeight="1" x14ac:dyDescent="0.15">
      <c r="R46" s="46"/>
      <c r="S46" s="103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3:30" ht="13.5" customHeight="1" x14ac:dyDescent="0.2">
      <c r="J47" s="45"/>
      <c r="L47" s="350"/>
      <c r="N47" s="46"/>
      <c r="R47" s="47"/>
      <c r="S47" s="26"/>
      <c r="T47" s="26"/>
      <c r="U47" s="26"/>
      <c r="V47" s="26"/>
    </row>
    <row r="48" spans="3:30" ht="13.5" customHeight="1" x14ac:dyDescent="0.15">
      <c r="H48" s="181" t="s">
        <v>171</v>
      </c>
      <c r="I48" s="3"/>
      <c r="J48" s="176" t="s">
        <v>104</v>
      </c>
      <c r="K48" s="80"/>
      <c r="L48" s="247" t="s">
        <v>178</v>
      </c>
      <c r="N48" s="47"/>
      <c r="R48" s="47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2" t="s">
        <v>9</v>
      </c>
      <c r="K49" s="97"/>
      <c r="L49" s="93" t="s">
        <v>99</v>
      </c>
      <c r="M49" s="346"/>
      <c r="N49" s="347"/>
      <c r="R49" s="47"/>
      <c r="S49" s="26"/>
      <c r="T49" s="26"/>
      <c r="U49" s="26"/>
      <c r="V49" s="26"/>
    </row>
    <row r="50" spans="1:22" ht="13.5" customHeight="1" x14ac:dyDescent="0.15">
      <c r="H50" s="372">
        <v>410001</v>
      </c>
      <c r="I50" s="158">
        <v>17</v>
      </c>
      <c r="J50" s="158" t="s">
        <v>21</v>
      </c>
      <c r="K50" s="121">
        <f>SUM(I50)</f>
        <v>17</v>
      </c>
      <c r="L50" s="248">
        <v>408031</v>
      </c>
      <c r="M50" s="346"/>
      <c r="N50" s="347"/>
      <c r="O50" s="26"/>
      <c r="R50" s="47"/>
      <c r="S50" s="26"/>
      <c r="T50" s="26"/>
      <c r="U50" s="26"/>
      <c r="V50" s="26"/>
    </row>
    <row r="51" spans="1:22" ht="13.5" customHeight="1" x14ac:dyDescent="0.15">
      <c r="H51" s="87">
        <v>107157</v>
      </c>
      <c r="I51" s="158">
        <v>36</v>
      </c>
      <c r="J51" s="158" t="s">
        <v>5</v>
      </c>
      <c r="K51" s="121">
        <f t="shared" ref="K51:K59" si="7">SUM(I51)</f>
        <v>36</v>
      </c>
      <c r="L51" s="248">
        <v>104845</v>
      </c>
      <c r="M51" s="346"/>
      <c r="N51" s="347"/>
      <c r="O51" s="26"/>
      <c r="R51" s="47"/>
      <c r="S51" s="26"/>
      <c r="T51" s="26"/>
      <c r="U51" s="26"/>
      <c r="V51" s="26"/>
    </row>
    <row r="52" spans="1:22" ht="13.5" customHeight="1" x14ac:dyDescent="0.15">
      <c r="H52" s="87">
        <v>42648</v>
      </c>
      <c r="I52" s="158">
        <v>40</v>
      </c>
      <c r="J52" s="158" t="s">
        <v>2</v>
      </c>
      <c r="K52" s="121">
        <f t="shared" si="7"/>
        <v>40</v>
      </c>
      <c r="L52" s="248">
        <v>41350</v>
      </c>
      <c r="M52" s="78"/>
      <c r="N52" s="47"/>
      <c r="O52" s="26"/>
      <c r="R52" s="47"/>
      <c r="S52" s="26"/>
      <c r="T52" s="26"/>
      <c r="U52" s="26"/>
      <c r="V52" s="26"/>
    </row>
    <row r="53" spans="1:22" ht="13.5" customHeight="1" thickBot="1" x14ac:dyDescent="0.2">
      <c r="H53" s="87">
        <v>21435</v>
      </c>
      <c r="I53" s="158">
        <v>16</v>
      </c>
      <c r="J53" s="158" t="s">
        <v>3</v>
      </c>
      <c r="K53" s="121">
        <f t="shared" si="7"/>
        <v>16</v>
      </c>
      <c r="L53" s="248">
        <v>20083</v>
      </c>
      <c r="M53" s="78"/>
      <c r="N53" s="47"/>
      <c r="R53" s="47"/>
      <c r="S53" s="26"/>
      <c r="T53" s="26"/>
      <c r="U53" s="26"/>
      <c r="V53" s="26"/>
    </row>
    <row r="54" spans="1:22" ht="13.5" customHeight="1" x14ac:dyDescent="0.15">
      <c r="A54" s="57" t="s">
        <v>46</v>
      </c>
      <c r="B54" s="58" t="s">
        <v>47</v>
      </c>
      <c r="C54" s="58" t="s">
        <v>171</v>
      </c>
      <c r="D54" s="58" t="s">
        <v>163</v>
      </c>
      <c r="E54" s="58" t="s">
        <v>41</v>
      </c>
      <c r="F54" s="58" t="s">
        <v>50</v>
      </c>
      <c r="G54" s="75" t="s">
        <v>150</v>
      </c>
      <c r="H54" s="123">
        <v>20772</v>
      </c>
      <c r="I54" s="158">
        <v>25</v>
      </c>
      <c r="J54" s="158" t="s">
        <v>29</v>
      </c>
      <c r="K54" s="121">
        <f t="shared" si="7"/>
        <v>25</v>
      </c>
      <c r="L54" s="248">
        <v>14854</v>
      </c>
      <c r="M54" s="78"/>
      <c r="N54" s="47"/>
      <c r="R54" s="47"/>
      <c r="S54" s="26"/>
      <c r="T54" s="26"/>
      <c r="U54" s="26"/>
      <c r="V54" s="26"/>
    </row>
    <row r="55" spans="1:22" ht="13.5" customHeight="1" x14ac:dyDescent="0.15">
      <c r="A55" s="60">
        <v>1</v>
      </c>
      <c r="B55" s="158" t="s">
        <v>21</v>
      </c>
      <c r="C55" s="42">
        <f>SUM(H50)</f>
        <v>410001</v>
      </c>
      <c r="D55" s="5">
        <f t="shared" ref="D55:D64" si="8">SUM(L50)</f>
        <v>408031</v>
      </c>
      <c r="E55" s="51">
        <f>SUM(N66/M66*100)</f>
        <v>101.40582760556691</v>
      </c>
      <c r="F55" s="51">
        <f t="shared" ref="F55:F65" si="9">SUM(C55/D55*100)</f>
        <v>100.48280645343124</v>
      </c>
      <c r="G55" s="61"/>
      <c r="H55" s="87">
        <v>18831</v>
      </c>
      <c r="I55" s="158">
        <v>24</v>
      </c>
      <c r="J55" s="158" t="s">
        <v>28</v>
      </c>
      <c r="K55" s="121">
        <f t="shared" si="7"/>
        <v>24</v>
      </c>
      <c r="L55" s="248">
        <v>19533</v>
      </c>
      <c r="M55" s="78"/>
      <c r="N55" s="47"/>
      <c r="R55" s="47"/>
      <c r="S55" s="26"/>
      <c r="T55" s="26"/>
      <c r="U55" s="26"/>
      <c r="V55" s="26"/>
    </row>
    <row r="56" spans="1:22" ht="13.5" customHeight="1" x14ac:dyDescent="0.15">
      <c r="A56" s="60">
        <v>2</v>
      </c>
      <c r="B56" s="158" t="s">
        <v>5</v>
      </c>
      <c r="C56" s="42">
        <f t="shared" ref="C56:C64" si="10">SUM(H51)</f>
        <v>107157</v>
      </c>
      <c r="D56" s="5">
        <f t="shared" si="8"/>
        <v>104845</v>
      </c>
      <c r="E56" s="51">
        <f t="shared" ref="E56:E65" si="11">SUM(N67/M67*100)</f>
        <v>104.63120276524694</v>
      </c>
      <c r="F56" s="51">
        <f t="shared" si="9"/>
        <v>102.20515999809243</v>
      </c>
      <c r="G56" s="61"/>
      <c r="H56" s="240">
        <v>17420</v>
      </c>
      <c r="I56" s="158">
        <v>38</v>
      </c>
      <c r="J56" s="158" t="s">
        <v>38</v>
      </c>
      <c r="K56" s="121">
        <f t="shared" si="7"/>
        <v>38</v>
      </c>
      <c r="L56" s="248">
        <v>21117</v>
      </c>
      <c r="M56" s="78"/>
      <c r="N56" s="47"/>
      <c r="R56" s="47"/>
      <c r="S56" s="26"/>
      <c r="T56" s="26"/>
      <c r="U56" s="26"/>
      <c r="V56" s="26"/>
    </row>
    <row r="57" spans="1:22" ht="13.5" customHeight="1" x14ac:dyDescent="0.15">
      <c r="A57" s="60">
        <v>3</v>
      </c>
      <c r="B57" s="158" t="s">
        <v>2</v>
      </c>
      <c r="C57" s="42">
        <f t="shared" si="10"/>
        <v>42648</v>
      </c>
      <c r="D57" s="5">
        <f t="shared" si="8"/>
        <v>41350</v>
      </c>
      <c r="E57" s="51">
        <f t="shared" si="11"/>
        <v>103.00702847619738</v>
      </c>
      <c r="F57" s="51">
        <f t="shared" si="9"/>
        <v>103.13905683192262</v>
      </c>
      <c r="G57" s="61"/>
      <c r="H57" s="87">
        <v>16374</v>
      </c>
      <c r="I57" s="158">
        <v>37</v>
      </c>
      <c r="J57" s="158" t="s">
        <v>37</v>
      </c>
      <c r="K57" s="121">
        <f t="shared" si="7"/>
        <v>37</v>
      </c>
      <c r="L57" s="248">
        <v>16705</v>
      </c>
      <c r="M57" s="78"/>
      <c r="N57" s="47"/>
      <c r="R57" s="47"/>
      <c r="S57" s="26"/>
      <c r="T57" s="26"/>
      <c r="U57" s="26"/>
      <c r="V57" s="26"/>
    </row>
    <row r="58" spans="1:22" ht="13.5" customHeight="1" x14ac:dyDescent="0.15">
      <c r="A58" s="60">
        <v>4</v>
      </c>
      <c r="B58" s="158" t="s">
        <v>3</v>
      </c>
      <c r="C58" s="42">
        <f t="shared" si="10"/>
        <v>21435</v>
      </c>
      <c r="D58" s="5">
        <f t="shared" si="8"/>
        <v>20083</v>
      </c>
      <c r="E58" s="51">
        <f t="shared" si="11"/>
        <v>95.047002483150052</v>
      </c>
      <c r="F58" s="51">
        <f t="shared" si="9"/>
        <v>106.73206194293681</v>
      </c>
      <c r="G58" s="61"/>
      <c r="H58" s="323">
        <v>14785</v>
      </c>
      <c r="I58" s="160">
        <v>26</v>
      </c>
      <c r="J58" s="160" t="s">
        <v>30</v>
      </c>
      <c r="K58" s="121">
        <f t="shared" si="7"/>
        <v>26</v>
      </c>
      <c r="L58" s="246">
        <v>13897</v>
      </c>
      <c r="M58" s="78"/>
      <c r="N58" s="47"/>
      <c r="R58" s="47"/>
      <c r="S58" s="26"/>
      <c r="T58" s="26"/>
      <c r="U58" s="26"/>
      <c r="V58" s="26"/>
    </row>
    <row r="59" spans="1:22" ht="13.5" customHeight="1" thickBot="1" x14ac:dyDescent="0.2">
      <c r="A59" s="60">
        <v>5</v>
      </c>
      <c r="B59" s="158" t="s">
        <v>29</v>
      </c>
      <c r="C59" s="42">
        <f t="shared" si="10"/>
        <v>20772</v>
      </c>
      <c r="D59" s="5">
        <f t="shared" si="8"/>
        <v>14854</v>
      </c>
      <c r="E59" s="51">
        <f t="shared" si="11"/>
        <v>107.28784670213317</v>
      </c>
      <c r="F59" s="51">
        <f t="shared" si="9"/>
        <v>139.84112023697321</v>
      </c>
      <c r="G59" s="71"/>
      <c r="H59" s="323">
        <v>9655</v>
      </c>
      <c r="I59" s="160">
        <v>33</v>
      </c>
      <c r="J59" s="160" t="s">
        <v>0</v>
      </c>
      <c r="K59" s="121">
        <f t="shared" si="7"/>
        <v>33</v>
      </c>
      <c r="L59" s="246">
        <v>13486</v>
      </c>
      <c r="M59" s="78"/>
      <c r="N59" s="47"/>
      <c r="R59" s="47"/>
      <c r="S59" s="26"/>
      <c r="T59" s="26"/>
      <c r="U59" s="26"/>
      <c r="V59" s="26"/>
    </row>
    <row r="60" spans="1:22" ht="13.5" customHeight="1" x14ac:dyDescent="0.15">
      <c r="A60" s="60">
        <v>6</v>
      </c>
      <c r="B60" s="158" t="s">
        <v>28</v>
      </c>
      <c r="C60" s="42">
        <f t="shared" si="10"/>
        <v>18831</v>
      </c>
      <c r="D60" s="5">
        <f t="shared" si="8"/>
        <v>19533</v>
      </c>
      <c r="E60" s="51">
        <f t="shared" si="11"/>
        <v>96.544475775442194</v>
      </c>
      <c r="F60" s="51">
        <f t="shared" si="9"/>
        <v>96.406082015051453</v>
      </c>
      <c r="G60" s="61"/>
      <c r="H60" s="368">
        <v>7230</v>
      </c>
      <c r="I60" s="218">
        <v>34</v>
      </c>
      <c r="J60" s="218" t="s">
        <v>1</v>
      </c>
      <c r="K60" s="80" t="s">
        <v>8</v>
      </c>
      <c r="L60" s="250">
        <v>720242</v>
      </c>
      <c r="R60" s="47"/>
      <c r="S60" s="26"/>
      <c r="T60" s="26"/>
      <c r="U60" s="26"/>
      <c r="V60" s="26"/>
    </row>
    <row r="61" spans="1:22" ht="13.5" customHeight="1" x14ac:dyDescent="0.15">
      <c r="A61" s="60">
        <v>7</v>
      </c>
      <c r="B61" s="158" t="s">
        <v>38</v>
      </c>
      <c r="C61" s="42">
        <f t="shared" si="10"/>
        <v>17420</v>
      </c>
      <c r="D61" s="5">
        <f t="shared" si="8"/>
        <v>21117</v>
      </c>
      <c r="E61" s="51">
        <f t="shared" si="11"/>
        <v>87.348944491801632</v>
      </c>
      <c r="F61" s="51">
        <f t="shared" si="9"/>
        <v>82.492778330255248</v>
      </c>
      <c r="G61" s="61"/>
      <c r="H61" s="87">
        <v>6914</v>
      </c>
      <c r="I61" s="158">
        <v>30</v>
      </c>
      <c r="J61" s="158" t="s">
        <v>98</v>
      </c>
      <c r="K61" s="49"/>
      <c r="L61" s="26"/>
      <c r="N61" s="31"/>
      <c r="R61" s="47"/>
      <c r="S61" s="26"/>
      <c r="T61" s="26"/>
      <c r="U61" s="26"/>
      <c r="V61" s="26"/>
    </row>
    <row r="62" spans="1:22" ht="13.5" customHeight="1" x14ac:dyDescent="0.15">
      <c r="A62" s="60">
        <v>8</v>
      </c>
      <c r="B62" s="158" t="s">
        <v>37</v>
      </c>
      <c r="C62" s="42">
        <f t="shared" si="10"/>
        <v>16374</v>
      </c>
      <c r="D62" s="5">
        <f t="shared" si="8"/>
        <v>16705</v>
      </c>
      <c r="E62" s="51">
        <f t="shared" si="11"/>
        <v>107.1106168640021</v>
      </c>
      <c r="F62" s="51">
        <f t="shared" si="9"/>
        <v>98.018557318168206</v>
      </c>
      <c r="G62" s="72"/>
      <c r="H62" s="240">
        <v>4760</v>
      </c>
      <c r="I62" s="158">
        <v>15</v>
      </c>
      <c r="J62" s="158" t="s">
        <v>20</v>
      </c>
      <c r="K62" s="49"/>
      <c r="R62" s="47"/>
      <c r="S62" s="26"/>
      <c r="T62" s="26"/>
      <c r="U62" s="26"/>
      <c r="V62" s="26"/>
    </row>
    <row r="63" spans="1:22" ht="13.5" customHeight="1" x14ac:dyDescent="0.15">
      <c r="A63" s="60">
        <v>9</v>
      </c>
      <c r="B63" s="160" t="s">
        <v>30</v>
      </c>
      <c r="C63" s="42">
        <f t="shared" si="10"/>
        <v>14785</v>
      </c>
      <c r="D63" s="5">
        <f t="shared" si="8"/>
        <v>13897</v>
      </c>
      <c r="E63" s="51">
        <f t="shared" si="11"/>
        <v>98.265319686295356</v>
      </c>
      <c r="F63" s="51">
        <f t="shared" si="9"/>
        <v>106.38986831690293</v>
      </c>
      <c r="G63" s="71"/>
      <c r="H63" s="87">
        <v>4208</v>
      </c>
      <c r="I63" s="158">
        <v>14</v>
      </c>
      <c r="J63" s="158" t="s">
        <v>19</v>
      </c>
      <c r="K63" s="44"/>
      <c r="L63" s="26"/>
      <c r="R63" s="47"/>
      <c r="S63" s="26"/>
      <c r="T63" s="26"/>
      <c r="U63" s="26"/>
      <c r="V63" s="26"/>
    </row>
    <row r="64" spans="1:22" ht="13.5" customHeight="1" thickBot="1" x14ac:dyDescent="0.2">
      <c r="A64" s="73">
        <v>10</v>
      </c>
      <c r="B64" s="160" t="s">
        <v>0</v>
      </c>
      <c r="C64" s="42">
        <f t="shared" si="10"/>
        <v>9655</v>
      </c>
      <c r="D64" s="5">
        <f t="shared" si="8"/>
        <v>13486</v>
      </c>
      <c r="E64" s="56">
        <f t="shared" si="11"/>
        <v>81.863659487875196</v>
      </c>
      <c r="F64" s="51">
        <f t="shared" si="9"/>
        <v>71.592762865193535</v>
      </c>
      <c r="G64" s="74"/>
      <c r="H64" s="364">
        <v>3386</v>
      </c>
      <c r="I64" s="158">
        <v>29</v>
      </c>
      <c r="J64" s="158" t="s">
        <v>54</v>
      </c>
      <c r="K64" s="44"/>
      <c r="L64" s="26"/>
      <c r="R64" s="47"/>
      <c r="S64" s="26"/>
      <c r="T64" s="26"/>
      <c r="U64" s="26"/>
      <c r="V64" s="26"/>
    </row>
    <row r="65" spans="1:22" ht="13.5" customHeight="1" thickBot="1" x14ac:dyDescent="0.2">
      <c r="A65" s="64"/>
      <c r="B65" s="65" t="s">
        <v>57</v>
      </c>
      <c r="C65" s="66">
        <f>SUM(H90)</f>
        <v>718085</v>
      </c>
      <c r="D65" s="66">
        <f>SUM(L60)</f>
        <v>720242</v>
      </c>
      <c r="E65" s="69">
        <f t="shared" si="11"/>
        <v>101.08733446796769</v>
      </c>
      <c r="F65" s="69">
        <f t="shared" si="9"/>
        <v>99.700517326120945</v>
      </c>
      <c r="G65" s="82">
        <v>77.5</v>
      </c>
      <c r="H65" s="88">
        <v>2838</v>
      </c>
      <c r="I65" s="158">
        <v>35</v>
      </c>
      <c r="J65" s="158" t="s">
        <v>36</v>
      </c>
      <c r="L65" s="16"/>
      <c r="M65" s="391" t="s">
        <v>180</v>
      </c>
      <c r="N65" t="s">
        <v>75</v>
      </c>
      <c r="R65" s="47"/>
      <c r="S65" s="26"/>
      <c r="T65" s="26"/>
      <c r="U65" s="26"/>
      <c r="V65" s="26"/>
    </row>
    <row r="66" spans="1:22" ht="13.5" customHeight="1" x14ac:dyDescent="0.15">
      <c r="H66" s="87">
        <v>2795</v>
      </c>
      <c r="I66" s="158">
        <v>21</v>
      </c>
      <c r="J66" s="158" t="s">
        <v>25</v>
      </c>
      <c r="K66" s="114">
        <f>SUM(I50)</f>
        <v>17</v>
      </c>
      <c r="L66" s="158" t="s">
        <v>21</v>
      </c>
      <c r="M66" s="259">
        <v>404317</v>
      </c>
      <c r="N66" s="88">
        <f>SUM(H50)</f>
        <v>410001</v>
      </c>
      <c r="R66" s="47"/>
      <c r="S66" s="26"/>
      <c r="T66" s="26"/>
      <c r="U66" s="26"/>
      <c r="V66" s="26"/>
    </row>
    <row r="67" spans="1:22" ht="13.5" customHeight="1" x14ac:dyDescent="0.15">
      <c r="H67" s="87">
        <v>1990</v>
      </c>
      <c r="I67" s="158">
        <v>1</v>
      </c>
      <c r="J67" s="158" t="s">
        <v>4</v>
      </c>
      <c r="K67" s="114">
        <f t="shared" ref="K67:K75" si="12">SUM(I51)</f>
        <v>36</v>
      </c>
      <c r="L67" s="158" t="s">
        <v>5</v>
      </c>
      <c r="M67" s="257">
        <v>102414</v>
      </c>
      <c r="N67" s="88">
        <f t="shared" ref="N67:N75" si="13">SUM(H51)</f>
        <v>107157</v>
      </c>
      <c r="R67" s="47"/>
      <c r="S67" s="26"/>
      <c r="T67" s="26"/>
      <c r="U67" s="26"/>
      <c r="V67" s="26"/>
    </row>
    <row r="68" spans="1:22" ht="13.5" customHeight="1" x14ac:dyDescent="0.15">
      <c r="C68" s="26"/>
      <c r="H68" s="87">
        <v>1194</v>
      </c>
      <c r="I68" s="158">
        <v>11</v>
      </c>
      <c r="J68" s="158" t="s">
        <v>17</v>
      </c>
      <c r="K68" s="114">
        <f t="shared" si="12"/>
        <v>40</v>
      </c>
      <c r="L68" s="158" t="s">
        <v>2</v>
      </c>
      <c r="M68" s="257">
        <v>41403</v>
      </c>
      <c r="N68" s="88">
        <f t="shared" si="13"/>
        <v>42648</v>
      </c>
      <c r="R68" s="47"/>
      <c r="S68" s="26"/>
      <c r="T68" s="26"/>
      <c r="U68" s="26"/>
      <c r="V68" s="26"/>
    </row>
    <row r="69" spans="1:22" ht="13.5" customHeight="1" x14ac:dyDescent="0.15">
      <c r="H69" s="240">
        <v>822</v>
      </c>
      <c r="I69" s="158">
        <v>13</v>
      </c>
      <c r="J69" s="158" t="s">
        <v>7</v>
      </c>
      <c r="K69" s="114">
        <f t="shared" si="12"/>
        <v>16</v>
      </c>
      <c r="L69" s="158" t="s">
        <v>3</v>
      </c>
      <c r="M69" s="257">
        <v>22552</v>
      </c>
      <c r="N69" s="88">
        <f t="shared" si="13"/>
        <v>21435</v>
      </c>
      <c r="R69" s="47"/>
      <c r="S69" s="26"/>
      <c r="T69" s="26"/>
      <c r="U69" s="26"/>
      <c r="V69" s="26"/>
    </row>
    <row r="70" spans="1:22" ht="13.5" customHeight="1" x14ac:dyDescent="0.15">
      <c r="H70" s="191">
        <v>770</v>
      </c>
      <c r="I70" s="158">
        <v>10</v>
      </c>
      <c r="J70" s="158" t="s">
        <v>16</v>
      </c>
      <c r="K70" s="114">
        <f t="shared" si="12"/>
        <v>25</v>
      </c>
      <c r="L70" s="158" t="s">
        <v>29</v>
      </c>
      <c r="M70" s="257">
        <v>19361</v>
      </c>
      <c r="N70" s="88">
        <f t="shared" si="13"/>
        <v>20772</v>
      </c>
      <c r="R70" s="47"/>
      <c r="S70" s="26"/>
      <c r="T70" s="26"/>
      <c r="U70" s="26"/>
      <c r="V70" s="26"/>
    </row>
    <row r="71" spans="1:22" ht="13.5" customHeight="1" x14ac:dyDescent="0.15">
      <c r="H71" s="87">
        <v>530</v>
      </c>
      <c r="I71" s="158">
        <v>2</v>
      </c>
      <c r="J71" s="158" t="s">
        <v>6</v>
      </c>
      <c r="K71" s="114">
        <f t="shared" si="12"/>
        <v>24</v>
      </c>
      <c r="L71" s="158" t="s">
        <v>28</v>
      </c>
      <c r="M71" s="257">
        <v>19505</v>
      </c>
      <c r="N71" s="88">
        <f t="shared" si="13"/>
        <v>18831</v>
      </c>
      <c r="R71" s="47"/>
      <c r="S71" s="26"/>
      <c r="T71" s="26"/>
      <c r="U71" s="26"/>
      <c r="V71" s="26"/>
    </row>
    <row r="72" spans="1:22" ht="13.5" customHeight="1" x14ac:dyDescent="0.15">
      <c r="H72" s="87">
        <v>455</v>
      </c>
      <c r="I72" s="158">
        <v>27</v>
      </c>
      <c r="J72" s="158" t="s">
        <v>31</v>
      </c>
      <c r="K72" s="114">
        <f t="shared" si="12"/>
        <v>38</v>
      </c>
      <c r="L72" s="158" t="s">
        <v>38</v>
      </c>
      <c r="M72" s="257">
        <v>19943</v>
      </c>
      <c r="N72" s="88">
        <f t="shared" si="13"/>
        <v>17420</v>
      </c>
      <c r="R72" s="47"/>
      <c r="S72" s="26"/>
      <c r="T72" s="26"/>
      <c r="U72" s="26"/>
      <c r="V72" s="26"/>
    </row>
    <row r="73" spans="1:22" ht="13.5" customHeight="1" x14ac:dyDescent="0.15">
      <c r="H73" s="87">
        <v>361</v>
      </c>
      <c r="I73" s="158">
        <v>9</v>
      </c>
      <c r="J73" s="3" t="s">
        <v>139</v>
      </c>
      <c r="K73" s="114">
        <f t="shared" si="12"/>
        <v>37</v>
      </c>
      <c r="L73" s="158" t="s">
        <v>37</v>
      </c>
      <c r="M73" s="257">
        <v>15287</v>
      </c>
      <c r="N73" s="88">
        <f t="shared" si="13"/>
        <v>16374</v>
      </c>
      <c r="R73" s="47"/>
      <c r="S73" s="26"/>
      <c r="T73" s="26"/>
      <c r="U73" s="26"/>
      <c r="V73" s="26"/>
    </row>
    <row r="74" spans="1:22" ht="13.5" customHeight="1" x14ac:dyDescent="0.15">
      <c r="H74" s="87">
        <v>309</v>
      </c>
      <c r="I74" s="158">
        <v>22</v>
      </c>
      <c r="J74" s="158" t="s">
        <v>26</v>
      </c>
      <c r="K74" s="114">
        <f t="shared" si="12"/>
        <v>26</v>
      </c>
      <c r="L74" s="160" t="s">
        <v>30</v>
      </c>
      <c r="M74" s="258">
        <v>15046</v>
      </c>
      <c r="N74" s="88">
        <f t="shared" si="13"/>
        <v>14785</v>
      </c>
      <c r="R74" s="47"/>
      <c r="S74" s="26"/>
      <c r="T74" s="26"/>
      <c r="U74" s="26"/>
      <c r="V74" s="26"/>
    </row>
    <row r="75" spans="1:22" ht="13.5" customHeight="1" thickBot="1" x14ac:dyDescent="0.2">
      <c r="H75" s="87">
        <v>125</v>
      </c>
      <c r="I75" s="158">
        <v>28</v>
      </c>
      <c r="J75" s="158" t="s">
        <v>32</v>
      </c>
      <c r="K75" s="114">
        <f t="shared" si="12"/>
        <v>33</v>
      </c>
      <c r="L75" s="160" t="s">
        <v>0</v>
      </c>
      <c r="M75" s="258">
        <v>11794</v>
      </c>
      <c r="N75" s="164">
        <f t="shared" si="13"/>
        <v>9655</v>
      </c>
      <c r="R75" s="47"/>
      <c r="S75" s="26"/>
      <c r="T75" s="26"/>
      <c r="U75" s="26"/>
      <c r="V75" s="26"/>
    </row>
    <row r="76" spans="1:22" ht="13.5" customHeight="1" thickTop="1" x14ac:dyDescent="0.15">
      <c r="H76" s="87">
        <v>86</v>
      </c>
      <c r="I76" s="158">
        <v>23</v>
      </c>
      <c r="J76" s="158" t="s">
        <v>27</v>
      </c>
      <c r="K76" s="3"/>
      <c r="L76" s="283" t="s">
        <v>107</v>
      </c>
      <c r="M76" s="288">
        <v>710361</v>
      </c>
      <c r="N76" s="169">
        <f>SUM(H90)</f>
        <v>718085</v>
      </c>
      <c r="R76" s="47"/>
      <c r="S76" s="26"/>
      <c r="T76" s="26"/>
      <c r="U76" s="26"/>
      <c r="V76" s="26"/>
    </row>
    <row r="77" spans="1:22" ht="13.5" customHeight="1" x14ac:dyDescent="0.15">
      <c r="H77" s="87">
        <v>76</v>
      </c>
      <c r="I77" s="158">
        <v>18</v>
      </c>
      <c r="J77" s="158" t="s">
        <v>22</v>
      </c>
      <c r="K77" s="44"/>
      <c r="L77" s="29"/>
      <c r="R77" s="47"/>
      <c r="S77" s="26"/>
      <c r="T77" s="26"/>
      <c r="U77" s="26"/>
      <c r="V77" s="26"/>
    </row>
    <row r="78" spans="1:22" ht="13.5" customHeight="1" x14ac:dyDescent="0.15">
      <c r="H78" s="88">
        <v>63</v>
      </c>
      <c r="I78" s="158">
        <v>4</v>
      </c>
      <c r="J78" s="158" t="s">
        <v>11</v>
      </c>
      <c r="K78" s="44"/>
      <c r="L78" s="29"/>
      <c r="R78" s="47"/>
      <c r="S78" s="26"/>
      <c r="T78" s="26"/>
      <c r="U78" s="26"/>
      <c r="V78" s="26"/>
    </row>
    <row r="79" spans="1:22" ht="13.5" customHeight="1" x14ac:dyDescent="0.15">
      <c r="H79" s="87">
        <v>47</v>
      </c>
      <c r="I79" s="158">
        <v>12</v>
      </c>
      <c r="J79" s="158" t="s">
        <v>18</v>
      </c>
      <c r="K79" s="44"/>
      <c r="L79" s="29"/>
      <c r="R79" s="47"/>
      <c r="S79" s="26"/>
      <c r="T79" s="26"/>
      <c r="U79" s="26"/>
      <c r="V79" s="26"/>
    </row>
    <row r="80" spans="1:22" ht="13.5" customHeight="1" x14ac:dyDescent="0.15">
      <c r="H80" s="120">
        <v>47</v>
      </c>
      <c r="I80" s="158">
        <v>39</v>
      </c>
      <c r="J80" s="158" t="s">
        <v>39</v>
      </c>
      <c r="K80" s="44"/>
      <c r="L80" s="29"/>
      <c r="R80" s="47"/>
      <c r="S80" s="26"/>
      <c r="T80" s="26"/>
      <c r="U80" s="26"/>
      <c r="V80" s="26"/>
    </row>
    <row r="81" spans="8:22" ht="13.5" customHeight="1" x14ac:dyDescent="0.15">
      <c r="H81" s="88">
        <v>1</v>
      </c>
      <c r="I81" s="158">
        <v>6</v>
      </c>
      <c r="J81" s="158" t="s">
        <v>13</v>
      </c>
      <c r="K81" s="44"/>
      <c r="L81" s="41"/>
      <c r="M81" s="89"/>
      <c r="R81" s="47"/>
      <c r="S81" s="26"/>
      <c r="T81" s="26"/>
      <c r="U81" s="26"/>
      <c r="V81" s="26"/>
    </row>
    <row r="82" spans="8:22" ht="13.5" customHeight="1" x14ac:dyDescent="0.15">
      <c r="H82" s="87">
        <v>0</v>
      </c>
      <c r="I82" s="158">
        <v>3</v>
      </c>
      <c r="J82" s="158" t="s">
        <v>10</v>
      </c>
      <c r="K82" s="44"/>
      <c r="L82" s="41"/>
      <c r="M82" s="89"/>
      <c r="R82" s="47"/>
      <c r="S82" s="26"/>
      <c r="T82" s="26"/>
      <c r="U82" s="26"/>
      <c r="V82" s="26"/>
    </row>
    <row r="83" spans="8:22" ht="13.5" customHeight="1" x14ac:dyDescent="0.15">
      <c r="H83" s="87">
        <v>0</v>
      </c>
      <c r="I83" s="158">
        <v>5</v>
      </c>
      <c r="J83" s="158" t="s">
        <v>12</v>
      </c>
      <c r="K83" s="44"/>
      <c r="L83" s="41"/>
      <c r="M83" s="89"/>
      <c r="R83" s="47"/>
      <c r="S83" s="26"/>
      <c r="T83" s="26"/>
      <c r="U83" s="26"/>
      <c r="V83" s="26"/>
    </row>
    <row r="84" spans="8:22" ht="13.5" customHeight="1" x14ac:dyDescent="0.15">
      <c r="H84" s="87">
        <v>0</v>
      </c>
      <c r="I84" s="158">
        <v>7</v>
      </c>
      <c r="J84" s="158" t="s">
        <v>14</v>
      </c>
      <c r="K84" s="44"/>
      <c r="L84" s="41"/>
      <c r="M84" s="89"/>
      <c r="R84" s="47"/>
      <c r="S84" s="26"/>
      <c r="T84" s="26"/>
      <c r="U84" s="26"/>
      <c r="V84" s="26"/>
    </row>
    <row r="85" spans="8:22" ht="13.5" customHeight="1" x14ac:dyDescent="0.15">
      <c r="H85" s="87">
        <v>0</v>
      </c>
      <c r="I85" s="158">
        <v>8</v>
      </c>
      <c r="J85" s="158" t="s">
        <v>15</v>
      </c>
      <c r="K85" s="44"/>
      <c r="R85" s="47"/>
      <c r="S85" s="26"/>
      <c r="T85" s="26"/>
      <c r="U85" s="26"/>
      <c r="V85" s="26"/>
    </row>
    <row r="86" spans="8:22" ht="13.5" customHeight="1" x14ac:dyDescent="0.15">
      <c r="H86" s="240">
        <v>0</v>
      </c>
      <c r="I86" s="158">
        <v>19</v>
      </c>
      <c r="J86" s="158" t="s">
        <v>23</v>
      </c>
      <c r="K86" s="44"/>
      <c r="L86" s="46"/>
      <c r="M86" s="370"/>
      <c r="R86" s="47"/>
      <c r="S86" s="26"/>
      <c r="T86" s="26"/>
      <c r="U86" s="26"/>
      <c r="V86" s="26"/>
    </row>
    <row r="87" spans="8:22" ht="13.5" customHeight="1" x14ac:dyDescent="0.15">
      <c r="H87" s="87">
        <v>0</v>
      </c>
      <c r="I87" s="158">
        <v>20</v>
      </c>
      <c r="J87" s="158" t="s">
        <v>24</v>
      </c>
      <c r="K87" s="44"/>
      <c r="L87" s="26"/>
      <c r="R87" s="47"/>
      <c r="S87" s="30"/>
      <c r="T87" s="30"/>
      <c r="U87" s="30"/>
    </row>
    <row r="88" spans="8:22" ht="13.5" customHeight="1" x14ac:dyDescent="0.15">
      <c r="H88" s="87">
        <v>0</v>
      </c>
      <c r="I88" s="158">
        <v>31</v>
      </c>
      <c r="J88" s="158" t="s">
        <v>34</v>
      </c>
      <c r="K88" s="44"/>
      <c r="L88" s="26"/>
    </row>
    <row r="89" spans="8:22" ht="13.5" customHeight="1" x14ac:dyDescent="0.15">
      <c r="H89" s="240">
        <v>0</v>
      </c>
      <c r="I89" s="158">
        <v>32</v>
      </c>
      <c r="J89" s="158" t="s">
        <v>35</v>
      </c>
      <c r="K89" s="44"/>
      <c r="L89" s="26"/>
    </row>
    <row r="90" spans="8:22" ht="13.5" customHeight="1" x14ac:dyDescent="0.15">
      <c r="H90" s="115">
        <f>SUM(H50:H89)</f>
        <v>718085</v>
      </c>
      <c r="I90" s="3"/>
      <c r="J90" s="6" t="s">
        <v>48</v>
      </c>
      <c r="K90" s="53"/>
    </row>
  </sheetData>
  <sortState xmlns:xlrd2="http://schemas.microsoft.com/office/spreadsheetml/2017/richdata2"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G71" sqref="G71"/>
    </sheetView>
  </sheetViews>
  <sheetFormatPr defaultRowHeight="13.5" x14ac:dyDescent="0.1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7" customWidth="1"/>
    <col min="18" max="18" width="12.5" customWidth="1"/>
    <col min="19" max="26" width="7.625" customWidth="1"/>
  </cols>
  <sheetData>
    <row r="10" spans="1:15" x14ac:dyDescent="0.15">
      <c r="O10" s="18"/>
    </row>
    <row r="15" spans="1:15" ht="12.75" customHeight="1" x14ac:dyDescent="0.15"/>
    <row r="16" spans="1:15" ht="11.1" customHeight="1" x14ac:dyDescent="0.15">
      <c r="A16" s="12"/>
      <c r="B16" s="146" t="s">
        <v>88</v>
      </c>
      <c r="C16" s="146" t="s">
        <v>89</v>
      </c>
      <c r="D16" s="146" t="s">
        <v>90</v>
      </c>
      <c r="E16" s="146" t="s">
        <v>79</v>
      </c>
      <c r="F16" s="146" t="s">
        <v>80</v>
      </c>
      <c r="G16" s="146" t="s">
        <v>81</v>
      </c>
      <c r="H16" s="146" t="s">
        <v>82</v>
      </c>
      <c r="I16" s="146" t="s">
        <v>83</v>
      </c>
      <c r="J16" s="146" t="s">
        <v>84</v>
      </c>
      <c r="K16" s="146" t="s">
        <v>85</v>
      </c>
      <c r="L16" s="146" t="s">
        <v>86</v>
      </c>
      <c r="M16" s="199" t="s">
        <v>87</v>
      </c>
      <c r="N16" s="201" t="s">
        <v>121</v>
      </c>
      <c r="O16" s="146" t="s">
        <v>123</v>
      </c>
    </row>
    <row r="17" spans="1:25" ht="11.1" customHeight="1" x14ac:dyDescent="0.15">
      <c r="A17" s="6" t="s">
        <v>149</v>
      </c>
      <c r="B17" s="143">
        <v>73.8</v>
      </c>
      <c r="C17" s="143">
        <v>75.2</v>
      </c>
      <c r="D17" s="143">
        <v>80.7</v>
      </c>
      <c r="E17" s="143">
        <v>84</v>
      </c>
      <c r="F17" s="143">
        <v>76.400000000000006</v>
      </c>
      <c r="G17" s="143">
        <v>85.7</v>
      </c>
      <c r="H17" s="145">
        <v>93.5</v>
      </c>
      <c r="I17" s="143">
        <v>83.6</v>
      </c>
      <c r="J17" s="143">
        <v>90.4</v>
      </c>
      <c r="K17" s="143">
        <v>78.8</v>
      </c>
      <c r="L17" s="143">
        <v>76.900000000000006</v>
      </c>
      <c r="M17" s="144">
        <v>79.7</v>
      </c>
      <c r="N17" s="203">
        <f>SUM(B17:M17)</f>
        <v>978.69999999999993</v>
      </c>
      <c r="O17" s="202">
        <v>120.3</v>
      </c>
      <c r="P17" s="140"/>
      <c r="Q17" s="204"/>
      <c r="R17" s="205"/>
      <c r="S17" s="205"/>
      <c r="T17" s="140"/>
      <c r="U17" s="140"/>
      <c r="V17" s="140"/>
      <c r="W17" s="140"/>
      <c r="X17" s="140"/>
      <c r="Y17" s="140"/>
    </row>
    <row r="18" spans="1:25" ht="11.1" customHeight="1" x14ac:dyDescent="0.15">
      <c r="A18" s="6" t="s">
        <v>154</v>
      </c>
      <c r="B18" s="143">
        <v>73</v>
      </c>
      <c r="C18" s="143">
        <v>75.900000000000006</v>
      </c>
      <c r="D18" s="143">
        <v>71.5</v>
      </c>
      <c r="E18" s="143">
        <v>77.5</v>
      </c>
      <c r="F18" s="143">
        <v>69.5</v>
      </c>
      <c r="G18" s="143">
        <v>72.900000000000006</v>
      </c>
      <c r="H18" s="145">
        <v>77.8</v>
      </c>
      <c r="I18" s="143">
        <v>69.599999999999994</v>
      </c>
      <c r="J18" s="143">
        <v>69.099999999999994</v>
      </c>
      <c r="K18" s="143">
        <v>65.3</v>
      </c>
      <c r="L18" s="143">
        <v>61.2</v>
      </c>
      <c r="M18" s="144">
        <v>67.400000000000006</v>
      </c>
      <c r="N18" s="203">
        <f>SUM(B18:M18)</f>
        <v>850.69999999999993</v>
      </c>
      <c r="O18" s="202">
        <f t="shared" ref="O18:O20" si="0">ROUND(N18/N17*100,1)</f>
        <v>86.9</v>
      </c>
      <c r="P18" s="140"/>
      <c r="Q18" s="205"/>
      <c r="R18" s="205"/>
      <c r="S18" s="205"/>
      <c r="T18" s="140"/>
      <c r="U18" s="140"/>
      <c r="V18" s="140"/>
      <c r="W18" s="140"/>
      <c r="X18" s="140"/>
      <c r="Y18" s="140"/>
    </row>
    <row r="19" spans="1:25" ht="11.1" customHeight="1" x14ac:dyDescent="0.15">
      <c r="A19" s="6" t="s">
        <v>158</v>
      </c>
      <c r="B19" s="143">
        <v>54.8</v>
      </c>
      <c r="C19" s="143">
        <v>61.9</v>
      </c>
      <c r="D19" s="143">
        <v>55.5</v>
      </c>
      <c r="E19" s="143">
        <v>67.3</v>
      </c>
      <c r="F19" s="143">
        <v>60.7</v>
      </c>
      <c r="G19" s="143">
        <v>76</v>
      </c>
      <c r="H19" s="145">
        <v>70.3</v>
      </c>
      <c r="I19" s="143">
        <v>68</v>
      </c>
      <c r="J19" s="143">
        <v>72</v>
      </c>
      <c r="K19" s="143">
        <v>68.7</v>
      </c>
      <c r="L19" s="143">
        <v>70</v>
      </c>
      <c r="M19" s="144">
        <v>74.3</v>
      </c>
      <c r="N19" s="203">
        <f>SUM(B19:M19)</f>
        <v>799.5</v>
      </c>
      <c r="O19" s="202">
        <f t="shared" si="0"/>
        <v>94</v>
      </c>
      <c r="P19" s="140"/>
      <c r="Q19" s="156"/>
      <c r="R19" s="205"/>
      <c r="S19" s="205"/>
      <c r="T19" s="140"/>
      <c r="U19" s="140"/>
      <c r="V19" s="140"/>
      <c r="W19" s="140"/>
      <c r="X19" s="140"/>
      <c r="Y19" s="140"/>
    </row>
    <row r="20" spans="1:25" ht="11.1" customHeight="1" x14ac:dyDescent="0.15">
      <c r="A20" s="6" t="s">
        <v>163</v>
      </c>
      <c r="B20" s="143">
        <v>54.3</v>
      </c>
      <c r="C20" s="143">
        <v>60.6</v>
      </c>
      <c r="D20" s="143">
        <v>56.3</v>
      </c>
      <c r="E20" s="143">
        <v>59.1</v>
      </c>
      <c r="F20" s="143">
        <v>59.3</v>
      </c>
      <c r="G20" s="143">
        <v>55.6</v>
      </c>
      <c r="H20" s="145">
        <v>62.1</v>
      </c>
      <c r="I20" s="143">
        <v>60</v>
      </c>
      <c r="J20" s="143">
        <v>57.7</v>
      </c>
      <c r="K20" s="143">
        <v>60.2</v>
      </c>
      <c r="L20" s="143">
        <v>55.8</v>
      </c>
      <c r="M20" s="144">
        <v>56.9</v>
      </c>
      <c r="N20" s="203">
        <f>SUM(B20:M20)</f>
        <v>697.9</v>
      </c>
      <c r="O20" s="202">
        <f t="shared" si="0"/>
        <v>87.3</v>
      </c>
      <c r="P20" s="140"/>
      <c r="Q20" s="156"/>
      <c r="R20" s="205"/>
      <c r="S20" s="205"/>
      <c r="T20" s="140"/>
      <c r="U20" s="140"/>
      <c r="V20" s="140"/>
      <c r="W20" s="140"/>
      <c r="X20" s="140"/>
      <c r="Y20" s="140"/>
    </row>
    <row r="21" spans="1:25" ht="11.1" customHeight="1" x14ac:dyDescent="0.15">
      <c r="A21" s="6" t="s">
        <v>171</v>
      </c>
      <c r="B21" s="143">
        <v>56.7</v>
      </c>
      <c r="C21" s="143">
        <v>58.5</v>
      </c>
      <c r="D21" s="143">
        <v>61.8</v>
      </c>
      <c r="E21" s="143">
        <v>60</v>
      </c>
      <c r="F21" s="143">
        <v>56.8</v>
      </c>
      <c r="G21" s="143">
        <v>60</v>
      </c>
      <c r="H21" s="145"/>
      <c r="I21" s="143"/>
      <c r="J21" s="143"/>
      <c r="K21" s="143"/>
      <c r="L21" s="143"/>
      <c r="M21" s="144"/>
      <c r="N21" s="203"/>
      <c r="O21" s="202"/>
      <c r="P21" s="140"/>
      <c r="Q21" s="156"/>
      <c r="R21" s="140"/>
      <c r="S21" s="140"/>
      <c r="T21" s="140"/>
      <c r="U21" s="140"/>
      <c r="V21" s="140"/>
      <c r="W21" s="140"/>
      <c r="X21" s="140"/>
      <c r="Y21" s="140"/>
    </row>
    <row r="22" spans="1:25" ht="12.75" customHeight="1" x14ac:dyDescent="0.1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140"/>
      <c r="O22" s="140"/>
      <c r="P22" s="140"/>
      <c r="Q22" s="156"/>
      <c r="R22" s="140"/>
      <c r="S22" s="140"/>
      <c r="T22" s="140"/>
      <c r="U22" s="140"/>
      <c r="V22" s="140"/>
      <c r="W22" s="140"/>
      <c r="X22" s="140"/>
      <c r="Y22" s="140"/>
    </row>
    <row r="23" spans="1:25" ht="9.9499999999999993" customHeight="1" x14ac:dyDescent="0.15">
      <c r="N23" s="140"/>
      <c r="O23" s="140"/>
      <c r="P23" s="140"/>
      <c r="Q23" s="156"/>
      <c r="R23" s="140"/>
      <c r="S23" s="140"/>
      <c r="T23" s="140"/>
      <c r="U23" s="140"/>
      <c r="V23" s="140"/>
      <c r="W23" s="140"/>
      <c r="X23" s="140"/>
      <c r="Y23" s="140"/>
    </row>
    <row r="24" spans="1:25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8" spans="1:25" x14ac:dyDescent="0.15">
      <c r="O28" s="149"/>
    </row>
    <row r="33" spans="1:26" x14ac:dyDescent="0.15">
      <c r="M33" s="4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6"/>
      <c r="B41" s="146" t="s">
        <v>88</v>
      </c>
      <c r="C41" s="146" t="s">
        <v>89</v>
      </c>
      <c r="D41" s="146" t="s">
        <v>90</v>
      </c>
      <c r="E41" s="146" t="s">
        <v>79</v>
      </c>
      <c r="F41" s="146" t="s">
        <v>80</v>
      </c>
      <c r="G41" s="146" t="s">
        <v>81</v>
      </c>
      <c r="H41" s="146" t="s">
        <v>82</v>
      </c>
      <c r="I41" s="146" t="s">
        <v>83</v>
      </c>
      <c r="J41" s="146" t="s">
        <v>84</v>
      </c>
      <c r="K41" s="146" t="s">
        <v>85</v>
      </c>
      <c r="L41" s="146" t="s">
        <v>86</v>
      </c>
      <c r="M41" s="199" t="s">
        <v>87</v>
      </c>
      <c r="N41" s="201" t="s">
        <v>122</v>
      </c>
      <c r="O41" s="146" t="s">
        <v>123</v>
      </c>
    </row>
    <row r="42" spans="1:26" ht="11.1" customHeight="1" x14ac:dyDescent="0.15">
      <c r="A42" s="6" t="s">
        <v>149</v>
      </c>
      <c r="B42" s="150">
        <v>96.4</v>
      </c>
      <c r="C42" s="150">
        <v>97.8</v>
      </c>
      <c r="D42" s="150">
        <v>95.2</v>
      </c>
      <c r="E42" s="150">
        <v>99.2</v>
      </c>
      <c r="F42" s="150">
        <v>97.6</v>
      </c>
      <c r="G42" s="150">
        <v>99</v>
      </c>
      <c r="H42" s="150">
        <v>101.3</v>
      </c>
      <c r="I42" s="150">
        <v>107</v>
      </c>
      <c r="J42" s="150">
        <v>105.1</v>
      </c>
      <c r="K42" s="150">
        <v>105.3</v>
      </c>
      <c r="L42" s="150">
        <v>100.4</v>
      </c>
      <c r="M42" s="200">
        <v>100.3</v>
      </c>
      <c r="N42" s="207">
        <f>SUM(B42:M42)/12</f>
        <v>100.38333333333333</v>
      </c>
      <c r="O42" s="202">
        <v>119.5</v>
      </c>
      <c r="P42" s="140"/>
      <c r="Q42" s="232"/>
      <c r="R42" s="232"/>
      <c r="S42" s="140"/>
      <c r="T42" s="140"/>
      <c r="U42" s="140"/>
      <c r="V42" s="140"/>
      <c r="W42" s="140"/>
      <c r="X42" s="140"/>
      <c r="Y42" s="140"/>
      <c r="Z42" s="140"/>
    </row>
    <row r="43" spans="1:26" ht="11.1" customHeight="1" x14ac:dyDescent="0.15">
      <c r="A43" s="6" t="s">
        <v>154</v>
      </c>
      <c r="B43" s="150">
        <v>105.8</v>
      </c>
      <c r="C43" s="150">
        <v>103.9</v>
      </c>
      <c r="D43" s="150">
        <v>96.7</v>
      </c>
      <c r="E43" s="150">
        <v>93.3</v>
      </c>
      <c r="F43" s="150">
        <v>100.2</v>
      </c>
      <c r="G43" s="150">
        <v>97.8</v>
      </c>
      <c r="H43" s="150">
        <v>101.8</v>
      </c>
      <c r="I43" s="150">
        <v>102.7</v>
      </c>
      <c r="J43" s="150">
        <v>99.6</v>
      </c>
      <c r="K43" s="150">
        <v>98.3</v>
      </c>
      <c r="L43" s="150">
        <v>92.6</v>
      </c>
      <c r="M43" s="200">
        <v>89</v>
      </c>
      <c r="N43" s="207">
        <f>SUM(B43:M43)/12</f>
        <v>98.47499999999998</v>
      </c>
      <c r="O43" s="202">
        <f t="shared" ref="O43:O45" si="1">ROUND(N43/N42*100,1)</f>
        <v>98.1</v>
      </c>
      <c r="P43" s="140"/>
      <c r="Q43" s="232"/>
      <c r="R43" s="232"/>
      <c r="S43" s="140"/>
      <c r="T43" s="140"/>
      <c r="U43" s="140"/>
      <c r="V43" s="140"/>
      <c r="W43" s="140"/>
      <c r="X43" s="140"/>
      <c r="Y43" s="140"/>
      <c r="Z43" s="140"/>
    </row>
    <row r="44" spans="1:26" ht="11.1" customHeight="1" x14ac:dyDescent="0.15">
      <c r="A44" s="6" t="s">
        <v>158</v>
      </c>
      <c r="B44" s="150">
        <v>92.4</v>
      </c>
      <c r="C44" s="150">
        <v>95.3</v>
      </c>
      <c r="D44" s="150">
        <v>92.5</v>
      </c>
      <c r="E44" s="150">
        <v>93.4</v>
      </c>
      <c r="F44" s="150">
        <v>95.2</v>
      </c>
      <c r="G44" s="150">
        <v>99.5</v>
      </c>
      <c r="H44" s="150">
        <v>101.2</v>
      </c>
      <c r="I44" s="150">
        <v>108.1</v>
      </c>
      <c r="J44" s="150">
        <v>97.5</v>
      </c>
      <c r="K44" s="150">
        <v>99.6</v>
      </c>
      <c r="L44" s="150">
        <v>98.6</v>
      </c>
      <c r="M44" s="200">
        <v>102.6</v>
      </c>
      <c r="N44" s="207">
        <f>SUM(B44:M44)/12</f>
        <v>97.99166666666666</v>
      </c>
      <c r="O44" s="202">
        <f t="shared" si="1"/>
        <v>99.5</v>
      </c>
      <c r="P44" s="140"/>
      <c r="Q44" s="232"/>
      <c r="R44" s="232"/>
      <c r="S44" s="140"/>
      <c r="T44" s="140"/>
      <c r="U44" s="140"/>
      <c r="V44" s="140"/>
      <c r="W44" s="140"/>
      <c r="X44" s="140"/>
      <c r="Y44" s="140"/>
      <c r="Z44" s="140"/>
    </row>
    <row r="45" spans="1:26" ht="11.1" customHeight="1" x14ac:dyDescent="0.15">
      <c r="A45" s="6" t="s">
        <v>163</v>
      </c>
      <c r="B45" s="150">
        <v>83.4</v>
      </c>
      <c r="C45" s="150">
        <v>86.1</v>
      </c>
      <c r="D45" s="150">
        <v>84.2</v>
      </c>
      <c r="E45" s="150">
        <v>84.1</v>
      </c>
      <c r="F45" s="150">
        <v>85.6</v>
      </c>
      <c r="G45" s="150">
        <v>85.8</v>
      </c>
      <c r="H45" s="150">
        <v>84.5</v>
      </c>
      <c r="I45" s="150">
        <v>86.5</v>
      </c>
      <c r="J45" s="150">
        <v>87.3</v>
      </c>
      <c r="K45" s="150">
        <v>89.5</v>
      </c>
      <c r="L45" s="150">
        <v>93.4</v>
      </c>
      <c r="M45" s="200">
        <v>94.4</v>
      </c>
      <c r="N45" s="207">
        <f>SUM(B45:M45)/12</f>
        <v>87.066666666666663</v>
      </c>
      <c r="O45" s="202">
        <f t="shared" si="1"/>
        <v>88.9</v>
      </c>
      <c r="P45" s="140"/>
      <c r="Q45" s="232"/>
      <c r="R45" s="232"/>
      <c r="S45" s="140"/>
      <c r="T45" s="140"/>
      <c r="U45" s="140"/>
      <c r="V45" s="140"/>
      <c r="W45" s="140"/>
      <c r="X45" s="140"/>
      <c r="Y45" s="140"/>
      <c r="Z45" s="140"/>
    </row>
    <row r="46" spans="1:26" ht="11.1" customHeight="1" x14ac:dyDescent="0.15">
      <c r="A46" s="6" t="s">
        <v>171</v>
      </c>
      <c r="B46" s="150">
        <v>96.7</v>
      </c>
      <c r="C46" s="150">
        <v>96.6</v>
      </c>
      <c r="D46" s="150">
        <v>93.7</v>
      </c>
      <c r="E46" s="150">
        <v>94</v>
      </c>
      <c r="F46" s="150">
        <v>96</v>
      </c>
      <c r="G46" s="150">
        <v>94.5</v>
      </c>
      <c r="H46" s="150"/>
      <c r="I46" s="150"/>
      <c r="J46" s="150"/>
      <c r="K46" s="150"/>
      <c r="L46" s="150"/>
      <c r="M46" s="200"/>
      <c r="N46" s="207"/>
      <c r="O46" s="202"/>
      <c r="P46" s="140"/>
      <c r="Q46" s="232"/>
      <c r="R46" s="232"/>
      <c r="S46" s="140"/>
      <c r="T46" s="140"/>
      <c r="U46" s="140"/>
      <c r="V46" s="140"/>
      <c r="W46" s="140"/>
      <c r="X46" s="140"/>
      <c r="Y46" s="140"/>
      <c r="Z46" s="140"/>
    </row>
    <row r="47" spans="1:26" ht="11.1" customHeight="1" x14ac:dyDescent="0.15">
      <c r="N47" s="18"/>
      <c r="O47" s="140"/>
      <c r="P47" s="140"/>
      <c r="Q47" s="156"/>
      <c r="R47" s="140"/>
      <c r="S47" s="140"/>
      <c r="T47" s="140"/>
      <c r="U47" s="140"/>
      <c r="V47" s="140"/>
      <c r="W47" s="140"/>
      <c r="X47" s="140"/>
      <c r="Y47" s="140"/>
      <c r="Z47" s="140"/>
    </row>
    <row r="48" spans="1:26" ht="11.1" customHeight="1" x14ac:dyDescent="0.15">
      <c r="N48" s="18"/>
      <c r="O48" s="140"/>
      <c r="P48" s="140"/>
      <c r="Q48" s="156"/>
      <c r="R48" s="140"/>
      <c r="S48" s="140"/>
      <c r="T48" s="140"/>
      <c r="U48" s="140"/>
      <c r="V48" s="140"/>
      <c r="W48" s="140"/>
      <c r="X48" s="140"/>
      <c r="Y48" s="140"/>
      <c r="Z48" s="140"/>
    </row>
    <row r="64" ht="9.75" customHeight="1" x14ac:dyDescent="0.15"/>
    <row r="65" spans="1:26" ht="9.9499999999999993" customHeight="1" x14ac:dyDescent="0.15">
      <c r="A65" s="6"/>
      <c r="B65" s="146" t="s">
        <v>88</v>
      </c>
      <c r="C65" s="146" t="s">
        <v>89</v>
      </c>
      <c r="D65" s="146" t="s">
        <v>90</v>
      </c>
      <c r="E65" s="146" t="s">
        <v>79</v>
      </c>
      <c r="F65" s="146" t="s">
        <v>80</v>
      </c>
      <c r="G65" s="146" t="s">
        <v>81</v>
      </c>
      <c r="H65" s="146" t="s">
        <v>82</v>
      </c>
      <c r="I65" s="146" t="s">
        <v>83</v>
      </c>
      <c r="J65" s="146" t="s">
        <v>84</v>
      </c>
      <c r="K65" s="146" t="s">
        <v>85</v>
      </c>
      <c r="L65" s="146" t="s">
        <v>86</v>
      </c>
      <c r="M65" s="199" t="s">
        <v>87</v>
      </c>
      <c r="N65" s="201" t="s">
        <v>122</v>
      </c>
      <c r="O65" s="234" t="s">
        <v>123</v>
      </c>
    </row>
    <row r="66" spans="1:26" ht="11.1" customHeight="1" x14ac:dyDescent="0.15">
      <c r="A66" s="6" t="s">
        <v>149</v>
      </c>
      <c r="B66" s="143">
        <v>76.2</v>
      </c>
      <c r="C66" s="143">
        <v>76.7</v>
      </c>
      <c r="D66" s="143">
        <v>85</v>
      </c>
      <c r="E66" s="143">
        <v>84.4</v>
      </c>
      <c r="F66" s="143">
        <v>78.400000000000006</v>
      </c>
      <c r="G66" s="143">
        <v>86.5</v>
      </c>
      <c r="H66" s="143">
        <v>92.3</v>
      </c>
      <c r="I66" s="143">
        <v>77.5</v>
      </c>
      <c r="J66" s="143">
        <v>86.1</v>
      </c>
      <c r="K66" s="143">
        <v>74.8</v>
      </c>
      <c r="L66" s="143">
        <v>77.099999999999994</v>
      </c>
      <c r="M66" s="144">
        <v>79.400000000000006</v>
      </c>
      <c r="N66" s="206">
        <f>SUM(B66:M66)/12</f>
        <v>81.2</v>
      </c>
      <c r="O66" s="202">
        <v>100.5</v>
      </c>
      <c r="P66" s="18"/>
      <c r="Q66" s="209"/>
      <c r="R66" s="209"/>
      <c r="S66" s="18"/>
      <c r="T66" s="18"/>
      <c r="U66" s="18"/>
      <c r="V66" s="18"/>
      <c r="W66" s="18"/>
      <c r="X66" s="18"/>
      <c r="Y66" s="18"/>
      <c r="Z66" s="18"/>
    </row>
    <row r="67" spans="1:26" ht="11.1" customHeight="1" x14ac:dyDescent="0.15">
      <c r="A67" s="6" t="s">
        <v>154</v>
      </c>
      <c r="B67" s="143">
        <v>68.099999999999994</v>
      </c>
      <c r="C67" s="143">
        <v>73.3</v>
      </c>
      <c r="D67" s="143">
        <v>74.900000000000006</v>
      </c>
      <c r="E67" s="143">
        <v>83.4</v>
      </c>
      <c r="F67" s="143">
        <v>68.3</v>
      </c>
      <c r="G67" s="143">
        <v>74.900000000000006</v>
      </c>
      <c r="H67" s="143">
        <v>76</v>
      </c>
      <c r="I67" s="143">
        <v>67.599999999999994</v>
      </c>
      <c r="J67" s="143">
        <v>69.8</v>
      </c>
      <c r="K67" s="143">
        <v>66.599999999999994</v>
      </c>
      <c r="L67" s="143">
        <v>67.099999999999994</v>
      </c>
      <c r="M67" s="144">
        <v>76.3</v>
      </c>
      <c r="N67" s="206">
        <f>SUM(B67:M67)/12</f>
        <v>72.191666666666663</v>
      </c>
      <c r="O67" s="202">
        <f t="shared" ref="O67:O69" si="2">ROUND(N67/N66*100,1)</f>
        <v>88.9</v>
      </c>
      <c r="P67" s="18"/>
      <c r="Q67" s="297"/>
      <c r="R67" s="297"/>
      <c r="S67" s="18"/>
      <c r="T67" s="18"/>
      <c r="U67" s="18"/>
      <c r="V67" s="18"/>
      <c r="W67" s="18"/>
      <c r="X67" s="18"/>
      <c r="Y67" s="18"/>
      <c r="Z67" s="18"/>
    </row>
    <row r="68" spans="1:26" ht="11.1" customHeight="1" x14ac:dyDescent="0.15">
      <c r="A68" s="6" t="s">
        <v>158</v>
      </c>
      <c r="B68" s="143">
        <v>58.5</v>
      </c>
      <c r="C68" s="143">
        <v>64.400000000000006</v>
      </c>
      <c r="D68" s="143">
        <v>60.6</v>
      </c>
      <c r="E68" s="143">
        <v>71.900000000000006</v>
      </c>
      <c r="F68" s="143">
        <v>63.4</v>
      </c>
      <c r="G68" s="143">
        <v>75.900000000000006</v>
      </c>
      <c r="H68" s="143">
        <v>69.2</v>
      </c>
      <c r="I68" s="143">
        <v>61.7</v>
      </c>
      <c r="J68" s="143">
        <v>75.099999999999994</v>
      </c>
      <c r="K68" s="143">
        <v>68.7</v>
      </c>
      <c r="L68" s="143">
        <v>71.2</v>
      </c>
      <c r="M68" s="144">
        <v>71.8</v>
      </c>
      <c r="N68" s="206">
        <f>SUM(B68:M68)/12</f>
        <v>67.7</v>
      </c>
      <c r="O68" s="202">
        <f t="shared" si="2"/>
        <v>93.8</v>
      </c>
      <c r="P68" s="18"/>
      <c r="Q68" s="297"/>
      <c r="R68" s="297"/>
      <c r="S68" s="18"/>
      <c r="T68" s="18"/>
      <c r="U68" s="18"/>
      <c r="V68" s="18"/>
      <c r="W68" s="18"/>
      <c r="X68" s="18"/>
      <c r="Y68" s="18"/>
      <c r="Z68" s="18"/>
    </row>
    <row r="69" spans="1:26" ht="11.1" customHeight="1" x14ac:dyDescent="0.15">
      <c r="A69" s="6" t="s">
        <v>163</v>
      </c>
      <c r="B69" s="143">
        <v>68.7</v>
      </c>
      <c r="C69" s="143">
        <v>69.900000000000006</v>
      </c>
      <c r="D69" s="143">
        <v>67.2</v>
      </c>
      <c r="E69" s="143">
        <v>70.3</v>
      </c>
      <c r="F69" s="143">
        <v>69</v>
      </c>
      <c r="G69" s="143">
        <v>64.8</v>
      </c>
      <c r="H69" s="143">
        <v>73.7</v>
      </c>
      <c r="I69" s="143">
        <v>68.900000000000006</v>
      </c>
      <c r="J69" s="143">
        <v>65.900000000000006</v>
      </c>
      <c r="K69" s="143">
        <v>66.8</v>
      </c>
      <c r="L69" s="143">
        <v>58.9</v>
      </c>
      <c r="M69" s="144">
        <v>60.1</v>
      </c>
      <c r="N69" s="206">
        <f>SUM(B69:M69)/12</f>
        <v>67.016666666666666</v>
      </c>
      <c r="O69" s="202">
        <f t="shared" si="2"/>
        <v>99</v>
      </c>
      <c r="P69" s="18"/>
      <c r="Q69" s="297"/>
      <c r="R69" s="297"/>
      <c r="S69" s="18"/>
      <c r="T69" s="18"/>
      <c r="U69" s="18"/>
      <c r="V69" s="18"/>
      <c r="W69" s="18"/>
      <c r="X69" s="18"/>
      <c r="Y69" s="18"/>
      <c r="Z69" s="18"/>
    </row>
    <row r="70" spans="1:26" ht="11.1" customHeight="1" x14ac:dyDescent="0.15">
      <c r="A70" s="6" t="s">
        <v>171</v>
      </c>
      <c r="B70" s="143">
        <v>58.1</v>
      </c>
      <c r="C70" s="143">
        <v>60.6</v>
      </c>
      <c r="D70" s="143">
        <v>66.400000000000006</v>
      </c>
      <c r="E70" s="143">
        <v>63.8</v>
      </c>
      <c r="F70" s="143">
        <v>58.7</v>
      </c>
      <c r="G70" s="143">
        <v>63.8</v>
      </c>
      <c r="H70" s="143"/>
      <c r="I70" s="143"/>
      <c r="J70" s="143"/>
      <c r="K70" s="143"/>
      <c r="L70" s="143"/>
      <c r="M70" s="144"/>
      <c r="N70" s="206"/>
      <c r="O70" s="202"/>
      <c r="P70" s="18"/>
      <c r="Q70" s="155"/>
      <c r="R70" s="41"/>
      <c r="S70" s="18"/>
      <c r="T70" s="18"/>
      <c r="U70" s="18"/>
      <c r="V70" s="18"/>
      <c r="W70" s="18"/>
      <c r="X70" s="18"/>
      <c r="Y70" s="18"/>
      <c r="Z70" s="18"/>
    </row>
    <row r="71" spans="1:26" ht="11.1" customHeight="1" x14ac:dyDescent="0.15"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 x14ac:dyDescent="0.15">
      <c r="B72" s="147"/>
      <c r="C72" s="147"/>
      <c r="D72" s="147"/>
      <c r="E72" s="147"/>
      <c r="F72" s="147"/>
      <c r="G72" s="151"/>
      <c r="H72" s="147"/>
      <c r="I72" s="147"/>
      <c r="J72" s="147"/>
      <c r="K72" s="147"/>
      <c r="L72" s="147"/>
      <c r="M72" s="147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15"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G76" sqref="G76"/>
    </sheetView>
  </sheetViews>
  <sheetFormatPr defaultRowHeight="13.5" x14ac:dyDescent="0.1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7" customWidth="1"/>
    <col min="25" max="26" width="7.625" customWidth="1"/>
  </cols>
  <sheetData>
    <row r="1" spans="1:26" x14ac:dyDescent="0.15">
      <c r="A1" s="18"/>
      <c r="B1" s="140"/>
      <c r="C1" s="140"/>
      <c r="D1" s="140"/>
      <c r="E1" s="140"/>
      <c r="F1" s="140"/>
      <c r="G1" s="140"/>
      <c r="H1" s="140"/>
      <c r="I1" s="140"/>
      <c r="L1" s="47"/>
      <c r="M1" s="46"/>
      <c r="N1" s="47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x14ac:dyDescent="0.15">
      <c r="A2" s="18"/>
      <c r="B2" s="140"/>
      <c r="C2" s="140"/>
      <c r="D2" s="140"/>
      <c r="E2" s="140"/>
      <c r="F2" s="140"/>
      <c r="G2" s="140"/>
      <c r="H2" s="140"/>
      <c r="I2" s="140"/>
      <c r="L2" s="47"/>
      <c r="M2" s="152"/>
      <c r="N2" s="47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</row>
    <row r="3" spans="1:26" x14ac:dyDescent="0.15">
      <c r="A3" s="18"/>
      <c r="B3" s="140"/>
      <c r="C3" s="140"/>
      <c r="D3" s="140"/>
      <c r="E3" s="140"/>
      <c r="F3" s="140"/>
      <c r="G3" s="140"/>
      <c r="H3" s="140"/>
      <c r="I3" s="140"/>
      <c r="L3" s="47"/>
      <c r="M3" s="152"/>
      <c r="N3" s="47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</row>
    <row r="4" spans="1:26" x14ac:dyDescent="0.15">
      <c r="A4" s="18"/>
      <c r="B4" s="140"/>
      <c r="C4" s="140"/>
      <c r="D4" s="140"/>
      <c r="E4" s="140"/>
      <c r="F4" s="140"/>
      <c r="G4" s="140"/>
      <c r="H4" s="140"/>
      <c r="I4" s="140"/>
      <c r="L4" s="47"/>
      <c r="M4" s="152"/>
      <c r="N4" s="47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6" x14ac:dyDescent="0.15">
      <c r="A5" s="18"/>
      <c r="B5" s="140"/>
      <c r="C5" s="140"/>
      <c r="D5" s="140"/>
      <c r="E5" s="140"/>
      <c r="F5" s="140"/>
      <c r="G5" s="140"/>
      <c r="H5" s="140"/>
      <c r="I5" s="140"/>
      <c r="L5" s="47"/>
      <c r="M5" s="152"/>
      <c r="N5" s="47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</row>
    <row r="6" spans="1:26" x14ac:dyDescent="0.15">
      <c r="L6" s="47"/>
      <c r="M6" s="152"/>
      <c r="N6" s="47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</row>
    <row r="7" spans="1:26" x14ac:dyDescent="0.15"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18" spans="1:18" ht="11.1" customHeight="1" x14ac:dyDescent="0.15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1" t="s">
        <v>121</v>
      </c>
      <c r="O18" s="201" t="s">
        <v>123</v>
      </c>
    </row>
    <row r="19" spans="1:18" ht="11.1" customHeight="1" x14ac:dyDescent="0.15">
      <c r="A19" s="6" t="s">
        <v>149</v>
      </c>
      <c r="B19" s="150">
        <v>9.4</v>
      </c>
      <c r="C19" s="150">
        <v>10.3</v>
      </c>
      <c r="D19" s="150">
        <v>13.4</v>
      </c>
      <c r="E19" s="150">
        <v>13.5</v>
      </c>
      <c r="F19" s="150">
        <v>11.3</v>
      </c>
      <c r="G19" s="150">
        <v>12.2</v>
      </c>
      <c r="H19" s="150">
        <v>10.9</v>
      </c>
      <c r="I19" s="150">
        <v>11.2</v>
      </c>
      <c r="J19" s="150">
        <v>12.1</v>
      </c>
      <c r="K19" s="150">
        <v>10.7</v>
      </c>
      <c r="L19" s="150">
        <v>11.3</v>
      </c>
      <c r="M19" s="150">
        <v>11.8</v>
      </c>
      <c r="N19" s="207">
        <f>SUM(B19:M19)</f>
        <v>138.10000000000002</v>
      </c>
      <c r="O19" s="207">
        <v>92.4</v>
      </c>
      <c r="Q19" s="209"/>
      <c r="R19" s="209"/>
    </row>
    <row r="20" spans="1:18" ht="11.1" customHeight="1" x14ac:dyDescent="0.15">
      <c r="A20" s="6" t="s">
        <v>154</v>
      </c>
      <c r="B20" s="150">
        <v>11.1</v>
      </c>
      <c r="C20" s="150">
        <v>11.5</v>
      </c>
      <c r="D20" s="150">
        <v>12.1</v>
      </c>
      <c r="E20" s="150">
        <v>12.3</v>
      </c>
      <c r="F20" s="150">
        <v>10.6</v>
      </c>
      <c r="G20" s="150">
        <v>11.7</v>
      </c>
      <c r="H20" s="150">
        <v>10.9</v>
      </c>
      <c r="I20" s="150">
        <v>12.4</v>
      </c>
      <c r="J20" s="150">
        <v>11.6</v>
      </c>
      <c r="K20" s="150">
        <v>11.3</v>
      </c>
      <c r="L20" s="150">
        <v>12.4</v>
      </c>
      <c r="M20" s="150">
        <v>11.7</v>
      </c>
      <c r="N20" s="207">
        <f>SUM(B20:M20)</f>
        <v>139.6</v>
      </c>
      <c r="O20" s="207">
        <f t="shared" ref="O20:O22" si="0">ROUND(N20/N19*100,1)</f>
        <v>101.1</v>
      </c>
      <c r="Q20" s="209"/>
      <c r="R20" s="209"/>
    </row>
    <row r="21" spans="1:18" ht="11.1" customHeight="1" x14ac:dyDescent="0.15">
      <c r="A21" s="6" t="s">
        <v>158</v>
      </c>
      <c r="B21" s="150">
        <v>11.5</v>
      </c>
      <c r="C21" s="150">
        <v>11.2</v>
      </c>
      <c r="D21" s="150">
        <v>11.8</v>
      </c>
      <c r="E21" s="150">
        <v>12.5</v>
      </c>
      <c r="F21" s="150">
        <v>9.6999999999999993</v>
      </c>
      <c r="G21" s="150">
        <v>12.4</v>
      </c>
      <c r="H21" s="150">
        <v>11.3</v>
      </c>
      <c r="I21" s="150">
        <v>9.8000000000000007</v>
      </c>
      <c r="J21" s="150">
        <v>10.5</v>
      </c>
      <c r="K21" s="150">
        <v>10.6</v>
      </c>
      <c r="L21" s="150">
        <v>11</v>
      </c>
      <c r="M21" s="150">
        <v>12</v>
      </c>
      <c r="N21" s="207">
        <f>SUM(B21:M21)</f>
        <v>134.30000000000001</v>
      </c>
      <c r="O21" s="207">
        <f t="shared" si="0"/>
        <v>96.2</v>
      </c>
      <c r="Q21" s="209"/>
      <c r="R21" s="209"/>
    </row>
    <row r="22" spans="1:18" ht="11.1" customHeight="1" x14ac:dyDescent="0.15">
      <c r="A22" s="6" t="s">
        <v>163</v>
      </c>
      <c r="B22" s="150">
        <v>9.3000000000000007</v>
      </c>
      <c r="C22" s="150">
        <v>12</v>
      </c>
      <c r="D22" s="150">
        <v>11.7</v>
      </c>
      <c r="E22" s="150">
        <v>11.6</v>
      </c>
      <c r="F22" s="150">
        <v>11.5</v>
      </c>
      <c r="G22" s="150">
        <v>12.4</v>
      </c>
      <c r="H22" s="150">
        <v>13.3</v>
      </c>
      <c r="I22" s="150">
        <v>11.1</v>
      </c>
      <c r="J22" s="150">
        <v>11.4</v>
      </c>
      <c r="K22" s="150">
        <v>12.1</v>
      </c>
      <c r="L22" s="150">
        <v>11.3</v>
      </c>
      <c r="M22" s="150">
        <v>11.9</v>
      </c>
      <c r="N22" s="207">
        <f>SUM(B22:M22)</f>
        <v>139.6</v>
      </c>
      <c r="O22" s="207">
        <f t="shared" si="0"/>
        <v>103.9</v>
      </c>
      <c r="Q22" s="209"/>
      <c r="R22" s="209"/>
    </row>
    <row r="23" spans="1:18" ht="11.1" customHeight="1" x14ac:dyDescent="0.15">
      <c r="A23" s="6" t="s">
        <v>171</v>
      </c>
      <c r="B23" s="150">
        <v>10</v>
      </c>
      <c r="C23" s="150">
        <v>10</v>
      </c>
      <c r="D23" s="150">
        <v>13.2</v>
      </c>
      <c r="E23" s="150">
        <v>13</v>
      </c>
      <c r="F23" s="150">
        <v>11.7</v>
      </c>
      <c r="G23" s="150">
        <v>11.8</v>
      </c>
      <c r="H23" s="150"/>
      <c r="I23" s="150"/>
      <c r="J23" s="150"/>
      <c r="K23" s="150"/>
      <c r="L23" s="150"/>
      <c r="M23" s="150"/>
      <c r="N23" s="207"/>
      <c r="O23" s="207"/>
    </row>
    <row r="24" spans="1:18" ht="9.75" customHeight="1" x14ac:dyDescent="0.15">
      <c r="J24" s="285"/>
    </row>
    <row r="35" spans="1:26" ht="9" customHeight="1" x14ac:dyDescent="0.15"/>
    <row r="36" spans="1:26" ht="9" customHeight="1" x14ac:dyDescent="0.15"/>
    <row r="37" spans="1:26" ht="9" customHeight="1" x14ac:dyDescent="0.15"/>
    <row r="38" spans="1:26" ht="9" customHeight="1" x14ac:dyDescent="0.15"/>
    <row r="39" spans="1:26" ht="9" customHeight="1" x14ac:dyDescent="0.15"/>
    <row r="40" spans="1:26" ht="9" customHeight="1" x14ac:dyDescent="0.15"/>
    <row r="41" spans="1:26" ht="20.25" customHeight="1" x14ac:dyDescent="0.15"/>
    <row r="42" spans="1:26" ht="11.1" customHeight="1" x14ac:dyDescent="0.15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1" t="s">
        <v>122</v>
      </c>
      <c r="O42" s="201" t="s">
        <v>123</v>
      </c>
    </row>
    <row r="43" spans="1:26" ht="11.1" customHeight="1" x14ac:dyDescent="0.15">
      <c r="A43" s="6" t="s">
        <v>149</v>
      </c>
      <c r="B43" s="150">
        <v>18.8</v>
      </c>
      <c r="C43" s="150">
        <v>18.100000000000001</v>
      </c>
      <c r="D43" s="150">
        <v>19.5</v>
      </c>
      <c r="E43" s="150">
        <v>19.100000000000001</v>
      </c>
      <c r="F43" s="150">
        <v>19.2</v>
      </c>
      <c r="G43" s="150">
        <v>18.7</v>
      </c>
      <c r="H43" s="150">
        <v>18.2</v>
      </c>
      <c r="I43" s="150">
        <v>19</v>
      </c>
      <c r="J43" s="150">
        <v>18.7</v>
      </c>
      <c r="K43" s="150">
        <v>18.399999999999999</v>
      </c>
      <c r="L43" s="150">
        <v>18.7</v>
      </c>
      <c r="M43" s="150">
        <v>19.7</v>
      </c>
      <c r="N43" s="207">
        <f>SUM(B43:M43)/12</f>
        <v>18.841666666666665</v>
      </c>
      <c r="O43" s="207">
        <v>83.7</v>
      </c>
      <c r="P43" s="152"/>
      <c r="Q43" s="210"/>
      <c r="R43" s="210"/>
      <c r="S43" s="152"/>
      <c r="T43" s="152"/>
      <c r="U43" s="152"/>
      <c r="V43" s="152"/>
      <c r="W43" s="152"/>
      <c r="X43" s="152"/>
      <c r="Y43" s="152"/>
      <c r="Z43" s="152"/>
    </row>
    <row r="44" spans="1:26" ht="11.1" customHeight="1" x14ac:dyDescent="0.15">
      <c r="A44" s="6" t="s">
        <v>154</v>
      </c>
      <c r="B44" s="150">
        <v>19.8</v>
      </c>
      <c r="C44" s="150">
        <v>20.3</v>
      </c>
      <c r="D44" s="150">
        <v>19.8</v>
      </c>
      <c r="E44" s="150">
        <v>19.100000000000001</v>
      </c>
      <c r="F44" s="150">
        <v>18.600000000000001</v>
      </c>
      <c r="G44" s="150">
        <v>18.600000000000001</v>
      </c>
      <c r="H44" s="150">
        <v>17.899999999999999</v>
      </c>
      <c r="I44" s="150">
        <v>18.2</v>
      </c>
      <c r="J44" s="150">
        <v>18.2</v>
      </c>
      <c r="K44" s="150">
        <v>18.100000000000001</v>
      </c>
      <c r="L44" s="150">
        <v>18.100000000000001</v>
      </c>
      <c r="M44" s="150">
        <v>18.2</v>
      </c>
      <c r="N44" s="207">
        <f>SUM(B44:M44)/12</f>
        <v>18.741666666666664</v>
      </c>
      <c r="O44" s="207">
        <f t="shared" ref="O44" si="1">ROUND(N44/N43*100,1)</f>
        <v>99.5</v>
      </c>
      <c r="P44" s="152"/>
      <c r="Q44" s="210"/>
      <c r="R44" s="210"/>
      <c r="S44" s="152"/>
      <c r="T44" s="152"/>
      <c r="U44" s="152"/>
      <c r="V44" s="152"/>
      <c r="W44" s="152"/>
      <c r="X44" s="152"/>
      <c r="Y44" s="152"/>
      <c r="Z44" s="152"/>
    </row>
    <row r="45" spans="1:26" ht="11.1" customHeight="1" x14ac:dyDescent="0.15">
      <c r="A45" s="6" t="s">
        <v>158</v>
      </c>
      <c r="B45" s="150">
        <v>19.399999999999999</v>
      </c>
      <c r="C45" s="150">
        <v>19.3</v>
      </c>
      <c r="D45" s="150">
        <v>19</v>
      </c>
      <c r="E45" s="150">
        <v>19.100000000000001</v>
      </c>
      <c r="F45" s="150">
        <v>18.8</v>
      </c>
      <c r="G45" s="150">
        <v>19.100000000000001</v>
      </c>
      <c r="H45" s="150">
        <v>19.100000000000001</v>
      </c>
      <c r="I45" s="150">
        <v>18.3</v>
      </c>
      <c r="J45" s="150">
        <v>18.2</v>
      </c>
      <c r="K45" s="150">
        <v>17.5</v>
      </c>
      <c r="L45" s="150">
        <v>16.8</v>
      </c>
      <c r="M45" s="150">
        <v>17.100000000000001</v>
      </c>
      <c r="N45" s="207">
        <f>SUM(B45:M45)/12</f>
        <v>18.475000000000001</v>
      </c>
      <c r="O45" s="207">
        <v>98.9</v>
      </c>
      <c r="P45" s="152"/>
      <c r="Q45" s="210"/>
      <c r="R45" s="210"/>
      <c r="S45" s="152"/>
      <c r="T45" s="152"/>
      <c r="U45" s="152"/>
      <c r="V45" s="152"/>
      <c r="W45" s="152"/>
      <c r="X45" s="152"/>
      <c r="Y45" s="152"/>
      <c r="Z45" s="152"/>
    </row>
    <row r="46" spans="1:26" ht="11.1" customHeight="1" x14ac:dyDescent="0.15">
      <c r="A46" s="6" t="s">
        <v>163</v>
      </c>
      <c r="B46" s="150">
        <v>17.2</v>
      </c>
      <c r="C46" s="150">
        <v>16.8</v>
      </c>
      <c r="D46" s="150">
        <v>17</v>
      </c>
      <c r="E46" s="150">
        <v>16.600000000000001</v>
      </c>
      <c r="F46" s="150">
        <v>16.3</v>
      </c>
      <c r="G46" s="150">
        <v>17.7</v>
      </c>
      <c r="H46" s="150">
        <v>16.8</v>
      </c>
      <c r="I46" s="150">
        <v>17.2</v>
      </c>
      <c r="J46" s="150">
        <v>16.899999999999999</v>
      </c>
      <c r="K46" s="150">
        <v>16.7</v>
      </c>
      <c r="L46" s="150">
        <v>16.8</v>
      </c>
      <c r="M46" s="150">
        <v>16.7</v>
      </c>
      <c r="N46" s="207">
        <f>SUM(B46:M46)/12</f>
        <v>16.891666666666666</v>
      </c>
      <c r="O46" s="207">
        <f t="shared" ref="O46" si="2">ROUND(N46/N45*100,1)</f>
        <v>91.4</v>
      </c>
      <c r="P46" s="152"/>
      <c r="Q46" s="210"/>
      <c r="R46" s="210"/>
      <c r="S46" s="152"/>
      <c r="T46" s="152"/>
      <c r="U46" s="152"/>
      <c r="V46" s="152"/>
      <c r="W46" s="152"/>
      <c r="X46" s="152"/>
      <c r="Y46" s="152"/>
      <c r="Z46" s="152"/>
    </row>
    <row r="47" spans="1:26" ht="11.1" customHeight="1" x14ac:dyDescent="0.15">
      <c r="A47" s="6" t="s">
        <v>171</v>
      </c>
      <c r="B47" s="150">
        <v>16.7</v>
      </c>
      <c r="C47" s="150">
        <v>16.7</v>
      </c>
      <c r="D47" s="150">
        <v>16.899999999999999</v>
      </c>
      <c r="E47" s="150">
        <v>16.399999999999999</v>
      </c>
      <c r="F47" s="150">
        <v>16.8</v>
      </c>
      <c r="G47" s="150">
        <v>17.2</v>
      </c>
      <c r="H47" s="150"/>
      <c r="I47" s="150"/>
      <c r="J47" s="150"/>
      <c r="K47" s="150"/>
      <c r="L47" s="150"/>
      <c r="M47" s="150"/>
      <c r="N47" s="207"/>
      <c r="O47" s="207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</row>
    <row r="48" spans="1:26" ht="6.75" customHeight="1" x14ac:dyDescent="0.15">
      <c r="N48" s="47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</row>
    <row r="49" spans="14:26" ht="9" hidden="1" customHeight="1" x14ac:dyDescent="0.15">
      <c r="N49" s="47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</row>
    <row r="61" spans="14:26" ht="9" customHeight="1" x14ac:dyDescent="0.15"/>
    <row r="62" spans="14:26" ht="9" customHeight="1" x14ac:dyDescent="0.15"/>
    <row r="63" spans="14:26" ht="9" customHeight="1" x14ac:dyDescent="0.15"/>
    <row r="64" spans="14:26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47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1.1" customHeight="1" x14ac:dyDescent="0.15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1" t="s">
        <v>122</v>
      </c>
      <c r="O70" s="201" t="s">
        <v>123</v>
      </c>
      <c r="P70" s="47"/>
      <c r="Q70" s="47"/>
      <c r="R70" s="47"/>
      <c r="S70" s="47"/>
      <c r="T70" s="47"/>
      <c r="U70" s="47"/>
      <c r="V70" s="47"/>
      <c r="W70" s="47"/>
      <c r="Y70" s="47"/>
      <c r="Z70" s="47"/>
    </row>
    <row r="71" spans="1:26" ht="11.1" customHeight="1" x14ac:dyDescent="0.15">
      <c r="A71" s="6" t="s">
        <v>149</v>
      </c>
      <c r="B71" s="143">
        <v>51.9</v>
      </c>
      <c r="C71" s="143">
        <v>57.5</v>
      </c>
      <c r="D71" s="143">
        <v>67.900000000000006</v>
      </c>
      <c r="E71" s="143">
        <v>70.8</v>
      </c>
      <c r="F71" s="143">
        <v>59.1</v>
      </c>
      <c r="G71" s="143">
        <v>65.8</v>
      </c>
      <c r="H71" s="143">
        <v>60.1</v>
      </c>
      <c r="I71" s="143">
        <v>57.8</v>
      </c>
      <c r="J71" s="143">
        <v>64.7</v>
      </c>
      <c r="K71" s="143">
        <v>58.7</v>
      </c>
      <c r="L71" s="143">
        <v>59.8</v>
      </c>
      <c r="M71" s="143">
        <v>58.8</v>
      </c>
      <c r="N71" s="206">
        <f>SUM(B71:M71)/12</f>
        <v>61.07500000000001</v>
      </c>
      <c r="O71" s="207">
        <v>109.3</v>
      </c>
      <c r="P71" s="47"/>
      <c r="Q71" s="17"/>
      <c r="R71" s="17"/>
      <c r="S71" s="47"/>
      <c r="T71" s="47"/>
      <c r="U71" s="47"/>
      <c r="V71" s="47"/>
      <c r="W71" s="47"/>
      <c r="Y71" s="47"/>
      <c r="Z71" s="47"/>
    </row>
    <row r="72" spans="1:26" ht="11.1" customHeight="1" x14ac:dyDescent="0.15">
      <c r="A72" s="6" t="s">
        <v>154</v>
      </c>
      <c r="B72" s="143">
        <v>56</v>
      </c>
      <c r="C72" s="143">
        <v>56.2</v>
      </c>
      <c r="D72" s="143">
        <v>61.6</v>
      </c>
      <c r="E72" s="143">
        <v>64.7</v>
      </c>
      <c r="F72" s="143">
        <v>57.9</v>
      </c>
      <c r="G72" s="143">
        <v>62.6</v>
      </c>
      <c r="H72" s="143">
        <v>61.9</v>
      </c>
      <c r="I72" s="143">
        <v>67.599999999999994</v>
      </c>
      <c r="J72" s="143">
        <v>63.8</v>
      </c>
      <c r="K72" s="143">
        <v>62.6</v>
      </c>
      <c r="L72" s="143">
        <v>68.7</v>
      </c>
      <c r="M72" s="143">
        <v>64.3</v>
      </c>
      <c r="N72" s="206">
        <f>SUM(B72:M72)/12</f>
        <v>62.324999999999996</v>
      </c>
      <c r="O72" s="207">
        <f t="shared" ref="O72:O74" si="3">ROUND(N72/N71*100,1)</f>
        <v>102</v>
      </c>
      <c r="P72" s="47"/>
      <c r="Q72" s="17"/>
      <c r="R72" s="17"/>
      <c r="S72" s="47"/>
      <c r="T72" s="47"/>
      <c r="U72" s="47"/>
      <c r="V72" s="47"/>
      <c r="W72" s="47"/>
      <c r="Y72" s="47"/>
      <c r="Z72" s="47"/>
    </row>
    <row r="73" spans="1:26" ht="11.1" customHeight="1" x14ac:dyDescent="0.15">
      <c r="A73" s="6" t="s">
        <v>158</v>
      </c>
      <c r="B73" s="143">
        <v>58</v>
      </c>
      <c r="C73" s="143">
        <v>58.6</v>
      </c>
      <c r="D73" s="143">
        <v>62.1</v>
      </c>
      <c r="E73" s="143">
        <v>65.5</v>
      </c>
      <c r="F73" s="143">
        <v>52.1</v>
      </c>
      <c r="G73" s="143">
        <v>64.7</v>
      </c>
      <c r="H73" s="143">
        <v>59.1</v>
      </c>
      <c r="I73" s="143">
        <v>54.4</v>
      </c>
      <c r="J73" s="143">
        <v>57.8</v>
      </c>
      <c r="K73" s="143">
        <v>61.1</v>
      </c>
      <c r="L73" s="143">
        <v>66.400000000000006</v>
      </c>
      <c r="M73" s="143">
        <v>69.7</v>
      </c>
      <c r="N73" s="206">
        <f>SUM(B73:M73)/12</f>
        <v>60.791666666666664</v>
      </c>
      <c r="O73" s="207">
        <f t="shared" si="3"/>
        <v>97.5</v>
      </c>
      <c r="Q73" s="17"/>
      <c r="R73" s="17"/>
    </row>
    <row r="74" spans="1:26" ht="11.1" customHeight="1" x14ac:dyDescent="0.15">
      <c r="A74" s="6" t="s">
        <v>163</v>
      </c>
      <c r="B74" s="143">
        <v>54</v>
      </c>
      <c r="C74" s="143">
        <v>71.400000000000006</v>
      </c>
      <c r="D74" s="143">
        <v>68.8</v>
      </c>
      <c r="E74" s="143">
        <v>70</v>
      </c>
      <c r="F74" s="143">
        <v>71.099999999999994</v>
      </c>
      <c r="G74" s="143">
        <v>68.599999999999994</v>
      </c>
      <c r="H74" s="143">
        <v>80</v>
      </c>
      <c r="I74" s="143">
        <v>64.3</v>
      </c>
      <c r="J74" s="143">
        <v>67.8</v>
      </c>
      <c r="K74" s="143">
        <v>72.900000000000006</v>
      </c>
      <c r="L74" s="143">
        <v>66.900000000000006</v>
      </c>
      <c r="M74" s="143">
        <v>71.3</v>
      </c>
      <c r="N74" s="206">
        <f>SUM(B74:M74)/12</f>
        <v>68.924999999999983</v>
      </c>
      <c r="O74" s="377">
        <f t="shared" si="3"/>
        <v>113.4</v>
      </c>
      <c r="Q74" s="17"/>
      <c r="R74" s="17"/>
    </row>
    <row r="75" spans="1:26" ht="11.1" customHeight="1" x14ac:dyDescent="0.15">
      <c r="A75" s="6" t="s">
        <v>171</v>
      </c>
      <c r="B75" s="143">
        <v>60</v>
      </c>
      <c r="C75" s="143">
        <v>59.9</v>
      </c>
      <c r="D75" s="143">
        <v>77.400000000000006</v>
      </c>
      <c r="E75" s="143">
        <v>79.7</v>
      </c>
      <c r="F75" s="143">
        <v>69.400000000000006</v>
      </c>
      <c r="G75" s="143">
        <v>67.900000000000006</v>
      </c>
      <c r="H75" s="143"/>
      <c r="I75" s="143"/>
      <c r="J75" s="143"/>
      <c r="K75" s="143"/>
      <c r="L75" s="143"/>
      <c r="M75" s="143"/>
      <c r="N75" s="206"/>
      <c r="O75" s="377"/>
    </row>
    <row r="76" spans="1:26" ht="9.9499999999999993" customHeight="1" x14ac:dyDescent="0.15"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G89" sqref="G89"/>
    </sheetView>
  </sheetViews>
  <sheetFormatPr defaultColWidth="7.625" defaultRowHeight="9.9499999999999993" customHeight="1" x14ac:dyDescent="0.15"/>
  <cols>
    <col min="1" max="1" width="7.625" customWidth="1"/>
    <col min="2" max="13" width="6.125" customWidth="1"/>
  </cols>
  <sheetData>
    <row r="3" spans="12:26" ht="9.9499999999999993" customHeight="1" x14ac:dyDescent="0.15">
      <c r="L3" s="47"/>
      <c r="M3" s="46"/>
      <c r="N3" s="47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2:26" ht="9.9499999999999993" customHeight="1" x14ac:dyDescent="0.15">
      <c r="L4" s="47"/>
      <c r="M4" s="152"/>
      <c r="N4" s="47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2:26" ht="9.9499999999999993" customHeight="1" x14ac:dyDescent="0.15">
      <c r="L5" s="47"/>
      <c r="M5" s="152"/>
      <c r="N5" s="47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</row>
    <row r="6" spans="12:26" ht="9.9499999999999993" customHeight="1" x14ac:dyDescent="0.15">
      <c r="L6" s="47"/>
      <c r="M6" s="152"/>
      <c r="N6" s="47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</row>
    <row r="7" spans="12:26" ht="9.9499999999999993" customHeight="1" x14ac:dyDescent="0.15">
      <c r="L7" s="47"/>
      <c r="M7" s="152"/>
      <c r="N7" s="47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</row>
    <row r="8" spans="12:26" ht="9.9499999999999993" customHeight="1" x14ac:dyDescent="0.15">
      <c r="L8" s="47"/>
      <c r="M8" s="152"/>
      <c r="N8" s="47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</row>
    <row r="9" spans="12:26" ht="9.9499999999999993" customHeight="1" x14ac:dyDescent="0.15"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2:26" ht="9.9499999999999993" customHeight="1" x14ac:dyDescent="0.15"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2:26" ht="9.9499999999999993" customHeight="1" x14ac:dyDescent="0.15"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2:26" ht="9.9499999999999993" customHeight="1" x14ac:dyDescent="0.15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2:26" ht="9.9499999999999993" customHeight="1" x14ac:dyDescent="0.15"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2:26" ht="9.9499999999999993" customHeight="1" x14ac:dyDescent="0.15">
      <c r="L14" s="47"/>
      <c r="M14" s="46"/>
    </row>
    <row r="15" spans="12:26" ht="9.9499999999999993" customHeight="1" x14ac:dyDescent="0.15">
      <c r="L15" s="47"/>
      <c r="M15" s="152"/>
    </row>
    <row r="16" spans="12:26" ht="9.9499999999999993" customHeight="1" x14ac:dyDescent="0.15">
      <c r="L16" s="47"/>
      <c r="M16" s="152"/>
    </row>
    <row r="17" spans="1:24" ht="9.9499999999999993" customHeight="1" x14ac:dyDescent="0.15">
      <c r="L17" s="47"/>
      <c r="M17" s="152"/>
    </row>
    <row r="18" spans="1:24" ht="9.9499999999999993" customHeight="1" x14ac:dyDescent="0.15">
      <c r="L18" s="47"/>
      <c r="M18" s="152"/>
    </row>
    <row r="19" spans="1:24" ht="9.9499999999999993" customHeight="1" x14ac:dyDescent="0.15">
      <c r="L19" s="47"/>
      <c r="M19" s="152"/>
    </row>
    <row r="20" spans="1:24" ht="9.9499999999999993" customHeight="1" x14ac:dyDescent="0.15">
      <c r="L20" s="47"/>
      <c r="M20" s="47"/>
    </row>
    <row r="21" spans="1:24" ht="9.9499999999999993" customHeight="1" x14ac:dyDescent="0.15">
      <c r="L21" s="47"/>
      <c r="M21" s="47"/>
    </row>
    <row r="22" spans="1:24" ht="9.9499999999999993" customHeight="1" x14ac:dyDescent="0.15">
      <c r="L22" s="47"/>
      <c r="M22" s="47"/>
    </row>
    <row r="23" spans="1:24" ht="3" customHeight="1" x14ac:dyDescent="0.15"/>
    <row r="24" spans="1:24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1" t="s">
        <v>121</v>
      </c>
      <c r="O24" s="12" t="s">
        <v>123</v>
      </c>
    </row>
    <row r="25" spans="1:24" ht="11.1" customHeight="1" x14ac:dyDescent="0.15">
      <c r="A25" s="6" t="s">
        <v>149</v>
      </c>
      <c r="B25" s="150">
        <v>16.7</v>
      </c>
      <c r="C25" s="150">
        <v>20</v>
      </c>
      <c r="D25" s="150">
        <v>21.5</v>
      </c>
      <c r="E25" s="150">
        <v>20.7</v>
      </c>
      <c r="F25" s="150">
        <v>21.3</v>
      </c>
      <c r="G25" s="150">
        <v>24.4</v>
      </c>
      <c r="H25" s="150">
        <v>20.2</v>
      </c>
      <c r="I25" s="150">
        <v>20.7</v>
      </c>
      <c r="J25" s="150">
        <v>19.7</v>
      </c>
      <c r="K25" s="150">
        <v>18.8</v>
      </c>
      <c r="L25" s="150">
        <v>19</v>
      </c>
      <c r="M25" s="150">
        <v>21.1</v>
      </c>
      <c r="N25" s="207">
        <f>SUM(B25:M25)</f>
        <v>244.09999999999997</v>
      </c>
      <c r="O25" s="145">
        <v>105</v>
      </c>
      <c r="Q25" s="17"/>
      <c r="R25" s="17"/>
    </row>
    <row r="26" spans="1:24" ht="11.1" customHeight="1" x14ac:dyDescent="0.15">
      <c r="A26" s="6" t="s">
        <v>154</v>
      </c>
      <c r="B26" s="150">
        <v>19.399999999999999</v>
      </c>
      <c r="C26" s="150">
        <v>17.7</v>
      </c>
      <c r="D26" s="150">
        <v>21.9</v>
      </c>
      <c r="E26" s="150">
        <v>20</v>
      </c>
      <c r="F26" s="150">
        <v>18.100000000000001</v>
      </c>
      <c r="G26" s="150">
        <v>26.3</v>
      </c>
      <c r="H26" s="150">
        <v>22.3</v>
      </c>
      <c r="I26" s="150">
        <v>19.2</v>
      </c>
      <c r="J26" s="150">
        <v>19.7</v>
      </c>
      <c r="K26" s="150">
        <v>21.1</v>
      </c>
      <c r="L26" s="150">
        <v>20.5</v>
      </c>
      <c r="M26" s="150">
        <v>18.2</v>
      </c>
      <c r="N26" s="207">
        <f>SUM(B26:M26)</f>
        <v>244.39999999999995</v>
      </c>
      <c r="O26" s="145">
        <v>100.1</v>
      </c>
      <c r="Q26" s="17"/>
      <c r="R26" s="17"/>
    </row>
    <row r="27" spans="1:24" ht="11.1" customHeight="1" x14ac:dyDescent="0.15">
      <c r="A27" s="6" t="s">
        <v>158</v>
      </c>
      <c r="B27" s="150">
        <v>17.100000000000001</v>
      </c>
      <c r="C27" s="150">
        <v>17.8</v>
      </c>
      <c r="D27" s="150">
        <v>19</v>
      </c>
      <c r="E27" s="150">
        <v>21.4</v>
      </c>
      <c r="F27" s="150">
        <v>19</v>
      </c>
      <c r="G27" s="150">
        <v>20.100000000000001</v>
      </c>
      <c r="H27" s="150">
        <v>19.600000000000001</v>
      </c>
      <c r="I27" s="150">
        <v>16.3</v>
      </c>
      <c r="J27" s="150">
        <v>15.8</v>
      </c>
      <c r="K27" s="150">
        <v>19</v>
      </c>
      <c r="L27" s="150">
        <v>17.399999999999999</v>
      </c>
      <c r="M27" s="150">
        <v>16.600000000000001</v>
      </c>
      <c r="N27" s="207">
        <f>SUM(B27:M27)</f>
        <v>219.10000000000002</v>
      </c>
      <c r="O27" s="145">
        <f t="shared" ref="O27:O28" si="0">ROUND(N27/N26*100,1)</f>
        <v>89.6</v>
      </c>
      <c r="Q27" s="17"/>
      <c r="R27" s="17"/>
    </row>
    <row r="28" spans="1:24" ht="11.1" customHeight="1" x14ac:dyDescent="0.15">
      <c r="A28" s="6" t="s">
        <v>163</v>
      </c>
      <c r="B28" s="150">
        <v>16.899999999999999</v>
      </c>
      <c r="C28" s="150">
        <v>16.600000000000001</v>
      </c>
      <c r="D28" s="150">
        <v>15.8</v>
      </c>
      <c r="E28" s="150">
        <v>17.8</v>
      </c>
      <c r="F28" s="150">
        <v>17.399999999999999</v>
      </c>
      <c r="G28" s="150">
        <v>19.8</v>
      </c>
      <c r="H28" s="150">
        <v>16.899999999999999</v>
      </c>
      <c r="I28" s="150">
        <v>13.7</v>
      </c>
      <c r="J28" s="150">
        <v>14.8</v>
      </c>
      <c r="K28" s="150">
        <v>18.100000000000001</v>
      </c>
      <c r="L28" s="150">
        <v>17.3</v>
      </c>
      <c r="M28" s="150">
        <v>14.3</v>
      </c>
      <c r="N28" s="207">
        <f>SUM(B28:M28)</f>
        <v>199.4</v>
      </c>
      <c r="O28" s="145">
        <f t="shared" si="0"/>
        <v>91</v>
      </c>
      <c r="Q28" s="17"/>
      <c r="R28" s="17"/>
    </row>
    <row r="29" spans="1:24" ht="11.1" customHeight="1" x14ac:dyDescent="0.15">
      <c r="A29" s="6" t="s">
        <v>171</v>
      </c>
      <c r="B29" s="150">
        <v>17</v>
      </c>
      <c r="C29" s="150">
        <v>16.899999999999999</v>
      </c>
      <c r="D29" s="150">
        <v>15.2</v>
      </c>
      <c r="E29" s="150">
        <v>18.5</v>
      </c>
      <c r="F29" s="150">
        <v>17.7</v>
      </c>
      <c r="G29" s="150">
        <v>16.7</v>
      </c>
      <c r="H29" s="150"/>
      <c r="I29" s="150"/>
      <c r="J29" s="150"/>
      <c r="K29" s="150"/>
      <c r="L29" s="150"/>
      <c r="M29" s="150"/>
      <c r="N29" s="207"/>
      <c r="O29" s="145"/>
    </row>
    <row r="30" spans="1:24" ht="9.9499999999999993" customHeight="1" x14ac:dyDescent="0.15">
      <c r="N30" s="147"/>
      <c r="O30" s="147"/>
    </row>
    <row r="31" spans="1:24" ht="9.9499999999999993" customHeight="1" x14ac:dyDescent="0.15"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</row>
    <row r="51" spans="1:26" ht="9.9499999999999993" customHeight="1" x14ac:dyDescent="0.15">
      <c r="O51" s="47"/>
    </row>
    <row r="52" spans="1:26" ht="7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1" t="s">
        <v>122</v>
      </c>
      <c r="O53" s="146" t="s">
        <v>124</v>
      </c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1.1" customHeight="1" x14ac:dyDescent="0.15">
      <c r="A54" s="6" t="s">
        <v>149</v>
      </c>
      <c r="B54" s="150">
        <v>36.9</v>
      </c>
      <c r="C54" s="150">
        <v>38.200000000000003</v>
      </c>
      <c r="D54" s="150">
        <v>38.200000000000003</v>
      </c>
      <c r="E54" s="150">
        <v>36.4</v>
      </c>
      <c r="F54" s="150">
        <v>37.700000000000003</v>
      </c>
      <c r="G54" s="150">
        <v>38.799999999999997</v>
      </c>
      <c r="H54" s="150">
        <v>38.299999999999997</v>
      </c>
      <c r="I54" s="150">
        <v>40</v>
      </c>
      <c r="J54" s="150">
        <v>40.700000000000003</v>
      </c>
      <c r="K54" s="150">
        <v>40.200000000000003</v>
      </c>
      <c r="L54" s="150">
        <v>40.1</v>
      </c>
      <c r="M54" s="150">
        <v>39.200000000000003</v>
      </c>
      <c r="N54" s="207">
        <f>SUM(B54:M54)/12</f>
        <v>38.725000000000001</v>
      </c>
      <c r="O54" s="237">
        <v>94.5</v>
      </c>
      <c r="P54" s="152"/>
      <c r="Q54" s="235"/>
      <c r="R54" s="235"/>
      <c r="S54" s="152"/>
      <c r="T54" s="152"/>
      <c r="U54" s="152"/>
      <c r="V54" s="152"/>
      <c r="W54" s="152"/>
      <c r="X54" s="152"/>
      <c r="Y54" s="152"/>
      <c r="Z54" s="152"/>
    </row>
    <row r="55" spans="1:26" ht="11.1" customHeight="1" x14ac:dyDescent="0.15">
      <c r="A55" s="6" t="s">
        <v>154</v>
      </c>
      <c r="B55" s="150">
        <v>38.6</v>
      </c>
      <c r="C55" s="150">
        <v>36.700000000000003</v>
      </c>
      <c r="D55" s="150">
        <v>37.4</v>
      </c>
      <c r="E55" s="150">
        <v>36.6</v>
      </c>
      <c r="F55" s="150">
        <v>37.4</v>
      </c>
      <c r="G55" s="150">
        <v>40.700000000000003</v>
      </c>
      <c r="H55" s="150">
        <v>37</v>
      </c>
      <c r="I55" s="150">
        <v>35.700000000000003</v>
      </c>
      <c r="J55" s="150">
        <v>34.6</v>
      </c>
      <c r="K55" s="150">
        <v>35.299999999999997</v>
      </c>
      <c r="L55" s="150">
        <v>36.700000000000003</v>
      </c>
      <c r="M55" s="150">
        <v>36.1</v>
      </c>
      <c r="N55" s="207">
        <f>SUM(B55:M55)/12</f>
        <v>36.900000000000006</v>
      </c>
      <c r="O55" s="237">
        <f t="shared" ref="O55:O57" si="1">ROUND(N55/N54*100,1)</f>
        <v>95.3</v>
      </c>
      <c r="P55" s="152"/>
      <c r="Q55" s="235"/>
      <c r="R55" s="235"/>
      <c r="S55" s="152"/>
      <c r="T55" s="152"/>
      <c r="U55" s="152"/>
      <c r="V55" s="152"/>
      <c r="W55" s="152"/>
      <c r="X55" s="152"/>
      <c r="Y55" s="152"/>
      <c r="Z55" s="152"/>
    </row>
    <row r="56" spans="1:26" ht="11.1" customHeight="1" x14ac:dyDescent="0.15">
      <c r="A56" s="6" t="s">
        <v>158</v>
      </c>
      <c r="B56" s="150">
        <v>36</v>
      </c>
      <c r="C56" s="150">
        <v>35.9</v>
      </c>
      <c r="D56" s="150">
        <v>35.4</v>
      </c>
      <c r="E56" s="150">
        <v>35.6</v>
      </c>
      <c r="F56" s="150">
        <v>37</v>
      </c>
      <c r="G56" s="150">
        <v>37.4</v>
      </c>
      <c r="H56" s="150">
        <v>38.9</v>
      </c>
      <c r="I56" s="150">
        <v>38.700000000000003</v>
      </c>
      <c r="J56" s="150">
        <v>37.4</v>
      </c>
      <c r="K56" s="150">
        <v>38.299999999999997</v>
      </c>
      <c r="L56" s="150">
        <v>37.1</v>
      </c>
      <c r="M56" s="150">
        <v>34.5</v>
      </c>
      <c r="N56" s="207">
        <f>SUM(B56:M56)/12</f>
        <v>36.85</v>
      </c>
      <c r="O56" s="237">
        <f t="shared" si="1"/>
        <v>99.9</v>
      </c>
      <c r="P56" s="152"/>
      <c r="Q56" s="235"/>
      <c r="R56" s="235"/>
      <c r="S56" s="152"/>
      <c r="T56" s="152"/>
      <c r="U56" s="152"/>
      <c r="V56" s="152"/>
      <c r="W56" s="152"/>
      <c r="X56" s="152"/>
      <c r="Y56" s="152"/>
      <c r="Z56" s="152"/>
    </row>
    <row r="57" spans="1:26" ht="11.1" customHeight="1" x14ac:dyDescent="0.15">
      <c r="A57" s="6" t="s">
        <v>163</v>
      </c>
      <c r="B57" s="150">
        <v>36</v>
      </c>
      <c r="C57" s="150">
        <v>34.6</v>
      </c>
      <c r="D57" s="150">
        <v>34.6</v>
      </c>
      <c r="E57" s="150">
        <v>34.799999999999997</v>
      </c>
      <c r="F57" s="150">
        <v>35.1</v>
      </c>
      <c r="G57" s="150">
        <v>38.5</v>
      </c>
      <c r="H57" s="150">
        <v>37</v>
      </c>
      <c r="I57" s="150">
        <v>35</v>
      </c>
      <c r="J57" s="150">
        <v>34.6</v>
      </c>
      <c r="K57" s="150">
        <v>36.1</v>
      </c>
      <c r="L57" s="150">
        <v>37.200000000000003</v>
      </c>
      <c r="M57" s="150">
        <v>33.200000000000003</v>
      </c>
      <c r="N57" s="207">
        <f>SUM(B57:M57)/12</f>
        <v>35.558333333333337</v>
      </c>
      <c r="O57" s="237">
        <f t="shared" si="1"/>
        <v>96.5</v>
      </c>
      <c r="P57" s="152"/>
      <c r="Q57" s="235"/>
      <c r="R57" s="235"/>
      <c r="S57" s="152"/>
      <c r="T57" s="152"/>
      <c r="U57" s="152"/>
      <c r="V57" s="152"/>
      <c r="W57" s="152"/>
      <c r="X57" s="152"/>
      <c r="Y57" s="152"/>
      <c r="Z57" s="152"/>
    </row>
    <row r="58" spans="1:26" ht="11.1" customHeight="1" x14ac:dyDescent="0.15">
      <c r="A58" s="6" t="s">
        <v>171</v>
      </c>
      <c r="B58" s="150">
        <v>34.4</v>
      </c>
      <c r="C58" s="150">
        <v>36.299999999999997</v>
      </c>
      <c r="D58" s="150">
        <v>33.799999999999997</v>
      </c>
      <c r="E58" s="150">
        <v>34.6</v>
      </c>
      <c r="F58" s="150">
        <v>35.200000000000003</v>
      </c>
      <c r="G58" s="150">
        <v>34.799999999999997</v>
      </c>
      <c r="H58" s="150"/>
      <c r="I58" s="150"/>
      <c r="J58" s="150"/>
      <c r="K58" s="150"/>
      <c r="L58" s="150"/>
      <c r="M58" s="150"/>
      <c r="N58" s="207"/>
      <c r="O58" s="237"/>
      <c r="P58" s="152"/>
      <c r="Q58" s="210"/>
      <c r="R58" s="210"/>
      <c r="S58" s="152"/>
      <c r="T58" s="152"/>
      <c r="U58" s="152"/>
      <c r="V58" s="152"/>
      <c r="W58" s="152"/>
      <c r="X58" s="152"/>
      <c r="Y58" s="152"/>
      <c r="Z58" s="152"/>
    </row>
    <row r="59" spans="1:26" ht="6" customHeight="1" x14ac:dyDescent="0.15">
      <c r="N59" s="47"/>
      <c r="O59" s="208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9.9499999999999993" customHeight="1" x14ac:dyDescent="0.15">
      <c r="O60" s="209"/>
    </row>
    <row r="65" spans="7:26" ht="9.9499999999999993" customHeight="1" x14ac:dyDescent="0.15">
      <c r="G65" s="153"/>
    </row>
    <row r="66" spans="7:26" ht="9.9499999999999993" customHeight="1" x14ac:dyDescent="0.15"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7:26" ht="9.9499999999999993" customHeight="1" x14ac:dyDescent="0.15"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7:26" ht="9.9499999999999993" customHeight="1" x14ac:dyDescent="0.15"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7:26" ht="9.9499999999999993" customHeight="1" x14ac:dyDescent="0.15"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7:26" ht="9.9499999999999993" customHeight="1" x14ac:dyDescent="0.15">
      <c r="N70" s="47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7:26" ht="9.9499999999999993" customHeight="1" x14ac:dyDescent="0.15"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7:26" ht="9.9499999999999993" customHeight="1" x14ac:dyDescent="0.15">
      <c r="N72" s="47"/>
      <c r="O72" s="47"/>
      <c r="P72" s="47"/>
      <c r="Q72" s="47"/>
      <c r="R72" s="47"/>
      <c r="S72" s="18"/>
      <c r="T72" s="47"/>
      <c r="U72" s="47"/>
      <c r="V72" s="47"/>
      <c r="W72" s="47"/>
      <c r="X72" s="47"/>
      <c r="Y72" s="47"/>
      <c r="Z72" s="47"/>
    </row>
    <row r="73" spans="7:26" ht="9.9499999999999993" customHeight="1" x14ac:dyDescent="0.15"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7:26" ht="9.9499999999999993" customHeight="1" x14ac:dyDescent="0.15"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7:26" ht="9.9499999999999993" customHeight="1" x14ac:dyDescent="0.15"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82" spans="1:18" ht="4.5" customHeight="1" x14ac:dyDescent="0.15"/>
    <row r="83" spans="1:18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1" t="s">
        <v>122</v>
      </c>
      <c r="O83" s="146" t="s">
        <v>124</v>
      </c>
    </row>
    <row r="84" spans="1:18" s="147" customFormat="1" ht="11.1" customHeight="1" x14ac:dyDescent="0.15">
      <c r="A84" s="6" t="s">
        <v>149</v>
      </c>
      <c r="B84" s="143">
        <v>44.8</v>
      </c>
      <c r="C84" s="145">
        <v>51.5</v>
      </c>
      <c r="D84" s="143">
        <v>56.2</v>
      </c>
      <c r="E84" s="143">
        <v>57.8</v>
      </c>
      <c r="F84" s="143">
        <v>55.6</v>
      </c>
      <c r="G84" s="143">
        <v>62.4</v>
      </c>
      <c r="H84" s="145">
        <v>53</v>
      </c>
      <c r="I84" s="143">
        <v>50.6</v>
      </c>
      <c r="J84" s="143">
        <v>48</v>
      </c>
      <c r="K84" s="143">
        <v>47.1</v>
      </c>
      <c r="L84" s="143">
        <v>47.3</v>
      </c>
      <c r="M84" s="143">
        <v>54.3</v>
      </c>
      <c r="N84" s="206">
        <f t="shared" ref="N84:N87" si="2">SUM(B84:M84)/12</f>
        <v>52.383333333333326</v>
      </c>
      <c r="O84" s="237">
        <v>110.4</v>
      </c>
      <c r="Q84" s="236"/>
      <c r="R84" s="236"/>
    </row>
    <row r="85" spans="1:18" s="147" customFormat="1" ht="11.1" customHeight="1" x14ac:dyDescent="0.15">
      <c r="A85" s="6" t="s">
        <v>154</v>
      </c>
      <c r="B85" s="143">
        <v>50.7</v>
      </c>
      <c r="C85" s="145">
        <v>49.7</v>
      </c>
      <c r="D85" s="143">
        <v>58.3</v>
      </c>
      <c r="E85" s="143">
        <v>55.1</v>
      </c>
      <c r="F85" s="143">
        <v>47.9</v>
      </c>
      <c r="G85" s="143">
        <v>63.1</v>
      </c>
      <c r="H85" s="145">
        <v>62.3</v>
      </c>
      <c r="I85" s="143">
        <v>54.5</v>
      </c>
      <c r="J85" s="143">
        <v>57.7</v>
      </c>
      <c r="K85" s="143">
        <v>59.4</v>
      </c>
      <c r="L85" s="143">
        <v>55.1</v>
      </c>
      <c r="M85" s="143">
        <v>50.9</v>
      </c>
      <c r="N85" s="206">
        <f t="shared" si="2"/>
        <v>55.391666666666673</v>
      </c>
      <c r="O85" s="237">
        <f t="shared" ref="O85:O87" si="3">ROUND(N85/N84*100,1)</f>
        <v>105.7</v>
      </c>
      <c r="Q85" s="236"/>
      <c r="R85" s="236"/>
    </row>
    <row r="86" spans="1:18" s="147" customFormat="1" ht="11.1" customHeight="1" x14ac:dyDescent="0.15">
      <c r="A86" s="6" t="s">
        <v>158</v>
      </c>
      <c r="B86" s="143">
        <v>47.5</v>
      </c>
      <c r="C86" s="145">
        <v>49.6</v>
      </c>
      <c r="D86" s="143">
        <v>53.9</v>
      </c>
      <c r="E86" s="143">
        <v>60.2</v>
      </c>
      <c r="F86" s="143">
        <v>50.4</v>
      </c>
      <c r="G86" s="143">
        <v>53.5</v>
      </c>
      <c r="H86" s="145">
        <v>49.4</v>
      </c>
      <c r="I86" s="143">
        <v>42.2</v>
      </c>
      <c r="J86" s="143">
        <v>43.3</v>
      </c>
      <c r="K86" s="143">
        <v>49.1</v>
      </c>
      <c r="L86" s="143">
        <v>47.6</v>
      </c>
      <c r="M86" s="143">
        <v>50.1</v>
      </c>
      <c r="N86" s="206">
        <f t="shared" si="2"/>
        <v>49.733333333333327</v>
      </c>
      <c r="O86" s="237">
        <f t="shared" si="3"/>
        <v>89.8</v>
      </c>
      <c r="Q86" s="236"/>
      <c r="R86" s="236"/>
    </row>
    <row r="87" spans="1:18" s="147" customFormat="1" ht="11.1" customHeight="1" x14ac:dyDescent="0.15">
      <c r="A87" s="6" t="s">
        <v>163</v>
      </c>
      <c r="B87" s="143">
        <v>45.8</v>
      </c>
      <c r="C87" s="145">
        <v>49.1</v>
      </c>
      <c r="D87" s="143">
        <v>45.6</v>
      </c>
      <c r="E87" s="143">
        <v>51.1</v>
      </c>
      <c r="F87" s="143">
        <v>49.4</v>
      </c>
      <c r="G87" s="143">
        <v>49.4</v>
      </c>
      <c r="H87" s="145">
        <v>46.6</v>
      </c>
      <c r="I87" s="143">
        <v>40.799999999999997</v>
      </c>
      <c r="J87" s="143">
        <v>43</v>
      </c>
      <c r="K87" s="143">
        <v>49</v>
      </c>
      <c r="L87" s="143">
        <v>45.6</v>
      </c>
      <c r="M87" s="143">
        <v>46.2</v>
      </c>
      <c r="N87" s="206">
        <f t="shared" si="2"/>
        <v>46.800000000000004</v>
      </c>
      <c r="O87" s="237">
        <f t="shared" si="3"/>
        <v>94.1</v>
      </c>
      <c r="Q87" s="236"/>
      <c r="R87" s="236"/>
    </row>
    <row r="88" spans="1:18" ht="11.1" customHeight="1" x14ac:dyDescent="0.15">
      <c r="A88" s="6" t="s">
        <v>171</v>
      </c>
      <c r="B88" s="143">
        <v>48.4</v>
      </c>
      <c r="C88" s="145">
        <v>45</v>
      </c>
      <c r="D88" s="143">
        <v>46.8</v>
      </c>
      <c r="E88" s="143">
        <v>53.2</v>
      </c>
      <c r="F88" s="143">
        <v>49.8</v>
      </c>
      <c r="G88" s="143">
        <v>48.3</v>
      </c>
      <c r="H88" s="145"/>
      <c r="I88" s="143"/>
      <c r="J88" s="143"/>
      <c r="K88" s="143"/>
      <c r="L88" s="143"/>
      <c r="M88" s="143"/>
      <c r="N88" s="206"/>
      <c r="O88" s="237"/>
      <c r="Q88" s="17"/>
    </row>
    <row r="89" spans="1:18" ht="9.9499999999999993" customHeight="1" x14ac:dyDescent="0.15">
      <c r="F89" s="325"/>
      <c r="O89" s="155"/>
    </row>
    <row r="90" spans="1:18" ht="9.9499999999999993" customHeight="1" x14ac:dyDescent="0.15">
      <c r="G90" s="155"/>
    </row>
    <row r="93" spans="1:18" ht="30" customHeight="1" x14ac:dyDescent="0.15">
      <c r="N93" s="4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G89" sqref="G8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 x14ac:dyDescent="0.1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23" spans="1:26" ht="3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1" t="s">
        <v>121</v>
      </c>
      <c r="O24" s="146" t="s">
        <v>124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1.1" customHeight="1" x14ac:dyDescent="0.15">
      <c r="A25" s="6" t="s">
        <v>149</v>
      </c>
      <c r="B25" s="154">
        <v>44.4</v>
      </c>
      <c r="C25" s="154">
        <v>43.2</v>
      </c>
      <c r="D25" s="154">
        <v>58.3</v>
      </c>
      <c r="E25" s="154">
        <v>82.3</v>
      </c>
      <c r="F25" s="154">
        <v>75.599999999999994</v>
      </c>
      <c r="G25" s="154">
        <v>80.5</v>
      </c>
      <c r="H25" s="154">
        <v>62.3</v>
      </c>
      <c r="I25" s="154">
        <v>50.4</v>
      </c>
      <c r="J25" s="154">
        <v>48.5</v>
      </c>
      <c r="K25" s="154">
        <v>53.2</v>
      </c>
      <c r="L25" s="154">
        <v>47.2</v>
      </c>
      <c r="M25" s="154">
        <v>49</v>
      </c>
      <c r="N25" s="252">
        <f>SUM(B25:M25)</f>
        <v>694.90000000000009</v>
      </c>
      <c r="O25" s="202">
        <v>112.9</v>
      </c>
      <c r="P25" s="152"/>
      <c r="Q25" s="235"/>
      <c r="R25" s="235"/>
      <c r="S25" s="152"/>
      <c r="T25" s="152"/>
      <c r="U25" s="152"/>
      <c r="V25" s="152"/>
      <c r="W25" s="152"/>
      <c r="X25" s="152"/>
      <c r="Y25" s="152"/>
      <c r="Z25" s="152"/>
    </row>
    <row r="26" spans="1:26" ht="11.1" customHeight="1" x14ac:dyDescent="0.15">
      <c r="A26" s="6" t="s">
        <v>154</v>
      </c>
      <c r="B26" s="154">
        <v>55.9</v>
      </c>
      <c r="C26" s="154">
        <v>45.3</v>
      </c>
      <c r="D26" s="154">
        <v>66.8</v>
      </c>
      <c r="E26" s="154">
        <v>60.7</v>
      </c>
      <c r="F26" s="154">
        <v>50.5</v>
      </c>
      <c r="G26" s="154">
        <v>71.599999999999994</v>
      </c>
      <c r="H26" s="154">
        <v>77</v>
      </c>
      <c r="I26" s="154">
        <v>59.3</v>
      </c>
      <c r="J26" s="154">
        <v>70.2</v>
      </c>
      <c r="K26" s="154">
        <v>61.2</v>
      </c>
      <c r="L26" s="154">
        <v>59</v>
      </c>
      <c r="M26" s="154">
        <v>56.5</v>
      </c>
      <c r="N26" s="252">
        <f>SUM(B26:M26)</f>
        <v>734</v>
      </c>
      <c r="O26" s="202">
        <f t="shared" ref="O26:O28" si="0">ROUND(N26/N25*100,1)</f>
        <v>105.6</v>
      </c>
      <c r="P26" s="152"/>
      <c r="Q26" s="235"/>
      <c r="R26" s="235"/>
      <c r="S26" s="152"/>
      <c r="T26" s="152"/>
      <c r="U26" s="152"/>
      <c r="V26" s="152"/>
      <c r="W26" s="152"/>
      <c r="X26" s="152"/>
      <c r="Y26" s="152"/>
      <c r="Z26" s="152"/>
    </row>
    <row r="27" spans="1:26" ht="11.1" customHeight="1" x14ac:dyDescent="0.15">
      <c r="A27" s="6" t="s">
        <v>158</v>
      </c>
      <c r="B27" s="154">
        <v>51.7</v>
      </c>
      <c r="C27" s="154">
        <v>54.7</v>
      </c>
      <c r="D27" s="154">
        <v>64.900000000000006</v>
      </c>
      <c r="E27" s="154">
        <v>78.400000000000006</v>
      </c>
      <c r="F27" s="154">
        <v>75.5</v>
      </c>
      <c r="G27" s="154">
        <v>75.900000000000006</v>
      </c>
      <c r="H27" s="154">
        <v>59.8</v>
      </c>
      <c r="I27" s="154">
        <v>43.5</v>
      </c>
      <c r="J27" s="154">
        <v>45.8</v>
      </c>
      <c r="K27" s="154">
        <v>57.2</v>
      </c>
      <c r="L27" s="154">
        <v>60.4</v>
      </c>
      <c r="M27" s="154">
        <v>59.4</v>
      </c>
      <c r="N27" s="252">
        <f>SUM(B27:M27)</f>
        <v>727.2</v>
      </c>
      <c r="O27" s="202">
        <f t="shared" si="0"/>
        <v>99.1</v>
      </c>
      <c r="P27" s="152"/>
      <c r="Q27" s="235"/>
      <c r="R27" s="235"/>
      <c r="S27" s="152"/>
      <c r="T27" s="152"/>
      <c r="U27" s="152"/>
      <c r="V27" s="152"/>
      <c r="W27" s="152"/>
      <c r="X27" s="152"/>
      <c r="Y27" s="152"/>
      <c r="Z27" s="152"/>
    </row>
    <row r="28" spans="1:26" ht="11.1" customHeight="1" x14ac:dyDescent="0.15">
      <c r="A28" s="6" t="s">
        <v>163</v>
      </c>
      <c r="B28" s="154">
        <v>66.8</v>
      </c>
      <c r="C28" s="154">
        <v>67.3</v>
      </c>
      <c r="D28" s="154">
        <v>56.7</v>
      </c>
      <c r="E28" s="154">
        <v>83.1</v>
      </c>
      <c r="F28" s="154">
        <v>88.1</v>
      </c>
      <c r="G28" s="154">
        <v>81</v>
      </c>
      <c r="H28" s="154">
        <v>87.1</v>
      </c>
      <c r="I28" s="154">
        <v>67.8</v>
      </c>
      <c r="J28" s="154">
        <v>69.8</v>
      </c>
      <c r="K28" s="154">
        <v>76.8</v>
      </c>
      <c r="L28" s="154">
        <v>71</v>
      </c>
      <c r="M28" s="154">
        <v>66.7</v>
      </c>
      <c r="N28" s="252">
        <f>SUM(B28:M28)</f>
        <v>882.19999999999993</v>
      </c>
      <c r="O28" s="202">
        <f t="shared" si="0"/>
        <v>121.3</v>
      </c>
      <c r="P28" s="152"/>
      <c r="Q28" s="235"/>
      <c r="R28" s="235"/>
      <c r="S28" s="152"/>
      <c r="T28" s="152"/>
      <c r="U28" s="152"/>
      <c r="V28" s="152"/>
      <c r="W28" s="152"/>
      <c r="X28" s="152"/>
      <c r="Y28" s="152"/>
      <c r="Z28" s="152"/>
    </row>
    <row r="29" spans="1:26" ht="11.1" customHeight="1" x14ac:dyDescent="0.15">
      <c r="A29" s="6" t="s">
        <v>171</v>
      </c>
      <c r="B29" s="154">
        <v>57.5</v>
      </c>
      <c r="C29" s="154">
        <v>61.1</v>
      </c>
      <c r="D29" s="154">
        <v>69.5</v>
      </c>
      <c r="E29" s="154">
        <v>79.7</v>
      </c>
      <c r="F29" s="154">
        <v>71</v>
      </c>
      <c r="G29" s="154">
        <v>78.599999999999994</v>
      </c>
      <c r="H29" s="154"/>
      <c r="I29" s="154"/>
      <c r="J29" s="154"/>
      <c r="K29" s="154"/>
      <c r="L29" s="154"/>
      <c r="M29" s="154"/>
      <c r="N29" s="252"/>
      <c r="O29" s="202"/>
      <c r="P29" s="152"/>
      <c r="S29" s="152"/>
      <c r="T29" s="152"/>
      <c r="U29" s="152"/>
      <c r="V29" s="152"/>
      <c r="W29" s="152"/>
      <c r="X29" s="152"/>
      <c r="Y29" s="152"/>
      <c r="Z29" s="152"/>
    </row>
    <row r="30" spans="1:26" ht="9.75" customHeight="1" x14ac:dyDescent="0.15"/>
    <row r="51" spans="1:26" ht="9.9499999999999993" customHeight="1" x14ac:dyDescent="0.15">
      <c r="D51" s="17"/>
    </row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1" t="s">
        <v>122</v>
      </c>
      <c r="O53" s="146" t="s">
        <v>124</v>
      </c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1.1" customHeight="1" x14ac:dyDescent="0.15">
      <c r="A54" s="6" t="s">
        <v>149</v>
      </c>
      <c r="B54" s="154">
        <v>32.1</v>
      </c>
      <c r="C54" s="154">
        <v>30.1</v>
      </c>
      <c r="D54" s="154">
        <v>28.9</v>
      </c>
      <c r="E54" s="154">
        <v>38</v>
      </c>
      <c r="F54" s="154">
        <v>43.4</v>
      </c>
      <c r="G54" s="154">
        <v>45.9</v>
      </c>
      <c r="H54" s="154">
        <v>40.200000000000003</v>
      </c>
      <c r="I54" s="154">
        <v>40.5</v>
      </c>
      <c r="J54" s="154">
        <v>41.7</v>
      </c>
      <c r="K54" s="154">
        <v>40.799999999999997</v>
      </c>
      <c r="L54" s="154">
        <v>40.1</v>
      </c>
      <c r="M54" s="154">
        <v>39.6</v>
      </c>
      <c r="N54" s="207">
        <f>SUM(B54:M54)/12</f>
        <v>38.44166666666667</v>
      </c>
      <c r="O54" s="202">
        <v>72.400000000000006</v>
      </c>
      <c r="P54" s="152"/>
      <c r="Q54" s="238"/>
      <c r="R54" s="238"/>
      <c r="S54" s="152"/>
      <c r="T54" s="152"/>
      <c r="U54" s="152"/>
      <c r="V54" s="152"/>
      <c r="W54" s="152"/>
      <c r="X54" s="152"/>
      <c r="Y54" s="152"/>
      <c r="Z54" s="152"/>
    </row>
    <row r="55" spans="1:26" ht="11.1" customHeight="1" x14ac:dyDescent="0.15">
      <c r="A55" s="6" t="s">
        <v>154</v>
      </c>
      <c r="B55" s="154">
        <v>40.9</v>
      </c>
      <c r="C55" s="154">
        <v>41</v>
      </c>
      <c r="D55" s="154">
        <v>39.5</v>
      </c>
      <c r="E55" s="154">
        <v>39.4</v>
      </c>
      <c r="F55" s="154">
        <v>37.9</v>
      </c>
      <c r="G55" s="154">
        <v>41.3</v>
      </c>
      <c r="H55" s="154">
        <v>37.5</v>
      </c>
      <c r="I55" s="154">
        <v>38.6</v>
      </c>
      <c r="J55" s="154">
        <v>37.9</v>
      </c>
      <c r="K55" s="154">
        <v>39.700000000000003</v>
      </c>
      <c r="L55" s="154">
        <v>43.1</v>
      </c>
      <c r="M55" s="154">
        <v>40.299999999999997</v>
      </c>
      <c r="N55" s="207">
        <f>SUM(B55:M55)/12</f>
        <v>39.758333333333333</v>
      </c>
      <c r="O55" s="202">
        <v>103.6</v>
      </c>
      <c r="P55" s="152"/>
      <c r="Q55" s="238"/>
      <c r="R55" s="238"/>
      <c r="S55" s="152"/>
      <c r="T55" s="152"/>
      <c r="U55" s="152"/>
      <c r="V55" s="152"/>
      <c r="W55" s="152"/>
      <c r="X55" s="152"/>
      <c r="Y55" s="152"/>
      <c r="Z55" s="152"/>
    </row>
    <row r="56" spans="1:26" ht="11.1" customHeight="1" x14ac:dyDescent="0.15">
      <c r="A56" s="6" t="s">
        <v>158</v>
      </c>
      <c r="B56" s="154">
        <v>43.2</v>
      </c>
      <c r="C56" s="154">
        <v>43.6</v>
      </c>
      <c r="D56" s="154">
        <v>42.1</v>
      </c>
      <c r="E56" s="154">
        <v>42.7</v>
      </c>
      <c r="F56" s="154">
        <v>44.7</v>
      </c>
      <c r="G56" s="154">
        <v>45.4</v>
      </c>
      <c r="H56" s="154">
        <v>44.5</v>
      </c>
      <c r="I56" s="154">
        <v>42.1</v>
      </c>
      <c r="J56" s="154">
        <v>40.200000000000003</v>
      </c>
      <c r="K56" s="154">
        <v>41.4</v>
      </c>
      <c r="L56" s="154">
        <v>42.1</v>
      </c>
      <c r="M56" s="154">
        <v>41.3</v>
      </c>
      <c r="N56" s="207">
        <f>SUM(B56:M56)/12</f>
        <v>42.774999999999999</v>
      </c>
      <c r="O56" s="202">
        <f t="shared" ref="O56:O57" si="1">ROUND(N56/N55*100,1)</f>
        <v>107.6</v>
      </c>
      <c r="P56" s="152"/>
      <c r="Q56" s="238"/>
      <c r="R56" s="238"/>
      <c r="S56" s="152"/>
      <c r="T56" s="152"/>
      <c r="U56" s="152"/>
      <c r="V56" s="152"/>
      <c r="W56" s="152"/>
      <c r="X56" s="152"/>
      <c r="Y56" s="152"/>
      <c r="Z56" s="152"/>
    </row>
    <row r="57" spans="1:26" ht="11.1" customHeight="1" x14ac:dyDescent="0.15">
      <c r="A57" s="6" t="s">
        <v>163</v>
      </c>
      <c r="B57" s="154">
        <v>61.3</v>
      </c>
      <c r="C57" s="154">
        <v>64.400000000000006</v>
      </c>
      <c r="D57" s="154">
        <v>55.6</v>
      </c>
      <c r="E57" s="154">
        <v>60.4</v>
      </c>
      <c r="F57" s="154">
        <v>62.7</v>
      </c>
      <c r="G57" s="154">
        <v>61.6</v>
      </c>
      <c r="H57" s="154">
        <v>59.8</v>
      </c>
      <c r="I57" s="154">
        <v>61.8</v>
      </c>
      <c r="J57" s="154">
        <v>59.1</v>
      </c>
      <c r="K57" s="154">
        <v>58.1</v>
      </c>
      <c r="L57" s="154">
        <v>59.8</v>
      </c>
      <c r="M57" s="154">
        <v>59</v>
      </c>
      <c r="N57" s="207">
        <f>SUM(B57:M57)/12</f>
        <v>60.300000000000004</v>
      </c>
      <c r="O57" s="202">
        <f t="shared" si="1"/>
        <v>141</v>
      </c>
      <c r="P57" s="152"/>
      <c r="Q57" s="238"/>
      <c r="R57" s="238"/>
      <c r="S57" s="152"/>
      <c r="T57" s="152"/>
      <c r="U57" s="152"/>
      <c r="V57" s="152"/>
      <c r="W57" s="152"/>
      <c r="X57" s="152"/>
      <c r="Y57" s="152"/>
      <c r="Z57" s="152"/>
    </row>
    <row r="58" spans="1:26" ht="11.1" customHeight="1" x14ac:dyDescent="0.15">
      <c r="A58" s="6" t="s">
        <v>171</v>
      </c>
      <c r="B58" s="154">
        <v>58.1</v>
      </c>
      <c r="C58" s="154">
        <v>57.2</v>
      </c>
      <c r="D58" s="154">
        <v>54.3</v>
      </c>
      <c r="E58" s="154">
        <v>55.5</v>
      </c>
      <c r="F58" s="154">
        <v>54</v>
      </c>
      <c r="G58" s="154">
        <v>54</v>
      </c>
      <c r="H58" s="154"/>
      <c r="I58" s="154"/>
      <c r="J58" s="154"/>
      <c r="K58" s="154"/>
      <c r="L58" s="154"/>
      <c r="M58" s="154"/>
      <c r="N58" s="207"/>
      <c r="O58" s="202"/>
      <c r="P58" s="152"/>
      <c r="Q58" s="210"/>
      <c r="R58" s="210"/>
      <c r="S58" s="152"/>
      <c r="T58" s="152"/>
      <c r="U58" s="152"/>
      <c r="V58" s="152"/>
      <c r="W58" s="152"/>
      <c r="X58" s="152"/>
      <c r="Y58" s="152"/>
      <c r="Z58" s="152"/>
    </row>
    <row r="59" spans="1:26" ht="9.9499999999999993" customHeight="1" x14ac:dyDescent="0.15">
      <c r="Q59" s="214"/>
    </row>
    <row r="82" spans="1:26" ht="6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1" t="s">
        <v>122</v>
      </c>
      <c r="O83" s="146" t="s">
        <v>124</v>
      </c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1.1" customHeight="1" x14ac:dyDescent="0.15">
      <c r="A84" s="6" t="s">
        <v>149</v>
      </c>
      <c r="B84" s="11">
        <v>138.19999999999999</v>
      </c>
      <c r="C84" s="11">
        <v>142.4</v>
      </c>
      <c r="D84" s="11">
        <v>199.9</v>
      </c>
      <c r="E84" s="11">
        <v>232.5</v>
      </c>
      <c r="F84" s="11">
        <v>179</v>
      </c>
      <c r="G84" s="11">
        <v>177.6</v>
      </c>
      <c r="H84" s="11">
        <v>151.19999999999999</v>
      </c>
      <c r="I84" s="11">
        <v>124.5</v>
      </c>
      <c r="J84" s="11">
        <v>116.7</v>
      </c>
      <c r="K84" s="11">
        <v>129.9</v>
      </c>
      <c r="L84" s="11">
        <v>117.4</v>
      </c>
      <c r="M84" s="11">
        <v>123.6</v>
      </c>
      <c r="N84" s="206">
        <f>SUM(B84:M84)/12</f>
        <v>152.74166666666667</v>
      </c>
      <c r="O84" s="145">
        <v>153</v>
      </c>
      <c r="P84" s="47"/>
      <c r="Q84" s="17"/>
      <c r="R84" s="17"/>
      <c r="S84" s="47"/>
      <c r="T84" s="47"/>
      <c r="U84" s="47"/>
      <c r="V84" s="47"/>
      <c r="W84" s="47"/>
      <c r="X84" s="47"/>
      <c r="Y84" s="47"/>
      <c r="Z84" s="47"/>
    </row>
    <row r="85" spans="1:26" ht="11.1" customHeight="1" x14ac:dyDescent="0.15">
      <c r="A85" s="6" t="s">
        <v>154</v>
      </c>
      <c r="B85" s="11">
        <v>137.30000000000001</v>
      </c>
      <c r="C85" s="11">
        <v>110.5</v>
      </c>
      <c r="D85" s="11">
        <v>167.7</v>
      </c>
      <c r="E85" s="11">
        <v>153.9</v>
      </c>
      <c r="F85" s="11">
        <v>132.6</v>
      </c>
      <c r="G85" s="11">
        <v>176.4</v>
      </c>
      <c r="H85" s="11">
        <v>200.3</v>
      </c>
      <c r="I85" s="11">
        <v>154.69999999999999</v>
      </c>
      <c r="J85" s="11">
        <v>184.4</v>
      </c>
      <c r="K85" s="11">
        <v>155.5</v>
      </c>
      <c r="L85" s="11">
        <v>138.4</v>
      </c>
      <c r="M85" s="11">
        <v>138.80000000000001</v>
      </c>
      <c r="N85" s="206">
        <f>SUM(B85:M85)/12</f>
        <v>154.20833333333334</v>
      </c>
      <c r="O85" s="145">
        <f t="shared" ref="O85:O87" si="2">ROUND(N85/N84*100,1)</f>
        <v>101</v>
      </c>
      <c r="P85" s="47"/>
      <c r="Q85" s="17"/>
      <c r="R85" s="17"/>
      <c r="S85" s="47"/>
      <c r="T85" s="47"/>
      <c r="U85" s="47"/>
      <c r="V85" s="47"/>
      <c r="W85" s="47"/>
      <c r="X85" s="47"/>
      <c r="Y85" s="47"/>
      <c r="Z85" s="47"/>
    </row>
    <row r="86" spans="1:26" ht="11.1" customHeight="1" x14ac:dyDescent="0.15">
      <c r="A86" s="6" t="s">
        <v>158</v>
      </c>
      <c r="B86" s="11">
        <v>120.5</v>
      </c>
      <c r="C86" s="11">
        <v>125.7</v>
      </c>
      <c r="D86" s="11">
        <v>153</v>
      </c>
      <c r="E86" s="11">
        <v>184.3</v>
      </c>
      <c r="F86" s="11">
        <v>170.6</v>
      </c>
      <c r="G86" s="11">
        <v>167.7</v>
      </c>
      <c r="H86" s="11">
        <v>134</v>
      </c>
      <c r="I86" s="11">
        <v>103.1</v>
      </c>
      <c r="J86" s="11">
        <v>113.4</v>
      </c>
      <c r="K86" s="11">
        <v>138.6</v>
      </c>
      <c r="L86" s="11">
        <v>143.80000000000001</v>
      </c>
      <c r="M86" s="11">
        <v>143.4</v>
      </c>
      <c r="N86" s="206">
        <f>SUM(B86:M86)/12</f>
        <v>141.50833333333333</v>
      </c>
      <c r="O86" s="145">
        <f t="shared" si="2"/>
        <v>91.8</v>
      </c>
      <c r="P86" s="47"/>
      <c r="Q86" s="17"/>
      <c r="R86" s="17"/>
      <c r="S86" s="47"/>
      <c r="T86" s="47"/>
      <c r="U86" s="47"/>
      <c r="V86" s="47"/>
      <c r="W86" s="47"/>
      <c r="X86" s="47"/>
      <c r="Y86" s="47"/>
      <c r="Z86" s="47"/>
    </row>
    <row r="87" spans="1:26" ht="11.1" customHeight="1" x14ac:dyDescent="0.15">
      <c r="A87" s="6" t="s">
        <v>163</v>
      </c>
      <c r="B87" s="11">
        <v>110.9</v>
      </c>
      <c r="C87" s="11">
        <v>104.5</v>
      </c>
      <c r="D87" s="11">
        <v>101.8</v>
      </c>
      <c r="E87" s="11">
        <v>139.1</v>
      </c>
      <c r="F87" s="11">
        <v>141.30000000000001</v>
      </c>
      <c r="G87" s="11">
        <v>131.1</v>
      </c>
      <c r="H87" s="11">
        <v>144.9</v>
      </c>
      <c r="I87" s="11">
        <v>109.9</v>
      </c>
      <c r="J87" s="11">
        <v>117.8</v>
      </c>
      <c r="K87" s="11">
        <v>131.80000000000001</v>
      </c>
      <c r="L87" s="11">
        <v>119</v>
      </c>
      <c r="M87" s="11">
        <v>113</v>
      </c>
      <c r="N87" s="206">
        <f>SUM(B87:M87)/12</f>
        <v>122.09166666666665</v>
      </c>
      <c r="O87" s="145">
        <f t="shared" si="2"/>
        <v>86.3</v>
      </c>
      <c r="P87" s="47"/>
      <c r="Q87" s="17"/>
      <c r="R87" s="17"/>
      <c r="S87" s="47"/>
      <c r="T87" s="47"/>
      <c r="U87" s="47"/>
      <c r="V87" s="47"/>
      <c r="W87" s="47"/>
      <c r="X87" s="47"/>
      <c r="Y87" s="47"/>
      <c r="Z87" s="47"/>
    </row>
    <row r="88" spans="1:26" ht="11.1" customHeight="1" x14ac:dyDescent="0.15">
      <c r="A88" s="6" t="s">
        <v>171</v>
      </c>
      <c r="B88" s="11">
        <v>99</v>
      </c>
      <c r="C88" s="11">
        <v>106.6</v>
      </c>
      <c r="D88" s="11">
        <v>127.3</v>
      </c>
      <c r="E88" s="11">
        <v>144</v>
      </c>
      <c r="F88" s="11">
        <v>131</v>
      </c>
      <c r="G88" s="11">
        <v>145.6</v>
      </c>
      <c r="H88" s="11"/>
      <c r="I88" s="11"/>
      <c r="J88" s="11"/>
      <c r="K88" s="11"/>
      <c r="L88" s="11"/>
      <c r="M88" s="11"/>
      <c r="N88" s="206"/>
      <c r="O88" s="145"/>
      <c r="P88" s="47"/>
      <c r="Q88" s="298"/>
      <c r="R88" s="298"/>
      <c r="S88" s="47"/>
      <c r="T88" s="47"/>
      <c r="U88" s="47"/>
      <c r="V88" s="47"/>
      <c r="W88" s="47"/>
      <c r="X88" s="47"/>
      <c r="Y88" s="47"/>
      <c r="Z88" s="47"/>
    </row>
    <row r="89" spans="1:26" ht="9.9499999999999993" customHeight="1" x14ac:dyDescent="0.15">
      <c r="C89" s="313"/>
      <c r="D89" s="147"/>
    </row>
    <row r="90" spans="1:26" ht="9.9499999999999993" customHeight="1" x14ac:dyDescent="0.15">
      <c r="D90" s="14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G89" sqref="G89"/>
    </sheetView>
  </sheetViews>
  <sheetFormatPr defaultRowHeight="9.9499999999999993" customHeight="1" x14ac:dyDescent="0.15"/>
  <cols>
    <col min="1" max="1" width="8" customWidth="1"/>
    <col min="2" max="13" width="6.125" customWidth="1"/>
    <col min="14" max="26" width="7.625" customWidth="1"/>
  </cols>
  <sheetData>
    <row r="8" spans="1:26" ht="9.9499999999999993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9.9499999999999993" customHeight="1" x14ac:dyDescent="0.1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9.9499999999999993" customHeight="1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9.9499999999999993" customHeight="1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9.9499999999999993" customHeight="1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9" spans="1:26" ht="9.9499999999999993" customHeight="1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9.9499999999999993" customHeight="1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9.9499999999999993" customHeigh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9.9499999999999993" customHeight="1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3.75" customHeight="1" x14ac:dyDescent="0.1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1" t="s">
        <v>121</v>
      </c>
      <c r="O24" s="146" t="s">
        <v>124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1.1" customHeight="1" x14ac:dyDescent="0.15">
      <c r="A25" s="6" t="s">
        <v>149</v>
      </c>
      <c r="B25" s="301">
        <v>75.7</v>
      </c>
      <c r="C25" s="301">
        <v>92.3</v>
      </c>
      <c r="D25" s="301">
        <v>105</v>
      </c>
      <c r="E25" s="301">
        <v>103.6</v>
      </c>
      <c r="F25" s="301">
        <v>94.9</v>
      </c>
      <c r="G25" s="301">
        <v>106.3</v>
      </c>
      <c r="H25" s="301">
        <v>100.1</v>
      </c>
      <c r="I25" s="301">
        <v>100.9</v>
      </c>
      <c r="J25" s="301">
        <v>91.8</v>
      </c>
      <c r="K25" s="301">
        <v>87.4</v>
      </c>
      <c r="L25" s="301">
        <v>90</v>
      </c>
      <c r="M25" s="301">
        <v>78.099999999999994</v>
      </c>
      <c r="N25" s="207">
        <f>SUM(B25:M25)</f>
        <v>1126.0999999999999</v>
      </c>
      <c r="O25" s="302">
        <v>95.6</v>
      </c>
      <c r="P25" s="152"/>
      <c r="Q25" s="235"/>
      <c r="R25" s="235"/>
      <c r="S25" s="152"/>
      <c r="T25" s="152"/>
      <c r="U25" s="152"/>
      <c r="V25" s="152"/>
      <c r="W25" s="152"/>
      <c r="X25" s="152"/>
      <c r="Y25" s="152"/>
      <c r="Z25" s="152"/>
    </row>
    <row r="26" spans="1:26" ht="11.1" customHeight="1" x14ac:dyDescent="0.15">
      <c r="A26" s="6" t="s">
        <v>154</v>
      </c>
      <c r="B26" s="301">
        <v>68.900000000000006</v>
      </c>
      <c r="C26" s="301">
        <v>75.7</v>
      </c>
      <c r="D26" s="301">
        <v>96.3</v>
      </c>
      <c r="E26" s="301">
        <v>98.9</v>
      </c>
      <c r="F26" s="301">
        <v>89.3</v>
      </c>
      <c r="G26" s="301">
        <v>96</v>
      </c>
      <c r="H26" s="301">
        <v>90.2</v>
      </c>
      <c r="I26" s="301">
        <v>87.2</v>
      </c>
      <c r="J26" s="301">
        <v>85.7</v>
      </c>
      <c r="K26" s="301">
        <v>93.5</v>
      </c>
      <c r="L26" s="301">
        <v>82.1</v>
      </c>
      <c r="M26" s="301">
        <v>87</v>
      </c>
      <c r="N26" s="207">
        <f>SUM(B26:M26)</f>
        <v>1050.8000000000002</v>
      </c>
      <c r="O26" s="302">
        <f t="shared" ref="O26:O28" si="0">ROUND(N26/N25*100,1)</f>
        <v>93.3</v>
      </c>
      <c r="P26" s="305"/>
      <c r="Q26" s="306"/>
      <c r="R26" s="306"/>
      <c r="S26" s="305"/>
      <c r="T26" s="305"/>
      <c r="U26" s="305"/>
      <c r="V26" s="305"/>
      <c r="W26" s="305"/>
      <c r="X26" s="305"/>
      <c r="Y26" s="305"/>
      <c r="Z26" s="305"/>
    </row>
    <row r="27" spans="1:26" ht="11.1" customHeight="1" x14ac:dyDescent="0.15">
      <c r="A27" s="6" t="s">
        <v>158</v>
      </c>
      <c r="B27" s="301">
        <v>72.7</v>
      </c>
      <c r="C27" s="301">
        <v>83.2</v>
      </c>
      <c r="D27" s="301">
        <v>89.9</v>
      </c>
      <c r="E27" s="301">
        <v>103.8</v>
      </c>
      <c r="F27" s="301">
        <v>94.4</v>
      </c>
      <c r="G27" s="301">
        <v>91.6</v>
      </c>
      <c r="H27" s="301">
        <v>108.5</v>
      </c>
      <c r="I27" s="301">
        <v>91.8</v>
      </c>
      <c r="J27" s="301">
        <v>101.6</v>
      </c>
      <c r="K27" s="301">
        <v>100.2</v>
      </c>
      <c r="L27" s="301">
        <v>94.2</v>
      </c>
      <c r="M27" s="301">
        <v>94.5</v>
      </c>
      <c r="N27" s="207">
        <f>SUM(B27:M27)</f>
        <v>1126.4000000000001</v>
      </c>
      <c r="O27" s="302">
        <f t="shared" si="0"/>
        <v>107.2</v>
      </c>
      <c r="P27" s="305"/>
      <c r="Q27" s="306"/>
      <c r="R27" s="306"/>
      <c r="S27" s="305"/>
      <c r="T27" s="305"/>
      <c r="U27" s="305"/>
      <c r="V27" s="305"/>
      <c r="W27" s="305"/>
      <c r="X27" s="305"/>
      <c r="Y27" s="305"/>
      <c r="Z27" s="305"/>
    </row>
    <row r="28" spans="1:26" ht="11.1" customHeight="1" x14ac:dyDescent="0.15">
      <c r="A28" s="6" t="s">
        <v>163</v>
      </c>
      <c r="B28" s="301">
        <v>84.8</v>
      </c>
      <c r="C28" s="301">
        <v>90.4</v>
      </c>
      <c r="D28" s="301">
        <v>95.5</v>
      </c>
      <c r="E28" s="301">
        <v>97.1</v>
      </c>
      <c r="F28" s="301">
        <v>101.6</v>
      </c>
      <c r="G28" s="301">
        <v>103.3</v>
      </c>
      <c r="H28" s="301">
        <v>108.1</v>
      </c>
      <c r="I28" s="301">
        <v>97.7</v>
      </c>
      <c r="J28" s="301">
        <v>101.1</v>
      </c>
      <c r="K28" s="301">
        <v>101.5</v>
      </c>
      <c r="L28" s="301">
        <v>93.9</v>
      </c>
      <c r="M28" s="301">
        <v>89.6</v>
      </c>
      <c r="N28" s="207">
        <f>SUM(B28:M28)</f>
        <v>1164.5999999999999</v>
      </c>
      <c r="O28" s="302">
        <f t="shared" si="0"/>
        <v>103.4</v>
      </c>
      <c r="P28" s="305"/>
      <c r="Q28" s="306"/>
      <c r="R28" s="306"/>
      <c r="S28" s="305"/>
      <c r="T28" s="305"/>
      <c r="U28" s="305"/>
      <c r="V28" s="305"/>
      <c r="W28" s="305"/>
      <c r="X28" s="305"/>
      <c r="Y28" s="305"/>
      <c r="Z28" s="305"/>
    </row>
    <row r="29" spans="1:26" ht="11.1" customHeight="1" x14ac:dyDescent="0.15">
      <c r="A29" s="6" t="s">
        <v>171</v>
      </c>
      <c r="B29" s="301">
        <v>83.6</v>
      </c>
      <c r="C29" s="301">
        <v>91.7</v>
      </c>
      <c r="D29" s="301">
        <v>95.8</v>
      </c>
      <c r="E29" s="301">
        <v>98.5</v>
      </c>
      <c r="F29" s="301">
        <v>91.1</v>
      </c>
      <c r="G29" s="301">
        <v>95.5</v>
      </c>
      <c r="H29" s="301"/>
      <c r="I29" s="301"/>
      <c r="J29" s="301"/>
      <c r="K29" s="301"/>
      <c r="L29" s="301"/>
      <c r="M29" s="301"/>
      <c r="N29" s="207"/>
      <c r="O29" s="302"/>
      <c r="P29" s="305"/>
      <c r="Q29" s="307"/>
      <c r="R29" s="307"/>
      <c r="S29" s="305"/>
      <c r="T29" s="305"/>
      <c r="U29" s="305"/>
      <c r="V29" s="305"/>
      <c r="W29" s="305"/>
      <c r="X29" s="305"/>
      <c r="Y29" s="305"/>
      <c r="Z29" s="305"/>
    </row>
    <row r="30" spans="1:26" ht="9.9499999999999993" customHeight="1" x14ac:dyDescent="0.15">
      <c r="H30" s="190"/>
    </row>
    <row r="33" customFormat="1" ht="9.9499999999999993" customHeight="1" x14ac:dyDescent="0.15"/>
    <row r="34" customFormat="1" ht="9.9499999999999993" customHeight="1" x14ac:dyDescent="0.15"/>
    <row r="35" customFormat="1" ht="9.9499999999999993" customHeight="1" x14ac:dyDescent="0.15"/>
    <row r="36" customFormat="1" ht="9.9499999999999993" customHeight="1" x14ac:dyDescent="0.15"/>
    <row r="37" customFormat="1" ht="9.9499999999999993" customHeight="1" x14ac:dyDescent="0.15"/>
    <row r="38" customFormat="1" ht="9.9499999999999993" customHeight="1" x14ac:dyDescent="0.15"/>
    <row r="39" customFormat="1" ht="9.9499999999999993" customHeight="1" x14ac:dyDescent="0.15"/>
    <row r="40" customFormat="1" ht="9.9499999999999993" customHeight="1" x14ac:dyDescent="0.15"/>
    <row r="41" customFormat="1" ht="9.9499999999999993" customHeight="1" x14ac:dyDescent="0.15"/>
    <row r="42" customFormat="1" ht="9.9499999999999993" customHeight="1" x14ac:dyDescent="0.15"/>
    <row r="43" customFormat="1" ht="9.9499999999999993" customHeight="1" x14ac:dyDescent="0.15"/>
    <row r="44" customFormat="1" ht="9.9499999999999993" customHeight="1" x14ac:dyDescent="0.15"/>
    <row r="45" customFormat="1" ht="9.9499999999999993" customHeight="1" x14ac:dyDescent="0.15"/>
    <row r="46" customFormat="1" ht="9.9499999999999993" customHeight="1" x14ac:dyDescent="0.15"/>
    <row r="47" customFormat="1" ht="9.9499999999999993" customHeight="1" x14ac:dyDescent="0.15"/>
    <row r="48" customFormat="1" ht="9.9499999999999993" customHeight="1" x14ac:dyDescent="0.15"/>
    <row r="53" spans="1:26" s="147" customFormat="1" ht="11.1" customHeight="1" x14ac:dyDescent="0.15">
      <c r="A53" s="11"/>
      <c r="B53" s="143" t="s">
        <v>76</v>
      </c>
      <c r="C53" s="143" t="s">
        <v>77</v>
      </c>
      <c r="D53" s="143" t="s">
        <v>78</v>
      </c>
      <c r="E53" s="143" t="s">
        <v>79</v>
      </c>
      <c r="F53" s="143" t="s">
        <v>80</v>
      </c>
      <c r="G53" s="143" t="s">
        <v>81</v>
      </c>
      <c r="H53" s="143" t="s">
        <v>82</v>
      </c>
      <c r="I53" s="143" t="s">
        <v>83</v>
      </c>
      <c r="J53" s="143" t="s">
        <v>84</v>
      </c>
      <c r="K53" s="143" t="s">
        <v>85</v>
      </c>
      <c r="L53" s="143" t="s">
        <v>86</v>
      </c>
      <c r="M53" s="143" t="s">
        <v>87</v>
      </c>
      <c r="N53" s="201" t="s">
        <v>122</v>
      </c>
      <c r="O53" s="146" t="s">
        <v>124</v>
      </c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</row>
    <row r="54" spans="1:26" s="147" customFormat="1" ht="11.1" customHeight="1" x14ac:dyDescent="0.15">
      <c r="A54" s="6" t="s">
        <v>149</v>
      </c>
      <c r="B54" s="150">
        <v>99.7</v>
      </c>
      <c r="C54" s="150">
        <v>109.5</v>
      </c>
      <c r="D54" s="150">
        <v>111.4</v>
      </c>
      <c r="E54" s="150">
        <v>102.9</v>
      </c>
      <c r="F54" s="150">
        <v>113.3</v>
      </c>
      <c r="G54" s="150">
        <v>123.3</v>
      </c>
      <c r="H54" s="150">
        <v>120.8</v>
      </c>
      <c r="I54" s="150">
        <v>138.19999999999999</v>
      </c>
      <c r="J54" s="150">
        <v>132.1</v>
      </c>
      <c r="K54" s="150">
        <v>128.30000000000001</v>
      </c>
      <c r="L54" s="150">
        <v>125.1</v>
      </c>
      <c r="M54" s="150">
        <v>109.6</v>
      </c>
      <c r="N54" s="207">
        <f>SUM(B54:M54)/12</f>
        <v>117.84999999999997</v>
      </c>
      <c r="O54" s="302">
        <v>100.1</v>
      </c>
      <c r="P54" s="303"/>
      <c r="Q54" s="304"/>
      <c r="R54" s="304"/>
      <c r="S54" s="303"/>
      <c r="T54" s="303"/>
      <c r="U54" s="303"/>
      <c r="V54" s="303"/>
      <c r="W54" s="303"/>
      <c r="X54" s="303"/>
      <c r="Y54" s="303"/>
      <c r="Z54" s="303"/>
    </row>
    <row r="55" spans="1:26" s="147" customFormat="1" ht="11.1" customHeight="1" x14ac:dyDescent="0.15">
      <c r="A55" s="6" t="s">
        <v>154</v>
      </c>
      <c r="B55" s="150">
        <v>110.3</v>
      </c>
      <c r="C55" s="150">
        <v>109</v>
      </c>
      <c r="D55" s="150">
        <v>108.2</v>
      </c>
      <c r="E55" s="150">
        <v>113.1</v>
      </c>
      <c r="F55" s="150">
        <v>122.4</v>
      </c>
      <c r="G55" s="150">
        <v>116.8</v>
      </c>
      <c r="H55" s="150">
        <v>108.9</v>
      </c>
      <c r="I55" s="150">
        <v>107</v>
      </c>
      <c r="J55" s="150">
        <v>101.1</v>
      </c>
      <c r="K55" s="150">
        <v>109.4</v>
      </c>
      <c r="L55" s="150">
        <v>99.1</v>
      </c>
      <c r="M55" s="150">
        <v>97.9</v>
      </c>
      <c r="N55" s="207">
        <f>SUM(B55:M55)/12</f>
        <v>108.60000000000001</v>
      </c>
      <c r="O55" s="302">
        <f t="shared" ref="O55:O57" si="1">ROUND(N55/N54*100,1)</f>
        <v>92.2</v>
      </c>
      <c r="P55" s="303"/>
      <c r="Q55" s="304"/>
      <c r="R55" s="304"/>
      <c r="S55" s="303"/>
      <c r="T55" s="303"/>
      <c r="U55" s="303"/>
      <c r="V55" s="303"/>
      <c r="W55" s="303"/>
      <c r="X55" s="303"/>
      <c r="Y55" s="303"/>
      <c r="Z55" s="303"/>
    </row>
    <row r="56" spans="1:26" s="147" customFormat="1" ht="11.1" customHeight="1" x14ac:dyDescent="0.15">
      <c r="A56" s="6" t="s">
        <v>158</v>
      </c>
      <c r="B56" s="150">
        <v>97.3</v>
      </c>
      <c r="C56" s="150">
        <v>99.8</v>
      </c>
      <c r="D56" s="150">
        <v>97.4</v>
      </c>
      <c r="E56" s="150">
        <v>100.8</v>
      </c>
      <c r="F56" s="150">
        <v>107.3</v>
      </c>
      <c r="G56" s="150">
        <v>108.2</v>
      </c>
      <c r="H56" s="150">
        <v>107.3</v>
      </c>
      <c r="I56" s="150">
        <v>103.7</v>
      </c>
      <c r="J56" s="150">
        <v>106</v>
      </c>
      <c r="K56" s="150">
        <v>105.3</v>
      </c>
      <c r="L56" s="150">
        <v>104.4</v>
      </c>
      <c r="M56" s="150">
        <v>95</v>
      </c>
      <c r="N56" s="207">
        <f>SUM(B56:M56)/12</f>
        <v>102.70833333333336</v>
      </c>
      <c r="O56" s="302">
        <f t="shared" si="1"/>
        <v>94.6</v>
      </c>
      <c r="P56" s="303"/>
      <c r="Q56" s="304"/>
      <c r="R56" s="304"/>
      <c r="S56" s="303"/>
      <c r="T56" s="303"/>
      <c r="U56" s="303"/>
      <c r="V56" s="303"/>
      <c r="W56" s="303"/>
      <c r="X56" s="303"/>
      <c r="Y56" s="303"/>
      <c r="Z56" s="303"/>
    </row>
    <row r="57" spans="1:26" s="147" customFormat="1" ht="11.1" customHeight="1" x14ac:dyDescent="0.15">
      <c r="A57" s="6" t="s">
        <v>163</v>
      </c>
      <c r="B57" s="150">
        <v>99.6</v>
      </c>
      <c r="C57" s="150">
        <v>101.8</v>
      </c>
      <c r="D57" s="150">
        <v>103.7</v>
      </c>
      <c r="E57" s="150">
        <v>98.9</v>
      </c>
      <c r="F57" s="150">
        <v>104</v>
      </c>
      <c r="G57" s="150">
        <v>110.2</v>
      </c>
      <c r="H57" s="150">
        <v>101.3</v>
      </c>
      <c r="I57" s="150">
        <v>102.5</v>
      </c>
      <c r="J57" s="150">
        <v>108.1</v>
      </c>
      <c r="K57" s="150">
        <v>107.5</v>
      </c>
      <c r="L57" s="150">
        <v>104</v>
      </c>
      <c r="M57" s="150">
        <v>97</v>
      </c>
      <c r="N57" s="207">
        <f>SUM(B57:M57)/12</f>
        <v>103.21666666666665</v>
      </c>
      <c r="O57" s="302">
        <f t="shared" si="1"/>
        <v>100.5</v>
      </c>
      <c r="P57" s="303"/>
      <c r="Q57" s="304"/>
      <c r="R57" s="304"/>
      <c r="S57" s="303"/>
      <c r="T57" s="303"/>
      <c r="U57" s="303"/>
      <c r="V57" s="303"/>
      <c r="W57" s="303"/>
      <c r="X57" s="303"/>
      <c r="Y57" s="303"/>
      <c r="Z57" s="303"/>
    </row>
    <row r="58" spans="1:26" s="147" customFormat="1" ht="11.1" customHeight="1" x14ac:dyDescent="0.15">
      <c r="A58" s="6" t="s">
        <v>171</v>
      </c>
      <c r="B58" s="150">
        <v>90.2</v>
      </c>
      <c r="C58" s="150">
        <v>104.7</v>
      </c>
      <c r="D58" s="150">
        <v>104.4</v>
      </c>
      <c r="E58" s="150">
        <v>103.1</v>
      </c>
      <c r="F58" s="150">
        <v>107.2</v>
      </c>
      <c r="G58" s="150">
        <v>105</v>
      </c>
      <c r="H58" s="150"/>
      <c r="I58" s="150"/>
      <c r="J58" s="150"/>
      <c r="K58" s="150"/>
      <c r="L58" s="150"/>
      <c r="M58" s="150"/>
      <c r="N58" s="207"/>
      <c r="O58" s="302"/>
      <c r="P58" s="156"/>
      <c r="Q58" s="299"/>
      <c r="R58" s="299"/>
      <c r="S58" s="156"/>
      <c r="T58" s="156"/>
      <c r="U58" s="156"/>
      <c r="V58" s="156"/>
      <c r="W58" s="156"/>
      <c r="X58" s="156"/>
      <c r="Y58" s="156"/>
      <c r="Z58" s="156"/>
    </row>
    <row r="59" spans="1:26" ht="9.9499999999999993" customHeight="1" x14ac:dyDescent="0.15">
      <c r="A59" s="47"/>
    </row>
    <row r="60" spans="1:26" ht="9.9499999999999993" customHeight="1" x14ac:dyDescent="0.15">
      <c r="A60" s="47"/>
    </row>
    <row r="68" spans="18:18" ht="9.9499999999999993" customHeight="1" x14ac:dyDescent="0.15">
      <c r="R68" s="300"/>
    </row>
    <row r="82" spans="1:26" ht="5.25" customHeight="1" x14ac:dyDescent="0.15"/>
    <row r="83" spans="1:26" s="147" customFormat="1" ht="11.1" customHeight="1" x14ac:dyDescent="0.15">
      <c r="A83" s="11"/>
      <c r="B83" s="143" t="s">
        <v>76</v>
      </c>
      <c r="C83" s="143" t="s">
        <v>77</v>
      </c>
      <c r="D83" s="143" t="s">
        <v>78</v>
      </c>
      <c r="E83" s="143" t="s">
        <v>79</v>
      </c>
      <c r="F83" s="143" t="s">
        <v>80</v>
      </c>
      <c r="G83" s="143" t="s">
        <v>81</v>
      </c>
      <c r="H83" s="143" t="s">
        <v>82</v>
      </c>
      <c r="I83" s="143" t="s">
        <v>83</v>
      </c>
      <c r="J83" s="143" t="s">
        <v>84</v>
      </c>
      <c r="K83" s="143" t="s">
        <v>85</v>
      </c>
      <c r="L83" s="143" t="s">
        <v>86</v>
      </c>
      <c r="M83" s="143" t="s">
        <v>87</v>
      </c>
      <c r="N83" s="201" t="s">
        <v>122</v>
      </c>
      <c r="O83" s="146" t="s">
        <v>124</v>
      </c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</row>
    <row r="84" spans="1:26" s="147" customFormat="1" ht="11.1" customHeight="1" x14ac:dyDescent="0.15">
      <c r="A84" s="6" t="s">
        <v>149</v>
      </c>
      <c r="B84" s="145">
        <v>76.099999999999994</v>
      </c>
      <c r="C84" s="145">
        <v>83.6</v>
      </c>
      <c r="D84" s="145">
        <v>94.2</v>
      </c>
      <c r="E84" s="145">
        <v>100.7</v>
      </c>
      <c r="F84" s="145">
        <v>83</v>
      </c>
      <c r="G84" s="145">
        <v>85.6</v>
      </c>
      <c r="H84" s="145">
        <v>83.1</v>
      </c>
      <c r="I84" s="145">
        <v>71.099999999999994</v>
      </c>
      <c r="J84" s="145">
        <v>70.099999999999994</v>
      </c>
      <c r="K84" s="145">
        <v>68.599999999999994</v>
      </c>
      <c r="L84" s="145">
        <v>72.099999999999994</v>
      </c>
      <c r="M84" s="145">
        <v>73.099999999999994</v>
      </c>
      <c r="N84" s="206">
        <f t="shared" ref="N84:N87" si="2">SUM(B84:M84)/12</f>
        <v>80.108333333333334</v>
      </c>
      <c r="O84" s="211">
        <v>96</v>
      </c>
      <c r="Q84" s="236"/>
      <c r="R84" s="236"/>
    </row>
    <row r="85" spans="1:26" s="147" customFormat="1" ht="11.1" customHeight="1" x14ac:dyDescent="0.15">
      <c r="A85" s="6" t="s">
        <v>154</v>
      </c>
      <c r="B85" s="145">
        <v>62.3</v>
      </c>
      <c r="C85" s="145">
        <v>69.599999999999994</v>
      </c>
      <c r="D85" s="145">
        <v>89</v>
      </c>
      <c r="E85" s="145">
        <v>87.2</v>
      </c>
      <c r="F85" s="145">
        <v>71.900000000000006</v>
      </c>
      <c r="G85" s="145">
        <v>82.6</v>
      </c>
      <c r="H85" s="145">
        <v>83.4</v>
      </c>
      <c r="I85" s="145">
        <v>81.599999999999994</v>
      </c>
      <c r="J85" s="145">
        <v>85.1</v>
      </c>
      <c r="K85" s="145">
        <v>84.9</v>
      </c>
      <c r="L85" s="145">
        <v>83.6</v>
      </c>
      <c r="M85" s="145">
        <v>88.9</v>
      </c>
      <c r="N85" s="206">
        <f t="shared" si="2"/>
        <v>80.841666666666669</v>
      </c>
      <c r="O85" s="211">
        <f t="shared" ref="O85:O87" si="3">ROUND(N85/N84*100,1)</f>
        <v>100.9</v>
      </c>
      <c r="Q85" s="236"/>
      <c r="R85" s="236"/>
    </row>
    <row r="86" spans="1:26" s="147" customFormat="1" ht="11.1" customHeight="1" x14ac:dyDescent="0.15">
      <c r="A86" s="6" t="s">
        <v>158</v>
      </c>
      <c r="B86" s="145">
        <v>74.8</v>
      </c>
      <c r="C86" s="145">
        <v>83.1</v>
      </c>
      <c r="D86" s="145">
        <v>92.4</v>
      </c>
      <c r="E86" s="145">
        <v>103</v>
      </c>
      <c r="F86" s="145">
        <v>87.6</v>
      </c>
      <c r="G86" s="145">
        <v>84.6</v>
      </c>
      <c r="H86" s="145">
        <v>101.1</v>
      </c>
      <c r="I86" s="145">
        <v>88.7</v>
      </c>
      <c r="J86" s="145">
        <v>95.8</v>
      </c>
      <c r="K86" s="145">
        <v>95.2</v>
      </c>
      <c r="L86" s="145">
        <v>90.3</v>
      </c>
      <c r="M86" s="145">
        <v>99.5</v>
      </c>
      <c r="N86" s="206">
        <f t="shared" si="2"/>
        <v>91.341666666666654</v>
      </c>
      <c r="O86" s="211">
        <f t="shared" si="3"/>
        <v>113</v>
      </c>
      <c r="Q86" s="236"/>
      <c r="R86" s="236"/>
    </row>
    <row r="87" spans="1:26" s="147" customFormat="1" ht="11.1" customHeight="1" x14ac:dyDescent="0.15">
      <c r="A87" s="6" t="s">
        <v>163</v>
      </c>
      <c r="B87" s="145">
        <v>84.8</v>
      </c>
      <c r="C87" s="145">
        <v>88.7</v>
      </c>
      <c r="D87" s="145">
        <v>92</v>
      </c>
      <c r="E87" s="145">
        <v>98.3</v>
      </c>
      <c r="F87" s="145">
        <v>97.7</v>
      </c>
      <c r="G87" s="145">
        <v>93.6</v>
      </c>
      <c r="H87" s="145">
        <v>106.5</v>
      </c>
      <c r="I87" s="145">
        <v>95.3</v>
      </c>
      <c r="J87" s="145">
        <v>93.3</v>
      </c>
      <c r="K87" s="145">
        <v>94.5</v>
      </c>
      <c r="L87" s="145">
        <v>90.5</v>
      </c>
      <c r="M87" s="145">
        <v>92.7</v>
      </c>
      <c r="N87" s="206">
        <f t="shared" si="2"/>
        <v>93.99166666666666</v>
      </c>
      <c r="O87" s="211">
        <f t="shared" si="3"/>
        <v>102.9</v>
      </c>
      <c r="Q87" s="236"/>
      <c r="R87" s="236"/>
    </row>
    <row r="88" spans="1:26" s="147" customFormat="1" ht="11.1" customHeight="1" x14ac:dyDescent="0.15">
      <c r="A88" s="6" t="s">
        <v>171</v>
      </c>
      <c r="B88" s="145">
        <v>92.9</v>
      </c>
      <c r="C88" s="145">
        <v>86.6</v>
      </c>
      <c r="D88" s="145">
        <v>91.8</v>
      </c>
      <c r="E88" s="145">
        <v>95.5</v>
      </c>
      <c r="F88" s="145">
        <v>84.7</v>
      </c>
      <c r="G88" s="145">
        <v>91</v>
      </c>
      <c r="H88" s="145"/>
      <c r="I88" s="145"/>
      <c r="J88" s="145"/>
      <c r="K88" s="145"/>
      <c r="L88" s="145"/>
      <c r="M88" s="145"/>
      <c r="N88" s="206"/>
      <c r="O88" s="211"/>
    </row>
    <row r="89" spans="1:26" ht="9.9499999999999993" customHeight="1" x14ac:dyDescent="0.15">
      <c r="E89" s="314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V59" sqref="V59"/>
    </sheetView>
  </sheetViews>
  <sheetFormatPr defaultRowHeight="9.9499999999999993" customHeight="1" x14ac:dyDescent="0.15"/>
  <cols>
    <col min="1" max="1" width="7.625" customWidth="1"/>
    <col min="2" max="13" width="6.125" customWidth="1"/>
    <col min="14" max="27" width="7.625" customWidth="1"/>
  </cols>
  <sheetData>
    <row r="7" spans="1:15" ht="9.9499999999999993" customHeight="1" x14ac:dyDescent="0.1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5" ht="9.9499999999999993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5" ht="9.9499999999999993" customHeight="1" x14ac:dyDescent="0.1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5" ht="9.9499999999999993" customHeight="1" x14ac:dyDescent="0.1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5" ht="9.9499999999999993" customHeight="1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4" spans="1:15" ht="9.9499999999999993" customHeight="1" x14ac:dyDescent="0.15">
      <c r="N14" s="220"/>
      <c r="O14" s="220"/>
    </row>
    <row r="17" spans="1:26" ht="9.9499999999999993" customHeight="1" x14ac:dyDescent="0.15">
      <c r="O17" s="220"/>
    </row>
    <row r="18" spans="1:26" ht="9.9499999999999993" customHeight="1" x14ac:dyDescent="0.1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26" ht="9.9499999999999993" customHeight="1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26" ht="9.9499999999999993" customHeight="1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220"/>
    </row>
    <row r="21" spans="1:26" ht="9.9499999999999993" customHeight="1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220"/>
    </row>
    <row r="22" spans="1:26" ht="9.9499999999999993" customHeight="1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O22" s="47"/>
    </row>
    <row r="23" spans="1:26" ht="8.25" customHeight="1" x14ac:dyDescent="0.15"/>
    <row r="24" spans="1:26" ht="11.1" customHeight="1" x14ac:dyDescent="0.15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1" t="s">
        <v>121</v>
      </c>
      <c r="O24" s="146" t="s">
        <v>124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1.1" customHeight="1" x14ac:dyDescent="0.15">
      <c r="A25" s="6" t="s">
        <v>149</v>
      </c>
      <c r="B25" s="150">
        <v>16.5</v>
      </c>
      <c r="C25" s="150">
        <v>20.6</v>
      </c>
      <c r="D25" s="150">
        <v>23</v>
      </c>
      <c r="E25" s="150">
        <v>25.7</v>
      </c>
      <c r="F25" s="150">
        <v>22.2</v>
      </c>
      <c r="G25" s="150">
        <v>20.9</v>
      </c>
      <c r="H25" s="150">
        <v>21.1</v>
      </c>
      <c r="I25" s="150">
        <v>47.8</v>
      </c>
      <c r="J25" s="150">
        <v>50.3</v>
      </c>
      <c r="K25" s="150">
        <v>43.9</v>
      </c>
      <c r="L25" s="150">
        <v>48.7</v>
      </c>
      <c r="M25" s="282">
        <v>53</v>
      </c>
      <c r="N25" s="233">
        <f>SUM(B25:M25)</f>
        <v>393.7</v>
      </c>
      <c r="O25" s="202">
        <v>150.5</v>
      </c>
      <c r="P25" s="152"/>
      <c r="Q25" s="232"/>
      <c r="R25" s="232"/>
      <c r="S25" s="152"/>
      <c r="T25" s="152"/>
      <c r="U25" s="152"/>
      <c r="V25" s="152"/>
      <c r="W25" s="152"/>
      <c r="X25" s="152"/>
      <c r="Y25" s="152"/>
      <c r="Z25" s="152"/>
    </row>
    <row r="26" spans="1:26" ht="11.1" customHeight="1" x14ac:dyDescent="0.15">
      <c r="A26" s="6" t="s">
        <v>154</v>
      </c>
      <c r="B26" s="150">
        <v>43</v>
      </c>
      <c r="C26" s="150">
        <v>42.4</v>
      </c>
      <c r="D26" s="150">
        <v>49.1</v>
      </c>
      <c r="E26" s="150">
        <v>50.7</v>
      </c>
      <c r="F26" s="150">
        <v>52.2</v>
      </c>
      <c r="G26" s="150">
        <v>51</v>
      </c>
      <c r="H26" s="150">
        <v>52.7</v>
      </c>
      <c r="I26" s="150">
        <v>47.1</v>
      </c>
      <c r="J26" s="150">
        <v>50.4</v>
      </c>
      <c r="K26" s="150">
        <v>48.7</v>
      </c>
      <c r="L26" s="150">
        <v>50.5</v>
      </c>
      <c r="M26" s="282">
        <v>52.5</v>
      </c>
      <c r="N26" s="233">
        <f>SUM(B26:M26)</f>
        <v>590.29999999999995</v>
      </c>
      <c r="O26" s="202">
        <f>SUM(N26/N25)*100</f>
        <v>149.93649987299972</v>
      </c>
      <c r="P26" s="152"/>
      <c r="Q26" s="232"/>
      <c r="R26" s="232"/>
      <c r="S26" s="152"/>
      <c r="T26" s="152"/>
      <c r="U26" s="152"/>
      <c r="V26" s="152"/>
      <c r="W26" s="152"/>
      <c r="X26" s="152"/>
      <c r="Y26" s="152"/>
      <c r="Z26" s="152"/>
    </row>
    <row r="27" spans="1:26" ht="11.1" customHeight="1" x14ac:dyDescent="0.15">
      <c r="A27" s="6" t="s">
        <v>158</v>
      </c>
      <c r="B27" s="150">
        <v>45.1</v>
      </c>
      <c r="C27" s="150">
        <v>47.2</v>
      </c>
      <c r="D27" s="150">
        <v>51.8</v>
      </c>
      <c r="E27" s="150">
        <v>45.6</v>
      </c>
      <c r="F27" s="150">
        <v>54.3</v>
      </c>
      <c r="G27" s="150">
        <v>56.1</v>
      </c>
      <c r="H27" s="150">
        <v>59.2</v>
      </c>
      <c r="I27" s="150">
        <v>51.8</v>
      </c>
      <c r="J27" s="150">
        <v>58.3</v>
      </c>
      <c r="K27" s="150">
        <v>66.7</v>
      </c>
      <c r="L27" s="150">
        <v>52</v>
      </c>
      <c r="M27" s="282">
        <v>65.099999999999994</v>
      </c>
      <c r="N27" s="233">
        <f>SUM(B27:M27)</f>
        <v>653.20000000000005</v>
      </c>
      <c r="O27" s="202">
        <f>SUM(N27/N26)*100</f>
        <v>110.6555988480434</v>
      </c>
      <c r="P27" s="152"/>
      <c r="Q27" s="232"/>
      <c r="R27" s="232"/>
      <c r="S27" s="152"/>
      <c r="T27" s="152"/>
      <c r="U27" s="152"/>
      <c r="V27" s="152"/>
      <c r="W27" s="152"/>
      <c r="X27" s="152"/>
      <c r="Y27" s="152"/>
      <c r="Z27" s="152"/>
    </row>
    <row r="28" spans="1:26" ht="11.1" customHeight="1" x14ac:dyDescent="0.15">
      <c r="A28" s="6" t="s">
        <v>163</v>
      </c>
      <c r="B28" s="150">
        <v>49.8</v>
      </c>
      <c r="C28" s="150">
        <v>57.9</v>
      </c>
      <c r="D28" s="150">
        <v>64.5</v>
      </c>
      <c r="E28" s="150">
        <v>49.4</v>
      </c>
      <c r="F28" s="150">
        <v>51.7</v>
      </c>
      <c r="G28" s="150">
        <v>63.4</v>
      </c>
      <c r="H28" s="150">
        <v>57.1</v>
      </c>
      <c r="I28" s="150">
        <v>50.4</v>
      </c>
      <c r="J28" s="150">
        <v>45.8</v>
      </c>
      <c r="K28" s="150">
        <v>51.8</v>
      </c>
      <c r="L28" s="150">
        <v>53.6</v>
      </c>
      <c r="M28" s="282">
        <v>54.4</v>
      </c>
      <c r="N28" s="233">
        <f>SUM(B28:M28)</f>
        <v>649.79999999999995</v>
      </c>
      <c r="O28" s="202">
        <f>SUM(N28/N27)*100</f>
        <v>99.479485609308</v>
      </c>
      <c r="P28" s="152"/>
      <c r="Q28" s="232"/>
      <c r="R28" s="232"/>
      <c r="S28" s="152"/>
      <c r="T28" s="152"/>
      <c r="U28" s="152"/>
      <c r="V28" s="152"/>
      <c r="W28" s="152"/>
      <c r="X28" s="152"/>
      <c r="Y28" s="152"/>
      <c r="Z28" s="152"/>
    </row>
    <row r="29" spans="1:26" ht="11.1" customHeight="1" x14ac:dyDescent="0.15">
      <c r="A29" s="6" t="s">
        <v>171</v>
      </c>
      <c r="B29" s="150">
        <v>48.1</v>
      </c>
      <c r="C29" s="150">
        <v>55.4</v>
      </c>
      <c r="D29" s="150">
        <v>57.1</v>
      </c>
      <c r="E29" s="150">
        <v>57.9</v>
      </c>
      <c r="F29" s="150">
        <v>56.6</v>
      </c>
      <c r="G29" s="150">
        <v>55.7</v>
      </c>
      <c r="H29" s="150"/>
      <c r="I29" s="150"/>
      <c r="J29" s="150"/>
      <c r="K29" s="150"/>
      <c r="L29" s="150"/>
      <c r="M29" s="282"/>
      <c r="N29" s="233"/>
      <c r="O29" s="202"/>
      <c r="P29" s="152"/>
      <c r="Q29" s="210"/>
      <c r="R29" s="210"/>
      <c r="S29" s="152"/>
      <c r="T29" s="152"/>
      <c r="U29" s="152"/>
      <c r="V29" s="152"/>
      <c r="W29" s="152"/>
      <c r="X29" s="152"/>
      <c r="Y29" s="152"/>
      <c r="Z29" s="152"/>
    </row>
    <row r="35" spans="8:14" ht="9.9499999999999993" customHeight="1" x14ac:dyDescent="0.15">
      <c r="H35" s="17"/>
    </row>
    <row r="46" spans="8:14" ht="9.9499999999999993" customHeight="1" x14ac:dyDescent="0.15">
      <c r="H46" s="17"/>
    </row>
    <row r="48" spans="8:14" ht="9.9499999999999993" customHeight="1" x14ac:dyDescent="0.15">
      <c r="N48" s="220"/>
    </row>
    <row r="52" spans="1:26" ht="4.5" customHeight="1" x14ac:dyDescent="0.15"/>
    <row r="53" spans="1:26" ht="11.1" customHeight="1" x14ac:dyDescent="0.15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1" t="s">
        <v>122</v>
      </c>
      <c r="O53" s="146" t="s">
        <v>124</v>
      </c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1.1" customHeight="1" x14ac:dyDescent="0.15">
      <c r="A54" s="6" t="s">
        <v>149</v>
      </c>
      <c r="B54" s="150">
        <v>29.4</v>
      </c>
      <c r="C54" s="150">
        <v>31.6</v>
      </c>
      <c r="D54" s="150">
        <v>30.7</v>
      </c>
      <c r="E54" s="150">
        <v>30.6</v>
      </c>
      <c r="F54" s="150">
        <v>30.2</v>
      </c>
      <c r="G54" s="150">
        <v>28.7</v>
      </c>
      <c r="H54" s="150">
        <v>28.73</v>
      </c>
      <c r="I54" s="150">
        <v>56.4</v>
      </c>
      <c r="J54" s="150">
        <v>57.8</v>
      </c>
      <c r="K54" s="150">
        <v>58.5</v>
      </c>
      <c r="L54" s="150">
        <v>62</v>
      </c>
      <c r="M54" s="150">
        <v>64.5</v>
      </c>
      <c r="N54" s="207">
        <f t="shared" ref="N54:N57" si="0">SUM(B54:M54)/12</f>
        <v>42.427500000000002</v>
      </c>
      <c r="O54" s="202">
        <v>134.5</v>
      </c>
      <c r="P54" s="152"/>
      <c r="Q54" s="239"/>
      <c r="R54" s="239"/>
      <c r="S54" s="152"/>
      <c r="T54" s="152"/>
      <c r="U54" s="152"/>
      <c r="V54" s="152"/>
      <c r="W54" s="152"/>
      <c r="X54" s="152"/>
      <c r="Y54" s="152"/>
      <c r="Z54" s="152"/>
    </row>
    <row r="55" spans="1:26" ht="11.1" customHeight="1" x14ac:dyDescent="0.15">
      <c r="A55" s="6" t="s">
        <v>154</v>
      </c>
      <c r="B55" s="150">
        <v>57.2</v>
      </c>
      <c r="C55" s="150">
        <v>59.9</v>
      </c>
      <c r="D55" s="150">
        <v>59.5</v>
      </c>
      <c r="E55" s="150">
        <v>59.8</v>
      </c>
      <c r="F55" s="150">
        <v>63.2</v>
      </c>
      <c r="G55" s="150">
        <v>61.4</v>
      </c>
      <c r="H55" s="150">
        <v>61.2</v>
      </c>
      <c r="I55" s="150">
        <v>62</v>
      </c>
      <c r="J55" s="150">
        <v>61.4</v>
      </c>
      <c r="K55" s="150">
        <v>60.1</v>
      </c>
      <c r="L55" s="150">
        <v>62.7</v>
      </c>
      <c r="M55" s="150">
        <v>64</v>
      </c>
      <c r="N55" s="207">
        <f t="shared" si="0"/>
        <v>61.033333333333331</v>
      </c>
      <c r="O55" s="202">
        <f t="shared" ref="O55:O57" si="1">SUM(N55/N54)*100</f>
        <v>143.85323984051223</v>
      </c>
      <c r="P55" s="152"/>
      <c r="Q55" s="239"/>
      <c r="R55" s="239"/>
      <c r="S55" s="152"/>
      <c r="T55" s="152"/>
      <c r="U55" s="152"/>
      <c r="V55" s="152"/>
      <c r="W55" s="152"/>
      <c r="X55" s="152"/>
      <c r="Y55" s="152"/>
      <c r="Z55" s="152"/>
    </row>
    <row r="56" spans="1:26" ht="11.1" customHeight="1" x14ac:dyDescent="0.15">
      <c r="A56" s="6" t="s">
        <v>158</v>
      </c>
      <c r="B56" s="150">
        <v>62.7</v>
      </c>
      <c r="C56" s="150">
        <v>63</v>
      </c>
      <c r="D56" s="150">
        <v>63.7</v>
      </c>
      <c r="E56" s="150">
        <v>64.5</v>
      </c>
      <c r="F56" s="150">
        <v>67.900000000000006</v>
      </c>
      <c r="G56" s="150">
        <v>67.099999999999994</v>
      </c>
      <c r="H56" s="150">
        <v>71.7</v>
      </c>
      <c r="I56" s="150">
        <v>72.099999999999994</v>
      </c>
      <c r="J56" s="150">
        <v>73.5</v>
      </c>
      <c r="K56" s="150">
        <v>77.5</v>
      </c>
      <c r="L56" s="150">
        <v>77</v>
      </c>
      <c r="M56" s="150">
        <v>77.3</v>
      </c>
      <c r="N56" s="207">
        <f t="shared" si="0"/>
        <v>69.833333333333329</v>
      </c>
      <c r="O56" s="202">
        <f t="shared" si="1"/>
        <v>114.41835062807209</v>
      </c>
      <c r="P56" s="152"/>
      <c r="Q56" s="239"/>
      <c r="R56" s="239"/>
      <c r="S56" s="152"/>
      <c r="T56" s="152"/>
      <c r="U56" s="152"/>
      <c r="V56" s="152"/>
      <c r="W56" s="152"/>
      <c r="X56" s="152"/>
      <c r="Y56" s="152"/>
      <c r="Z56" s="152"/>
    </row>
    <row r="57" spans="1:26" ht="11.1" customHeight="1" x14ac:dyDescent="0.15">
      <c r="A57" s="6" t="s">
        <v>163</v>
      </c>
      <c r="B57" s="150">
        <v>73.3</v>
      </c>
      <c r="C57" s="150">
        <v>73</v>
      </c>
      <c r="D57" s="150">
        <v>75.2</v>
      </c>
      <c r="E57" s="150">
        <v>74.099999999999994</v>
      </c>
      <c r="F57" s="150">
        <v>71.3</v>
      </c>
      <c r="G57" s="150">
        <v>72</v>
      </c>
      <c r="H57" s="150">
        <v>72</v>
      </c>
      <c r="I57" s="150">
        <v>76.2</v>
      </c>
      <c r="J57" s="150">
        <v>70.8</v>
      </c>
      <c r="K57" s="150">
        <v>70.099999999999994</v>
      </c>
      <c r="L57" s="150">
        <v>68.7</v>
      </c>
      <c r="M57" s="150">
        <v>69</v>
      </c>
      <c r="N57" s="207">
        <f t="shared" si="0"/>
        <v>72.141666666666666</v>
      </c>
      <c r="O57" s="202">
        <f t="shared" si="1"/>
        <v>103.3054892601432</v>
      </c>
      <c r="P57" s="152"/>
      <c r="Q57" s="239"/>
      <c r="R57" s="239"/>
      <c r="S57" s="152"/>
      <c r="T57" s="152"/>
      <c r="U57" s="152"/>
      <c r="V57" s="152"/>
      <c r="W57" s="152"/>
      <c r="X57" s="152"/>
      <c r="Y57" s="152"/>
      <c r="Z57" s="152"/>
    </row>
    <row r="58" spans="1:26" ht="11.1" customHeight="1" x14ac:dyDescent="0.15">
      <c r="A58" s="6" t="s">
        <v>171</v>
      </c>
      <c r="B58" s="150">
        <v>69.400000000000006</v>
      </c>
      <c r="C58" s="150">
        <v>69.400000000000006</v>
      </c>
      <c r="D58" s="150">
        <v>69.7</v>
      </c>
      <c r="E58" s="150">
        <v>70.400000000000006</v>
      </c>
      <c r="F58" s="150">
        <v>71</v>
      </c>
      <c r="G58" s="150">
        <v>71.8</v>
      </c>
      <c r="H58" s="150"/>
      <c r="I58" s="150"/>
      <c r="J58" s="150"/>
      <c r="K58" s="150"/>
      <c r="L58" s="150"/>
      <c r="M58" s="150"/>
      <c r="N58" s="207"/>
      <c r="O58" s="202"/>
      <c r="P58" s="152"/>
      <c r="Q58" s="239"/>
      <c r="R58" s="239"/>
      <c r="S58" s="152"/>
      <c r="T58" s="152"/>
      <c r="U58" s="152"/>
      <c r="V58" s="152"/>
      <c r="W58" s="152"/>
      <c r="X58" s="152"/>
      <c r="Y58" s="152"/>
      <c r="Z58" s="152"/>
    </row>
    <row r="82" spans="1:26" ht="7.5" customHeight="1" x14ac:dyDescent="0.15"/>
    <row r="83" spans="1:26" ht="11.1" customHeight="1" x14ac:dyDescent="0.15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1" t="s">
        <v>122</v>
      </c>
      <c r="O83" s="146" t="s">
        <v>124</v>
      </c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1.1" customHeight="1" x14ac:dyDescent="0.15">
      <c r="A84" s="6" t="s">
        <v>149</v>
      </c>
      <c r="B84" s="143">
        <v>55.6</v>
      </c>
      <c r="C84" s="143">
        <v>63.7</v>
      </c>
      <c r="D84" s="143">
        <v>75.3</v>
      </c>
      <c r="E84" s="143">
        <v>79</v>
      </c>
      <c r="F84" s="143">
        <v>73.599999999999994</v>
      </c>
      <c r="G84" s="143">
        <v>73.3</v>
      </c>
      <c r="H84" s="143">
        <v>73.599999999999994</v>
      </c>
      <c r="I84" s="143">
        <v>79.8</v>
      </c>
      <c r="J84" s="143">
        <v>87</v>
      </c>
      <c r="K84" s="143">
        <v>74.900000000000006</v>
      </c>
      <c r="L84" s="143">
        <v>77.900000000000006</v>
      </c>
      <c r="M84" s="143">
        <v>81.7</v>
      </c>
      <c r="N84" s="206">
        <f t="shared" ref="N84:N87" si="2">SUM(B84:M84)/12</f>
        <v>74.61666666666666</v>
      </c>
      <c r="O84" s="145">
        <v>107.8</v>
      </c>
      <c r="P84" s="47"/>
      <c r="Q84" s="209"/>
      <c r="R84" s="209"/>
      <c r="S84" s="47"/>
      <c r="T84" s="47"/>
      <c r="U84" s="47"/>
      <c r="V84" s="47"/>
      <c r="W84" s="47"/>
      <c r="X84" s="47"/>
      <c r="Y84" s="47"/>
      <c r="Z84" s="47"/>
    </row>
    <row r="85" spans="1:26" ht="11.1" customHeight="1" x14ac:dyDescent="0.15">
      <c r="A85" s="6" t="s">
        <v>154</v>
      </c>
      <c r="B85" s="143">
        <v>76.7</v>
      </c>
      <c r="C85" s="143">
        <v>70.099999999999994</v>
      </c>
      <c r="D85" s="143">
        <v>82.6</v>
      </c>
      <c r="E85" s="143">
        <v>84.7</v>
      </c>
      <c r="F85" s="143">
        <v>82.1</v>
      </c>
      <c r="G85" s="143">
        <v>83.4</v>
      </c>
      <c r="H85" s="143">
        <v>86.1</v>
      </c>
      <c r="I85" s="143">
        <v>75.900000000000006</v>
      </c>
      <c r="J85" s="143">
        <v>82.2</v>
      </c>
      <c r="K85" s="143">
        <v>81.2</v>
      </c>
      <c r="L85" s="143">
        <v>80.2</v>
      </c>
      <c r="M85" s="143">
        <v>81.900000000000006</v>
      </c>
      <c r="N85" s="206">
        <f t="shared" si="2"/>
        <v>80.591666666666683</v>
      </c>
      <c r="O85" s="145">
        <f t="shared" ref="O85:O87" si="3">ROUND(N85/N84*100,1)</f>
        <v>108</v>
      </c>
      <c r="P85" s="47"/>
      <c r="Q85" s="209"/>
      <c r="R85" s="209"/>
      <c r="S85" s="47"/>
      <c r="T85" s="47"/>
      <c r="U85" s="47"/>
      <c r="V85" s="47"/>
      <c r="W85" s="47"/>
      <c r="X85" s="47"/>
      <c r="Y85" s="47"/>
      <c r="Z85" s="47"/>
    </row>
    <row r="86" spans="1:26" ht="11.1" customHeight="1" x14ac:dyDescent="0.15">
      <c r="A86" s="6" t="s">
        <v>158</v>
      </c>
      <c r="B86" s="143">
        <v>72.3</v>
      </c>
      <c r="C86" s="143">
        <v>74.900000000000006</v>
      </c>
      <c r="D86" s="143">
        <v>81.3</v>
      </c>
      <c r="E86" s="143">
        <v>70.599999999999994</v>
      </c>
      <c r="F86" s="143">
        <v>79.400000000000006</v>
      </c>
      <c r="G86" s="143">
        <v>83.6</v>
      </c>
      <c r="H86" s="143">
        <v>82</v>
      </c>
      <c r="I86" s="143">
        <v>71.8</v>
      </c>
      <c r="J86" s="143">
        <v>79.099999999999994</v>
      </c>
      <c r="K86" s="143">
        <v>85.6</v>
      </c>
      <c r="L86" s="143">
        <v>67.599999999999994</v>
      </c>
      <c r="M86" s="143">
        <v>84.1</v>
      </c>
      <c r="N86" s="206">
        <f t="shared" si="2"/>
        <v>77.691666666666677</v>
      </c>
      <c r="O86" s="145">
        <f t="shared" si="3"/>
        <v>96.4</v>
      </c>
      <c r="P86" s="47"/>
      <c r="Q86" s="209"/>
      <c r="R86" s="209"/>
      <c r="S86" s="47"/>
      <c r="T86" s="47"/>
      <c r="U86" s="47"/>
      <c r="V86" s="47"/>
      <c r="W86" s="47"/>
      <c r="X86" s="47"/>
      <c r="Y86" s="47"/>
      <c r="Z86" s="47"/>
    </row>
    <row r="87" spans="1:26" ht="11.1" customHeight="1" x14ac:dyDescent="0.15">
      <c r="A87" s="6" t="s">
        <v>163</v>
      </c>
      <c r="B87" s="143">
        <v>68.7</v>
      </c>
      <c r="C87" s="143">
        <v>79.3</v>
      </c>
      <c r="D87" s="143">
        <v>85.6</v>
      </c>
      <c r="E87" s="143">
        <v>66.8</v>
      </c>
      <c r="F87" s="143">
        <v>73</v>
      </c>
      <c r="G87" s="143">
        <v>88</v>
      </c>
      <c r="H87" s="143">
        <v>79.400000000000006</v>
      </c>
      <c r="I87" s="143">
        <v>65.2</v>
      </c>
      <c r="J87" s="143">
        <v>66</v>
      </c>
      <c r="K87" s="143">
        <v>74</v>
      </c>
      <c r="L87" s="143">
        <v>78.3</v>
      </c>
      <c r="M87" s="143">
        <v>78.8</v>
      </c>
      <c r="N87" s="206">
        <f t="shared" si="2"/>
        <v>75.258333333333326</v>
      </c>
      <c r="O87" s="145">
        <f t="shared" si="3"/>
        <v>96.9</v>
      </c>
      <c r="P87" s="47"/>
      <c r="Q87" s="209"/>
      <c r="R87" s="209"/>
      <c r="S87" s="47"/>
      <c r="T87" s="47"/>
      <c r="U87" s="47"/>
      <c r="V87" s="47"/>
      <c r="W87" s="47"/>
      <c r="X87" s="47"/>
      <c r="Y87" s="47"/>
      <c r="Z87" s="47"/>
    </row>
    <row r="88" spans="1:26" ht="11.1" customHeight="1" x14ac:dyDescent="0.15">
      <c r="A88" s="6" t="s">
        <v>171</v>
      </c>
      <c r="B88" s="143">
        <v>69.2</v>
      </c>
      <c r="C88" s="143">
        <v>79.8</v>
      </c>
      <c r="D88" s="143">
        <v>81.900000000000006</v>
      </c>
      <c r="E88" s="143">
        <v>82.1</v>
      </c>
      <c r="F88" s="143">
        <v>79.599999999999994</v>
      </c>
      <c r="G88" s="143">
        <v>77.5</v>
      </c>
      <c r="H88" s="143"/>
      <c r="I88" s="143"/>
      <c r="J88" s="143"/>
      <c r="K88" s="143"/>
      <c r="L88" s="143"/>
      <c r="M88" s="143"/>
      <c r="N88" s="206"/>
      <c r="O88" s="145"/>
      <c r="P88" s="47"/>
      <c r="Q88" s="298"/>
      <c r="R88" s="298"/>
      <c r="S88" s="47"/>
      <c r="T88" s="47"/>
      <c r="U88" s="47"/>
      <c r="V88" s="47"/>
      <c r="W88" s="47"/>
      <c r="X88" s="47"/>
      <c r="Y88" s="47"/>
      <c r="Z88" s="47"/>
    </row>
    <row r="89" spans="1:26" ht="9.9499999999999993" customHeight="1" x14ac:dyDescent="0.15">
      <c r="N89" s="47"/>
      <c r="O89" s="212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9.9499999999999993" customHeight="1" x14ac:dyDescent="0.15"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N37" sqref="N37"/>
    </sheetView>
  </sheetViews>
  <sheetFormatPr defaultColWidth="10.625" defaultRowHeight="13.5" x14ac:dyDescent="0.15"/>
  <cols>
    <col min="1" max="1" width="8.5" customWidth="1"/>
    <col min="2" max="2" width="13.375" customWidth="1"/>
  </cols>
  <sheetData>
    <row r="1" spans="1:13" ht="17.25" customHeight="1" x14ac:dyDescent="0.2">
      <c r="A1" s="453" t="s">
        <v>127</v>
      </c>
      <c r="F1" s="141"/>
      <c r="G1" s="141"/>
      <c r="H1" s="141"/>
    </row>
    <row r="2" spans="1:13" x14ac:dyDescent="0.15">
      <c r="A2" s="447"/>
    </row>
    <row r="3" spans="1:13" ht="17.25" x14ac:dyDescent="0.2">
      <c r="A3" s="447"/>
      <c r="C3" s="141"/>
    </row>
    <row r="4" spans="1:13" ht="17.25" x14ac:dyDescent="0.2">
      <c r="A4" s="447"/>
      <c r="J4" s="141"/>
      <c r="K4" s="141"/>
      <c r="L4" s="141"/>
      <c r="M4" s="141"/>
    </row>
    <row r="5" spans="1:13" x14ac:dyDescent="0.15">
      <c r="A5" s="447"/>
    </row>
    <row r="6" spans="1:13" x14ac:dyDescent="0.15">
      <c r="A6" s="447"/>
    </row>
    <row r="7" spans="1:13" x14ac:dyDescent="0.15">
      <c r="A7" s="447"/>
    </row>
    <row r="8" spans="1:13" x14ac:dyDescent="0.15">
      <c r="A8" s="447"/>
    </row>
    <row r="9" spans="1:13" x14ac:dyDescent="0.15">
      <c r="A9" s="447"/>
    </row>
    <row r="10" spans="1:13" x14ac:dyDescent="0.15">
      <c r="A10" s="447"/>
    </row>
    <row r="11" spans="1:13" x14ac:dyDescent="0.15">
      <c r="A11" s="447"/>
    </row>
    <row r="12" spans="1:13" x14ac:dyDescent="0.15">
      <c r="A12" s="447"/>
    </row>
    <row r="13" spans="1:13" x14ac:dyDescent="0.15">
      <c r="A13" s="447"/>
    </row>
    <row r="14" spans="1:13" x14ac:dyDescent="0.15">
      <c r="A14" s="447"/>
    </row>
    <row r="15" spans="1:13" x14ac:dyDescent="0.15">
      <c r="A15" s="447"/>
    </row>
    <row r="16" spans="1:13" x14ac:dyDescent="0.15">
      <c r="A16" s="447"/>
    </row>
    <row r="17" spans="1:15" x14ac:dyDescent="0.15">
      <c r="A17" s="447"/>
    </row>
    <row r="18" spans="1:15" x14ac:dyDescent="0.15">
      <c r="A18" s="447"/>
    </row>
    <row r="19" spans="1:15" x14ac:dyDescent="0.15">
      <c r="A19" s="447"/>
    </row>
    <row r="20" spans="1:15" x14ac:dyDescent="0.15">
      <c r="A20" s="447"/>
    </row>
    <row r="21" spans="1:15" x14ac:dyDescent="0.15">
      <c r="A21" s="447"/>
    </row>
    <row r="22" spans="1:15" x14ac:dyDescent="0.15">
      <c r="A22" s="447"/>
    </row>
    <row r="23" spans="1:15" x14ac:dyDescent="0.15">
      <c r="A23" s="447"/>
    </row>
    <row r="24" spans="1:15" x14ac:dyDescent="0.15">
      <c r="A24" s="447"/>
    </row>
    <row r="25" spans="1:15" x14ac:dyDescent="0.15">
      <c r="A25" s="447"/>
    </row>
    <row r="26" spans="1:15" x14ac:dyDescent="0.15">
      <c r="A26" s="447"/>
    </row>
    <row r="27" spans="1:15" x14ac:dyDescent="0.15">
      <c r="A27" s="447"/>
    </row>
    <row r="28" spans="1:15" x14ac:dyDescent="0.15">
      <c r="A28" s="447"/>
    </row>
    <row r="29" spans="1:15" x14ac:dyDescent="0.15">
      <c r="A29" s="447"/>
      <c r="O29" s="295"/>
    </row>
    <row r="30" spans="1:15" x14ac:dyDescent="0.15">
      <c r="A30" s="447"/>
    </row>
    <row r="31" spans="1:15" x14ac:dyDescent="0.15">
      <c r="A31" s="447"/>
    </row>
    <row r="32" spans="1:15" x14ac:dyDescent="0.15">
      <c r="A32" s="447"/>
    </row>
    <row r="33" spans="1:14" x14ac:dyDescent="0.15">
      <c r="A33" s="447"/>
    </row>
    <row r="34" spans="1:14" x14ac:dyDescent="0.15">
      <c r="A34" s="447"/>
    </row>
    <row r="35" spans="1:14" s="41" customFormat="1" ht="20.100000000000001" customHeight="1" x14ac:dyDescent="0.15">
      <c r="A35" s="447"/>
      <c r="B35" s="309" t="s">
        <v>143</v>
      </c>
      <c r="C35" s="309" t="s">
        <v>134</v>
      </c>
      <c r="D35" s="309" t="s">
        <v>137</v>
      </c>
      <c r="E35" s="309" t="s">
        <v>142</v>
      </c>
      <c r="F35" s="309" t="s">
        <v>145</v>
      </c>
      <c r="G35" s="309" t="s">
        <v>146</v>
      </c>
      <c r="H35" s="309" t="s">
        <v>147</v>
      </c>
      <c r="I35" s="309" t="s">
        <v>156</v>
      </c>
      <c r="J35" s="309" t="s">
        <v>161</v>
      </c>
      <c r="K35" s="309" t="s">
        <v>159</v>
      </c>
      <c r="L35" s="309" t="s">
        <v>170</v>
      </c>
      <c r="M35" s="310" t="s">
        <v>182</v>
      </c>
      <c r="N35" s="46"/>
    </row>
    <row r="36" spans="1:14" ht="25.5" customHeight="1" x14ac:dyDescent="0.15">
      <c r="A36" s="447"/>
      <c r="B36" s="361" t="s">
        <v>108</v>
      </c>
      <c r="C36" s="8">
        <v>100.7</v>
      </c>
      <c r="D36" s="8">
        <v>106.9</v>
      </c>
      <c r="E36" s="8">
        <v>108.5</v>
      </c>
      <c r="F36" s="8">
        <v>114.8</v>
      </c>
      <c r="G36" s="8">
        <v>122.6</v>
      </c>
      <c r="H36" s="8">
        <v>120.5</v>
      </c>
      <c r="I36" s="8">
        <v>125.7</v>
      </c>
      <c r="J36" s="8">
        <v>141.4</v>
      </c>
      <c r="K36" s="8">
        <v>149.5</v>
      </c>
      <c r="L36" s="8">
        <v>149.6</v>
      </c>
      <c r="M36" s="8">
        <v>147.30000000000001</v>
      </c>
    </row>
    <row r="37" spans="1:14" ht="25.5" customHeight="1" x14ac:dyDescent="0.15">
      <c r="A37" s="447"/>
      <c r="B37" s="373" t="s">
        <v>167</v>
      </c>
      <c r="C37" s="8">
        <v>226.3</v>
      </c>
      <c r="D37" s="8">
        <v>228.9</v>
      </c>
      <c r="E37" s="8">
        <v>231.8</v>
      </c>
      <c r="F37" s="8">
        <v>234.9</v>
      </c>
      <c r="G37" s="8">
        <v>240.8</v>
      </c>
      <c r="H37" s="8">
        <v>233.6</v>
      </c>
      <c r="I37" s="8">
        <v>240.2</v>
      </c>
      <c r="J37" s="8">
        <v>239.9</v>
      </c>
      <c r="K37" s="8">
        <v>246.5</v>
      </c>
      <c r="L37" s="8">
        <v>247.6</v>
      </c>
      <c r="M37" s="8">
        <v>248.9</v>
      </c>
    </row>
    <row r="38" spans="1:14" ht="24.75" customHeight="1" x14ac:dyDescent="0.15">
      <c r="A38" s="447"/>
      <c r="B38" s="170" t="s">
        <v>130</v>
      </c>
      <c r="C38" s="8">
        <v>171</v>
      </c>
      <c r="D38" s="8">
        <v>171</v>
      </c>
      <c r="E38" s="8">
        <v>171</v>
      </c>
      <c r="F38" s="8">
        <v>170</v>
      </c>
      <c r="G38" s="8">
        <v>171</v>
      </c>
      <c r="H38" s="8">
        <v>169</v>
      </c>
      <c r="I38" s="8">
        <v>171</v>
      </c>
      <c r="J38" s="8">
        <v>169</v>
      </c>
      <c r="K38" s="8">
        <v>170</v>
      </c>
      <c r="L38" s="8">
        <v>172</v>
      </c>
      <c r="M38" s="8">
        <v>171</v>
      </c>
    </row>
    <row r="40" spans="1:14" ht="14.25" x14ac:dyDescent="0.15">
      <c r="C40" s="2"/>
      <c r="D40" s="162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G1" sqref="G1:I2"/>
    </sheetView>
  </sheetViews>
  <sheetFormatPr defaultRowHeight="13.5" x14ac:dyDescent="0.15"/>
  <cols>
    <col min="1" max="1" width="11.875" customWidth="1"/>
    <col min="10" max="10" width="9.25" bestFit="1" customWidth="1"/>
    <col min="13" max="13" width="9.25" bestFit="1" customWidth="1"/>
  </cols>
  <sheetData>
    <row r="1" spans="2:15" x14ac:dyDescent="0.15">
      <c r="B1" s="459" t="s">
        <v>183</v>
      </c>
      <c r="C1" s="459"/>
      <c r="D1" s="459"/>
      <c r="E1" s="459"/>
      <c r="F1" s="459"/>
      <c r="G1" s="460" t="s">
        <v>128</v>
      </c>
      <c r="H1" s="460"/>
      <c r="I1" s="460"/>
      <c r="J1" s="219" t="s">
        <v>109</v>
      </c>
      <c r="K1" s="3"/>
      <c r="M1" s="3" t="s">
        <v>153</v>
      </c>
    </row>
    <row r="2" spans="2:15" x14ac:dyDescent="0.15">
      <c r="B2" s="459"/>
      <c r="C2" s="459"/>
      <c r="D2" s="459"/>
      <c r="E2" s="459"/>
      <c r="F2" s="459"/>
      <c r="G2" s="460"/>
      <c r="H2" s="460"/>
      <c r="I2" s="460"/>
      <c r="J2" s="320">
        <v>191638</v>
      </c>
      <c r="K2" s="4" t="s">
        <v>111</v>
      </c>
      <c r="L2" s="289">
        <f t="shared" ref="L2:L7" si="0">SUM(J2)</f>
        <v>191638</v>
      </c>
      <c r="M2" s="320">
        <v>132562</v>
      </c>
    </row>
    <row r="3" spans="2:15" x14ac:dyDescent="0.15">
      <c r="J3" s="320">
        <v>386386</v>
      </c>
      <c r="K3" s="3" t="s">
        <v>112</v>
      </c>
      <c r="L3" s="289">
        <f t="shared" si="0"/>
        <v>386386</v>
      </c>
      <c r="M3" s="320">
        <v>250000</v>
      </c>
    </row>
    <row r="4" spans="2:15" x14ac:dyDescent="0.15">
      <c r="J4" s="320">
        <v>513971</v>
      </c>
      <c r="K4" s="3" t="s">
        <v>103</v>
      </c>
      <c r="L4" s="289">
        <f t="shared" si="0"/>
        <v>513971</v>
      </c>
      <c r="M4" s="320">
        <v>325599</v>
      </c>
    </row>
    <row r="5" spans="2:15" x14ac:dyDescent="0.15">
      <c r="J5" s="320">
        <v>244810</v>
      </c>
      <c r="K5" s="3" t="s">
        <v>91</v>
      </c>
      <c r="L5" s="289">
        <f t="shared" si="0"/>
        <v>244810</v>
      </c>
      <c r="M5" s="320">
        <v>215065</v>
      </c>
    </row>
    <row r="6" spans="2:15" x14ac:dyDescent="0.15">
      <c r="J6" s="320">
        <v>283562</v>
      </c>
      <c r="K6" s="3" t="s">
        <v>101</v>
      </c>
      <c r="L6" s="289">
        <f t="shared" si="0"/>
        <v>283562</v>
      </c>
      <c r="M6" s="320">
        <v>167395</v>
      </c>
    </row>
    <row r="7" spans="2:15" x14ac:dyDescent="0.15">
      <c r="J7" s="320">
        <v>868183</v>
      </c>
      <c r="K7" s="3" t="s">
        <v>104</v>
      </c>
      <c r="L7" s="289">
        <f t="shared" si="0"/>
        <v>868183</v>
      </c>
      <c r="M7" s="320">
        <v>594896</v>
      </c>
    </row>
    <row r="8" spans="2:15" x14ac:dyDescent="0.15">
      <c r="J8" s="289">
        <f>SUM(J2:J7)</f>
        <v>2488550</v>
      </c>
      <c r="K8" s="3" t="s">
        <v>93</v>
      </c>
      <c r="L8" s="354">
        <f>SUM(L2:L7)</f>
        <v>2488550</v>
      </c>
      <c r="M8" s="289">
        <f>SUM(M2:M7)</f>
        <v>1685517</v>
      </c>
    </row>
    <row r="10" spans="2:15" x14ac:dyDescent="0.15">
      <c r="K10" s="3"/>
      <c r="L10" s="3" t="s">
        <v>138</v>
      </c>
      <c r="M10" s="3" t="s">
        <v>113</v>
      </c>
      <c r="N10" s="3"/>
      <c r="O10" s="3" t="s">
        <v>129</v>
      </c>
    </row>
    <row r="11" spans="2:15" x14ac:dyDescent="0.15">
      <c r="K11" s="4" t="s">
        <v>111</v>
      </c>
      <c r="L11" s="289">
        <f>SUM(M2)</f>
        <v>132562</v>
      </c>
      <c r="M11" s="289">
        <f t="shared" ref="M11:M17" si="1">SUM(N11-L11)</f>
        <v>59076</v>
      </c>
      <c r="N11" s="289">
        <f t="shared" ref="N11:N17" si="2">SUM(L2)</f>
        <v>191638</v>
      </c>
      <c r="O11" s="290">
        <f>SUM(L11/N11)</f>
        <v>0.69173128502697789</v>
      </c>
    </row>
    <row r="12" spans="2:15" x14ac:dyDescent="0.15">
      <c r="K12" s="3" t="s">
        <v>112</v>
      </c>
      <c r="L12" s="289">
        <f t="shared" ref="L12:L17" si="3">SUM(M3)</f>
        <v>250000</v>
      </c>
      <c r="M12" s="289">
        <f t="shared" si="1"/>
        <v>136386</v>
      </c>
      <c r="N12" s="289">
        <f t="shared" si="2"/>
        <v>386386</v>
      </c>
      <c r="O12" s="290">
        <f t="shared" ref="O12:O17" si="4">SUM(L12/N12)</f>
        <v>0.64702137240997348</v>
      </c>
    </row>
    <row r="13" spans="2:15" x14ac:dyDescent="0.15">
      <c r="K13" s="3" t="s">
        <v>103</v>
      </c>
      <c r="L13" s="289">
        <f t="shared" si="3"/>
        <v>325599</v>
      </c>
      <c r="M13" s="289">
        <f t="shared" si="1"/>
        <v>188372</v>
      </c>
      <c r="N13" s="289">
        <f t="shared" si="2"/>
        <v>513971</v>
      </c>
      <c r="O13" s="290">
        <f t="shared" si="4"/>
        <v>0.63349683153329661</v>
      </c>
    </row>
    <row r="14" spans="2:15" x14ac:dyDescent="0.15">
      <c r="K14" s="3" t="s">
        <v>91</v>
      </c>
      <c r="L14" s="289">
        <f t="shared" si="3"/>
        <v>215065</v>
      </c>
      <c r="M14" s="289">
        <f t="shared" si="1"/>
        <v>29745</v>
      </c>
      <c r="N14" s="289">
        <f t="shared" si="2"/>
        <v>244810</v>
      </c>
      <c r="O14" s="290">
        <f t="shared" si="4"/>
        <v>0.87849761039173235</v>
      </c>
    </row>
    <row r="15" spans="2:15" x14ac:dyDescent="0.15">
      <c r="K15" s="3" t="s">
        <v>101</v>
      </c>
      <c r="L15" s="289">
        <f t="shared" si="3"/>
        <v>167395</v>
      </c>
      <c r="M15" s="289">
        <f t="shared" si="1"/>
        <v>116167</v>
      </c>
      <c r="N15" s="289">
        <f t="shared" si="2"/>
        <v>283562</v>
      </c>
      <c r="O15" s="290">
        <f t="shared" si="4"/>
        <v>0.59032945176010887</v>
      </c>
    </row>
    <row r="16" spans="2:15" x14ac:dyDescent="0.15">
      <c r="K16" s="3" t="s">
        <v>104</v>
      </c>
      <c r="L16" s="289">
        <f t="shared" si="3"/>
        <v>594896</v>
      </c>
      <c r="M16" s="289">
        <f t="shared" si="1"/>
        <v>273287</v>
      </c>
      <c r="N16" s="289">
        <f t="shared" si="2"/>
        <v>868183</v>
      </c>
      <c r="O16" s="290">
        <f t="shared" si="4"/>
        <v>0.68521959080055705</v>
      </c>
    </row>
    <row r="17" spans="11:15" x14ac:dyDescent="0.15">
      <c r="K17" s="3" t="s">
        <v>93</v>
      </c>
      <c r="L17" s="289">
        <f t="shared" si="3"/>
        <v>1685517</v>
      </c>
      <c r="M17" s="289">
        <f t="shared" si="1"/>
        <v>803033</v>
      </c>
      <c r="N17" s="289">
        <f t="shared" si="2"/>
        <v>2488550</v>
      </c>
      <c r="O17" s="290">
        <f t="shared" si="4"/>
        <v>0.67730887464587808</v>
      </c>
    </row>
    <row r="53" spans="1:9" ht="20.100000000000001" customHeight="1" x14ac:dyDescent="0.15"/>
    <row r="54" spans="1:9" ht="20.100000000000001" customHeight="1" thickBot="1" x14ac:dyDescent="0.2"/>
    <row r="55" spans="1:9" ht="16.5" customHeight="1" x14ac:dyDescent="0.15">
      <c r="A55" s="48"/>
      <c r="B55" s="48"/>
      <c r="C55" s="48"/>
      <c r="D55" s="48"/>
      <c r="E55" s="48"/>
      <c r="F55" s="48"/>
      <c r="G55" s="48"/>
      <c r="H55" s="48"/>
      <c r="I55" s="48"/>
    </row>
    <row r="56" spans="1:9" ht="14.25" x14ac:dyDescent="0.15">
      <c r="A56" s="34" t="s">
        <v>114</v>
      </c>
      <c r="B56" s="35"/>
      <c r="C56" s="461" t="s">
        <v>109</v>
      </c>
      <c r="D56" s="462"/>
      <c r="E56" s="461" t="s">
        <v>110</v>
      </c>
      <c r="F56" s="462"/>
      <c r="G56" s="465" t="s">
        <v>115</v>
      </c>
      <c r="H56" s="461" t="s">
        <v>116</v>
      </c>
      <c r="I56" s="462"/>
    </row>
    <row r="57" spans="1:9" ht="14.25" x14ac:dyDescent="0.15">
      <c r="A57" s="36" t="s">
        <v>117</v>
      </c>
      <c r="B57" s="37"/>
      <c r="C57" s="463"/>
      <c r="D57" s="464"/>
      <c r="E57" s="463"/>
      <c r="F57" s="464"/>
      <c r="G57" s="466"/>
      <c r="H57" s="463"/>
      <c r="I57" s="464"/>
    </row>
    <row r="58" spans="1:9" ht="19.5" customHeight="1" x14ac:dyDescent="0.15">
      <c r="A58" s="40" t="s">
        <v>118</v>
      </c>
      <c r="B58" s="38"/>
      <c r="C58" s="456" t="s">
        <v>168</v>
      </c>
      <c r="D58" s="457"/>
      <c r="E58" s="454" t="s">
        <v>181</v>
      </c>
      <c r="F58" s="455"/>
      <c r="G58" s="79">
        <v>15.2</v>
      </c>
      <c r="H58" s="39"/>
      <c r="I58" s="38"/>
    </row>
    <row r="59" spans="1:9" ht="19.5" customHeight="1" x14ac:dyDescent="0.15">
      <c r="A59" s="40" t="s">
        <v>119</v>
      </c>
      <c r="B59" s="38"/>
      <c r="C59" s="458" t="s">
        <v>132</v>
      </c>
      <c r="D59" s="457"/>
      <c r="E59" s="454" t="s">
        <v>184</v>
      </c>
      <c r="F59" s="455"/>
      <c r="G59" s="83">
        <v>24.7</v>
      </c>
      <c r="H59" s="39"/>
      <c r="I59" s="38"/>
    </row>
    <row r="60" spans="1:9" ht="20.100000000000001" customHeight="1" x14ac:dyDescent="0.15">
      <c r="A60" s="40" t="s">
        <v>120</v>
      </c>
      <c r="B60" s="38"/>
      <c r="C60" s="454" t="s">
        <v>169</v>
      </c>
      <c r="D60" s="455"/>
      <c r="E60" s="454" t="s">
        <v>185</v>
      </c>
      <c r="F60" s="455"/>
      <c r="G60" s="79">
        <v>71.099999999999994</v>
      </c>
      <c r="H60" s="39"/>
      <c r="I60" s="38"/>
    </row>
    <row r="61" spans="1:9" ht="20.100000000000001" customHeight="1" x14ac:dyDescent="0.15"/>
    <row r="62" spans="1:9" ht="20.100000000000001" customHeight="1" x14ac:dyDescent="0.15"/>
    <row r="63" spans="1:9" x14ac:dyDescent="0.15">
      <c r="E63" s="33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V64" sqref="V64"/>
    </sheetView>
  </sheetViews>
  <sheetFormatPr defaultColWidth="4.75" defaultRowHeight="9.9499999999999993" customHeight="1" x14ac:dyDescent="0.15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 x14ac:dyDescent="0.15">
      <c r="E1" s="2"/>
      <c r="F1" s="2"/>
      <c r="G1" s="2"/>
      <c r="H1" s="2"/>
      <c r="K1" s="16"/>
    </row>
    <row r="3" spans="1:19" ht="9.9499999999999993" customHeight="1" x14ac:dyDescent="0.15">
      <c r="A3" s="29"/>
      <c r="B3" s="29"/>
    </row>
    <row r="4" spans="1:19" ht="9.9499999999999993" customHeight="1" x14ac:dyDescent="0.2">
      <c r="J4" s="141"/>
      <c r="K4" s="2"/>
      <c r="L4" s="2"/>
      <c r="M4" s="2"/>
    </row>
    <row r="13" spans="1:19" ht="9.9499999999999993" customHeight="1" x14ac:dyDescent="0.15">
      <c r="R13" s="155"/>
      <c r="S13" s="229"/>
    </row>
    <row r="14" spans="1:19" ht="9.9499999999999993" customHeight="1" x14ac:dyDescent="0.15">
      <c r="R14" s="155"/>
      <c r="S14" s="229"/>
    </row>
    <row r="15" spans="1:19" ht="9.9499999999999993" customHeight="1" x14ac:dyDescent="0.15">
      <c r="R15" s="155"/>
      <c r="S15" s="229"/>
    </row>
    <row r="16" spans="1:19" ht="9.9499999999999993" customHeight="1" x14ac:dyDescent="0.15">
      <c r="R16" s="155"/>
      <c r="S16" s="229"/>
    </row>
    <row r="17" spans="1:35" ht="9.9499999999999993" customHeight="1" x14ac:dyDescent="0.15">
      <c r="R17" s="155"/>
      <c r="S17" s="229"/>
    </row>
    <row r="20" spans="1:35" ht="9.9499999999999993" customHeight="1" x14ac:dyDescent="0.15">
      <c r="AI20" s="46"/>
    </row>
    <row r="25" spans="1:35" s="46" customFormat="1" ht="9.9499999999999993" customHeight="1" x14ac:dyDescent="0.15">
      <c r="A25" s="143"/>
      <c r="B25" s="143" t="s">
        <v>76</v>
      </c>
      <c r="C25" s="143" t="s">
        <v>77</v>
      </c>
      <c r="D25" s="143" t="s">
        <v>78</v>
      </c>
      <c r="E25" s="143" t="s">
        <v>79</v>
      </c>
      <c r="F25" s="143" t="s">
        <v>80</v>
      </c>
      <c r="G25" s="143" t="s">
        <v>81</v>
      </c>
      <c r="H25" s="143" t="s">
        <v>82</v>
      </c>
      <c r="I25" s="143" t="s">
        <v>83</v>
      </c>
      <c r="J25" s="143" t="s">
        <v>84</v>
      </c>
      <c r="K25" s="143" t="s">
        <v>85</v>
      </c>
      <c r="L25" s="143" t="s">
        <v>86</v>
      </c>
      <c r="M25" s="144" t="s">
        <v>87</v>
      </c>
      <c r="N25" s="201" t="s">
        <v>125</v>
      </c>
      <c r="O25" s="146" t="s">
        <v>124</v>
      </c>
      <c r="AI25"/>
    </row>
    <row r="26" spans="1:35" ht="9.9499999999999993" customHeight="1" x14ac:dyDescent="0.15">
      <c r="A26" s="6" t="s">
        <v>149</v>
      </c>
      <c r="B26" s="143">
        <v>62</v>
      </c>
      <c r="C26" s="143">
        <v>71.900000000000006</v>
      </c>
      <c r="D26" s="145">
        <v>82.3</v>
      </c>
      <c r="E26" s="143">
        <v>86.9</v>
      </c>
      <c r="F26" s="143">
        <v>79.5</v>
      </c>
      <c r="G26" s="143">
        <v>84.7</v>
      </c>
      <c r="H26" s="145">
        <v>77.8</v>
      </c>
      <c r="I26" s="143">
        <v>103.2</v>
      </c>
      <c r="J26" s="143">
        <v>105.2</v>
      </c>
      <c r="K26" s="143">
        <v>95.4</v>
      </c>
      <c r="L26" s="143">
        <v>100.3</v>
      </c>
      <c r="M26" s="251">
        <v>106.6</v>
      </c>
      <c r="N26" s="252">
        <f t="shared" ref="N26:N27" si="0">SUM(B26:M26)</f>
        <v>1055.8</v>
      </c>
      <c r="O26" s="145">
        <v>116.7</v>
      </c>
    </row>
    <row r="27" spans="1:35" ht="9.9499999999999993" customHeight="1" x14ac:dyDescent="0.15">
      <c r="A27" s="6" t="s">
        <v>154</v>
      </c>
      <c r="B27" s="143">
        <v>93.3</v>
      </c>
      <c r="C27" s="143">
        <v>91.3</v>
      </c>
      <c r="D27" s="145">
        <v>106.6</v>
      </c>
      <c r="E27" s="143">
        <v>106.6</v>
      </c>
      <c r="F27" s="143">
        <v>101.9</v>
      </c>
      <c r="G27" s="143">
        <v>113</v>
      </c>
      <c r="H27" s="145">
        <v>110.5</v>
      </c>
      <c r="I27" s="143">
        <v>100.3</v>
      </c>
      <c r="J27" s="143">
        <v>104.2</v>
      </c>
      <c r="K27" s="143">
        <v>103.1</v>
      </c>
      <c r="L27" s="143">
        <v>103.7</v>
      </c>
      <c r="M27" s="251">
        <v>103.6</v>
      </c>
      <c r="N27" s="252">
        <f t="shared" si="0"/>
        <v>1238.0999999999999</v>
      </c>
      <c r="O27" s="145">
        <f>SUM(N27/N26)*100</f>
        <v>117.26652775146809</v>
      </c>
    </row>
    <row r="28" spans="1:35" ht="9.9499999999999993" customHeight="1" x14ac:dyDescent="0.15">
      <c r="A28" s="6" t="s">
        <v>158</v>
      </c>
      <c r="B28" s="143">
        <v>91.6</v>
      </c>
      <c r="C28" s="143">
        <v>96.2</v>
      </c>
      <c r="D28" s="145">
        <v>103.6</v>
      </c>
      <c r="E28" s="143">
        <v>104.5</v>
      </c>
      <c r="F28" s="143">
        <v>106.1</v>
      </c>
      <c r="G28" s="143">
        <v>112.9</v>
      </c>
      <c r="H28" s="145">
        <v>114</v>
      </c>
      <c r="I28" s="143">
        <v>98.3</v>
      </c>
      <c r="J28" s="143">
        <v>106.4</v>
      </c>
      <c r="K28" s="143">
        <v>118.9</v>
      </c>
      <c r="L28" s="143">
        <v>102.8</v>
      </c>
      <c r="M28" s="251">
        <v>116.4</v>
      </c>
      <c r="N28" s="252">
        <f t="shared" ref="N28" si="1">SUM(B28:M28)</f>
        <v>1271.7</v>
      </c>
      <c r="O28" s="145">
        <f>SUM(N28/N27)*100</f>
        <v>102.71383571601649</v>
      </c>
    </row>
    <row r="29" spans="1:35" ht="9.9499999999999993" customHeight="1" x14ac:dyDescent="0.15">
      <c r="A29" s="6" t="s">
        <v>163</v>
      </c>
      <c r="B29" s="143">
        <v>96.6</v>
      </c>
      <c r="C29" s="143">
        <v>108.3</v>
      </c>
      <c r="D29" s="145">
        <v>112.8</v>
      </c>
      <c r="E29" s="143">
        <v>102.7</v>
      </c>
      <c r="F29" s="143">
        <v>105.5</v>
      </c>
      <c r="G29" s="143">
        <v>119.6</v>
      </c>
      <c r="H29" s="145">
        <v>113.1</v>
      </c>
      <c r="I29" s="143">
        <v>97.8</v>
      </c>
      <c r="J29" s="143">
        <v>94.8</v>
      </c>
      <c r="K29" s="143">
        <v>105.8</v>
      </c>
      <c r="L29" s="143">
        <v>104.2</v>
      </c>
      <c r="M29" s="251">
        <v>101.9</v>
      </c>
      <c r="N29" s="252">
        <f t="shared" ref="N29" si="2">SUM(B29:M29)</f>
        <v>1263.1000000000001</v>
      </c>
      <c r="O29" s="145">
        <f>SUM(N29/N28)*100</f>
        <v>99.323739875756871</v>
      </c>
    </row>
    <row r="30" spans="1:35" ht="9.9499999999999993" customHeight="1" x14ac:dyDescent="0.15">
      <c r="A30" s="6" t="s">
        <v>171</v>
      </c>
      <c r="B30" s="143">
        <v>94.9</v>
      </c>
      <c r="C30" s="143">
        <v>103.4</v>
      </c>
      <c r="D30" s="145">
        <v>108.1</v>
      </c>
      <c r="E30" s="143">
        <v>113.3</v>
      </c>
      <c r="F30" s="143">
        <v>107.9</v>
      </c>
      <c r="G30" s="143">
        <v>107.6</v>
      </c>
      <c r="H30" s="145"/>
      <c r="I30" s="143"/>
      <c r="J30" s="143"/>
      <c r="K30" s="143"/>
      <c r="L30" s="143"/>
      <c r="M30" s="251"/>
      <c r="N30" s="252">
        <f t="shared" ref="N30" si="3">SUM(B30:M30)</f>
        <v>635.20000000000005</v>
      </c>
      <c r="O30" s="145">
        <f>SUM(N30/N29)*100</f>
        <v>50.288971577863983</v>
      </c>
    </row>
    <row r="31" spans="1:35" ht="9.9499999999999993" customHeight="1" x14ac:dyDescent="0.15"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</row>
    <row r="51" spans="1:17" ht="9.9499999999999993" customHeight="1" x14ac:dyDescent="0.1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7" ht="9.9499999999999993" customHeight="1" x14ac:dyDescent="0.15">
      <c r="A52" s="47"/>
      <c r="B52" s="29"/>
    </row>
    <row r="53" spans="1:17" ht="9.9499999999999993" customHeight="1" x14ac:dyDescent="0.15">
      <c r="A53" s="47"/>
      <c r="B53" s="29"/>
    </row>
    <row r="54" spans="1:17" ht="9.9499999999999993" customHeight="1" x14ac:dyDescent="0.15">
      <c r="A54" s="47"/>
    </row>
    <row r="55" spans="1:17" ht="9.9499999999999993" customHeight="1" x14ac:dyDescent="0.15">
      <c r="A55" s="143"/>
      <c r="B55" s="143" t="s">
        <v>76</v>
      </c>
      <c r="C55" s="143" t="s">
        <v>77</v>
      </c>
      <c r="D55" s="143" t="s">
        <v>78</v>
      </c>
      <c r="E55" s="143" t="s">
        <v>79</v>
      </c>
      <c r="F55" s="143" t="s">
        <v>80</v>
      </c>
      <c r="G55" s="143" t="s">
        <v>81</v>
      </c>
      <c r="H55" s="143" t="s">
        <v>82</v>
      </c>
      <c r="I55" s="143" t="s">
        <v>83</v>
      </c>
      <c r="J55" s="143" t="s">
        <v>84</v>
      </c>
      <c r="K55" s="143" t="s">
        <v>85</v>
      </c>
      <c r="L55" s="143" t="s">
        <v>86</v>
      </c>
      <c r="M55" s="144" t="s">
        <v>87</v>
      </c>
      <c r="N55" s="201" t="s">
        <v>126</v>
      </c>
      <c r="O55" s="146" t="s">
        <v>124</v>
      </c>
    </row>
    <row r="56" spans="1:17" ht="9.9499999999999993" customHeight="1" x14ac:dyDescent="0.15">
      <c r="A56" s="6" t="s">
        <v>149</v>
      </c>
      <c r="B56" s="143">
        <v>107.9</v>
      </c>
      <c r="C56" s="143">
        <v>111.7</v>
      </c>
      <c r="D56" s="143">
        <v>111.9</v>
      </c>
      <c r="E56" s="143">
        <v>110.2</v>
      </c>
      <c r="F56" s="143">
        <v>112.5</v>
      </c>
      <c r="G56" s="143">
        <v>113</v>
      </c>
      <c r="H56" s="143">
        <v>111.4</v>
      </c>
      <c r="I56" s="143">
        <v>144</v>
      </c>
      <c r="J56" s="144">
        <v>145.1</v>
      </c>
      <c r="K56" s="143">
        <v>144.6</v>
      </c>
      <c r="L56" s="143">
        <v>147.4</v>
      </c>
      <c r="M56" s="144">
        <v>148.4</v>
      </c>
      <c r="N56" s="206">
        <f t="shared" ref="N56:N59" si="4">SUM(B56:M56)/12</f>
        <v>125.67500000000001</v>
      </c>
      <c r="O56" s="145">
        <v>104.3</v>
      </c>
      <c r="P56" s="17"/>
      <c r="Q56" s="17"/>
    </row>
    <row r="57" spans="1:17" ht="9.9499999999999993" customHeight="1" x14ac:dyDescent="0.15">
      <c r="A57" s="6" t="s">
        <v>154</v>
      </c>
      <c r="B57" s="143">
        <v>141.30000000000001</v>
      </c>
      <c r="C57" s="143">
        <v>142.30000000000001</v>
      </c>
      <c r="D57" s="143">
        <v>141.1</v>
      </c>
      <c r="E57" s="143">
        <v>140.1</v>
      </c>
      <c r="F57" s="143">
        <v>145.19999999999999</v>
      </c>
      <c r="G57" s="143">
        <v>146.30000000000001</v>
      </c>
      <c r="H57" s="143">
        <v>140.9</v>
      </c>
      <c r="I57" s="143">
        <v>140.80000000000001</v>
      </c>
      <c r="J57" s="144">
        <v>138</v>
      </c>
      <c r="K57" s="143">
        <v>138.30000000000001</v>
      </c>
      <c r="L57" s="143">
        <v>140.9</v>
      </c>
      <c r="M57" s="144">
        <v>141.1</v>
      </c>
      <c r="N57" s="206">
        <f t="shared" si="4"/>
        <v>141.35833333333332</v>
      </c>
      <c r="O57" s="145">
        <f>SUM(N57/N56)*100</f>
        <v>112.47927856242951</v>
      </c>
      <c r="P57" s="17"/>
      <c r="Q57" s="17"/>
    </row>
    <row r="58" spans="1:17" ht="9.9499999999999993" customHeight="1" x14ac:dyDescent="0.15">
      <c r="A58" s="6" t="s">
        <v>158</v>
      </c>
      <c r="B58" s="143">
        <v>141.4</v>
      </c>
      <c r="C58" s="143">
        <v>142</v>
      </c>
      <c r="D58" s="143">
        <v>141.30000000000001</v>
      </c>
      <c r="E58" s="143">
        <v>142.80000000000001</v>
      </c>
      <c r="F58" s="143">
        <v>148.4</v>
      </c>
      <c r="G58" s="143">
        <v>148.9</v>
      </c>
      <c r="H58" s="143">
        <v>155</v>
      </c>
      <c r="I58" s="143">
        <v>154.5</v>
      </c>
      <c r="J58" s="144">
        <v>153.4</v>
      </c>
      <c r="K58" s="143">
        <v>157.9</v>
      </c>
      <c r="L58" s="143">
        <v>155.4</v>
      </c>
      <c r="M58" s="144">
        <v>152.80000000000001</v>
      </c>
      <c r="N58" s="206">
        <f t="shared" si="4"/>
        <v>149.48333333333335</v>
      </c>
      <c r="O58" s="145">
        <f>SUM(N58/N57)*100</f>
        <v>105.74780404409599</v>
      </c>
      <c r="P58" s="17"/>
      <c r="Q58" s="17"/>
    </row>
    <row r="59" spans="1:17" ht="10.5" customHeight="1" x14ac:dyDescent="0.15">
      <c r="A59" s="6" t="s">
        <v>163</v>
      </c>
      <c r="B59" s="145">
        <v>151</v>
      </c>
      <c r="C59" s="143">
        <v>149.6</v>
      </c>
      <c r="D59" s="143">
        <v>151.1</v>
      </c>
      <c r="E59" s="143">
        <v>149.80000000000001</v>
      </c>
      <c r="F59" s="143">
        <v>147.9</v>
      </c>
      <c r="G59" s="143">
        <v>153.9</v>
      </c>
      <c r="H59" s="143">
        <v>150.4</v>
      </c>
      <c r="I59" s="143">
        <v>153.5</v>
      </c>
      <c r="J59" s="144">
        <v>147.69999999999999</v>
      </c>
      <c r="K59" s="143">
        <v>148.4</v>
      </c>
      <c r="L59" s="143">
        <v>148.4</v>
      </c>
      <c r="M59" s="144">
        <v>144</v>
      </c>
      <c r="N59" s="206">
        <f t="shared" si="4"/>
        <v>149.64166666666668</v>
      </c>
      <c r="O59" s="145">
        <f>SUM(N59/N58)*100</f>
        <v>100.10592039246293</v>
      </c>
      <c r="P59" s="17"/>
      <c r="Q59" s="17"/>
    </row>
    <row r="60" spans="1:17" ht="10.5" customHeight="1" x14ac:dyDescent="0.15">
      <c r="A60" s="6" t="s">
        <v>171</v>
      </c>
      <c r="B60" s="145">
        <v>145.1</v>
      </c>
      <c r="C60" s="143">
        <v>148.19999999999999</v>
      </c>
      <c r="D60" s="143">
        <v>145.69999999999999</v>
      </c>
      <c r="E60" s="143">
        <v>146.69999999999999</v>
      </c>
      <c r="F60" s="143">
        <v>148.69999999999999</v>
      </c>
      <c r="G60" s="143">
        <v>149.19999999999999</v>
      </c>
      <c r="H60" s="143"/>
      <c r="I60" s="143"/>
      <c r="J60" s="144"/>
      <c r="K60" s="143"/>
      <c r="L60" s="143"/>
      <c r="M60" s="144"/>
      <c r="N60" s="206">
        <f t="shared" ref="N60" si="5">SUM(B60:M60)/12</f>
        <v>73.633333333333326</v>
      </c>
      <c r="O60" s="145">
        <f>SUM(N60/N59)*100</f>
        <v>49.206437600935558</v>
      </c>
    </row>
    <row r="61" spans="1:17" ht="9.9499999999999993" customHeight="1" x14ac:dyDescent="0.15">
      <c r="E61" s="386"/>
    </row>
    <row r="62" spans="1:17" ht="9.9499999999999993" customHeight="1" x14ac:dyDescent="0.15">
      <c r="O62" s="47"/>
    </row>
    <row r="63" spans="1:17" ht="9.9499999999999993" customHeight="1" x14ac:dyDescent="0.15">
      <c r="O63" s="47"/>
    </row>
    <row r="67" spans="15:27" ht="9.9499999999999993" customHeight="1" x14ac:dyDescent="0.15"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</row>
    <row r="85" spans="1:25" ht="9.9499999999999993" customHeight="1" x14ac:dyDescent="0.15">
      <c r="A85" s="143"/>
      <c r="B85" s="143" t="s">
        <v>76</v>
      </c>
      <c r="C85" s="143" t="s">
        <v>77</v>
      </c>
      <c r="D85" s="143" t="s">
        <v>78</v>
      </c>
      <c r="E85" s="143" t="s">
        <v>79</v>
      </c>
      <c r="F85" s="143" t="s">
        <v>80</v>
      </c>
      <c r="G85" s="143" t="s">
        <v>81</v>
      </c>
      <c r="H85" s="143" t="s">
        <v>82</v>
      </c>
      <c r="I85" s="143" t="s">
        <v>83</v>
      </c>
      <c r="J85" s="143" t="s">
        <v>84</v>
      </c>
      <c r="K85" s="143" t="s">
        <v>85</v>
      </c>
      <c r="L85" s="143" t="s">
        <v>86</v>
      </c>
      <c r="M85" s="144" t="s">
        <v>87</v>
      </c>
      <c r="N85" s="201" t="s">
        <v>126</v>
      </c>
      <c r="O85" s="146" t="s">
        <v>124</v>
      </c>
    </row>
    <row r="86" spans="1:25" ht="9.9499999999999993" customHeight="1" x14ac:dyDescent="0.15">
      <c r="A86" s="6" t="s">
        <v>149</v>
      </c>
      <c r="B86" s="143">
        <v>57.4</v>
      </c>
      <c r="C86" s="143">
        <v>63.8</v>
      </c>
      <c r="D86" s="143">
        <v>73.5</v>
      </c>
      <c r="E86" s="143">
        <v>79</v>
      </c>
      <c r="F86" s="143">
        <v>70.3</v>
      </c>
      <c r="G86" s="143">
        <v>74.900000000000006</v>
      </c>
      <c r="H86" s="143">
        <v>70</v>
      </c>
      <c r="I86" s="143">
        <v>68</v>
      </c>
      <c r="J86" s="144">
        <v>72.400000000000006</v>
      </c>
      <c r="K86" s="143">
        <v>66</v>
      </c>
      <c r="L86" s="143">
        <v>67.7</v>
      </c>
      <c r="M86" s="144">
        <v>71.7</v>
      </c>
      <c r="N86" s="206">
        <f>SUM(B86:M86)/12</f>
        <v>69.558333333333337</v>
      </c>
      <c r="O86" s="353">
        <v>110.9</v>
      </c>
      <c r="P86" s="46"/>
      <c r="Q86" s="212"/>
      <c r="R86" s="46"/>
      <c r="S86" s="46"/>
      <c r="T86" s="46"/>
      <c r="U86" s="46"/>
      <c r="V86" s="46"/>
      <c r="W86" s="46"/>
      <c r="X86" s="46"/>
      <c r="Y86" s="148"/>
    </row>
    <row r="87" spans="1:25" ht="9.9499999999999993" customHeight="1" x14ac:dyDescent="0.15">
      <c r="A87" s="6" t="s">
        <v>154</v>
      </c>
      <c r="B87" s="143">
        <v>66.900000000000006</v>
      </c>
      <c r="C87" s="143">
        <v>64.099999999999994</v>
      </c>
      <c r="D87" s="143">
        <v>75.599999999999994</v>
      </c>
      <c r="E87" s="143">
        <v>76.2</v>
      </c>
      <c r="F87" s="143">
        <v>69.599999999999994</v>
      </c>
      <c r="G87" s="143">
        <v>77.2</v>
      </c>
      <c r="H87" s="143">
        <v>78.8</v>
      </c>
      <c r="I87" s="143">
        <v>71.3</v>
      </c>
      <c r="J87" s="144">
        <v>75.8</v>
      </c>
      <c r="K87" s="143">
        <v>74.5</v>
      </c>
      <c r="L87" s="143">
        <v>73.3</v>
      </c>
      <c r="M87" s="144">
        <v>73.400000000000006</v>
      </c>
      <c r="N87" s="206">
        <f>SUM(B87:M87)/12</f>
        <v>73.058333333333323</v>
      </c>
      <c r="O87" s="353">
        <f>SUM(N87/N86)*100</f>
        <v>105.03174793338923</v>
      </c>
      <c r="P87" s="46"/>
      <c r="Q87" s="212"/>
      <c r="R87" s="46"/>
      <c r="S87" s="46"/>
      <c r="T87" s="46"/>
      <c r="U87" s="46"/>
      <c r="V87" s="46"/>
      <c r="W87" s="46"/>
      <c r="X87" s="46"/>
      <c r="Y87" s="46"/>
    </row>
    <row r="88" spans="1:25" ht="10.5" customHeight="1" x14ac:dyDescent="0.15">
      <c r="A88" s="6" t="s">
        <v>158</v>
      </c>
      <c r="B88" s="143">
        <v>64.8</v>
      </c>
      <c r="C88" s="143">
        <v>67.7</v>
      </c>
      <c r="D88" s="143">
        <v>73.400000000000006</v>
      </c>
      <c r="E88" s="143">
        <v>73.099999999999994</v>
      </c>
      <c r="F88" s="143">
        <v>70.900000000000006</v>
      </c>
      <c r="G88" s="143">
        <v>75.8</v>
      </c>
      <c r="H88" s="143">
        <v>73</v>
      </c>
      <c r="I88" s="143">
        <v>63.7</v>
      </c>
      <c r="J88" s="144">
        <v>69.5</v>
      </c>
      <c r="K88" s="143">
        <v>74.900000000000006</v>
      </c>
      <c r="L88" s="143">
        <v>66.5</v>
      </c>
      <c r="M88" s="144">
        <v>76.400000000000006</v>
      </c>
      <c r="N88" s="206">
        <f>SUM(B88:M88)/12</f>
        <v>70.808333333333323</v>
      </c>
      <c r="O88" s="353">
        <f>SUM(N88/N87)*100</f>
        <v>96.920269191285499</v>
      </c>
      <c r="P88" s="46"/>
      <c r="Q88" s="212"/>
      <c r="R88" s="46"/>
      <c r="S88" s="46"/>
      <c r="T88" s="46"/>
      <c r="U88" s="46"/>
      <c r="V88" s="46"/>
      <c r="W88" s="46"/>
      <c r="X88" s="46"/>
      <c r="Y88" s="46"/>
    </row>
    <row r="89" spans="1:25" ht="10.5" customHeight="1" x14ac:dyDescent="0.15">
      <c r="A89" s="6" t="s">
        <v>163</v>
      </c>
      <c r="B89" s="143">
        <v>64.2</v>
      </c>
      <c r="C89" s="143">
        <v>72.5</v>
      </c>
      <c r="D89" s="143">
        <v>74.5</v>
      </c>
      <c r="E89" s="143">
        <v>68.7</v>
      </c>
      <c r="F89" s="143">
        <v>71.5</v>
      </c>
      <c r="G89" s="143">
        <v>77.3</v>
      </c>
      <c r="H89" s="143">
        <v>75.5</v>
      </c>
      <c r="I89" s="143">
        <v>63.3</v>
      </c>
      <c r="J89" s="144">
        <v>64.900000000000006</v>
      </c>
      <c r="K89" s="143">
        <v>71.2</v>
      </c>
      <c r="L89" s="143">
        <v>70.2</v>
      </c>
      <c r="M89" s="144">
        <v>71.2</v>
      </c>
      <c r="N89" s="206">
        <f>SUM(B89:M89)/12</f>
        <v>70.416666666666671</v>
      </c>
      <c r="O89" s="353">
        <f>SUM(N89/N88)*100</f>
        <v>99.44686359891729</v>
      </c>
      <c r="P89" s="46"/>
      <c r="Q89" s="212"/>
      <c r="R89" s="46"/>
      <c r="S89" s="46"/>
      <c r="T89" s="46"/>
      <c r="U89" s="46"/>
      <c r="V89" s="46"/>
      <c r="W89" s="46"/>
      <c r="X89" s="46"/>
      <c r="Y89" s="46"/>
    </row>
    <row r="90" spans="1:25" ht="10.5" customHeight="1" x14ac:dyDescent="0.15">
      <c r="A90" s="6" t="s">
        <v>171</v>
      </c>
      <c r="B90" s="143">
        <v>65.3</v>
      </c>
      <c r="C90" s="143">
        <v>69.400000000000006</v>
      </c>
      <c r="D90" s="143">
        <v>74.400000000000006</v>
      </c>
      <c r="E90" s="143">
        <v>77.2</v>
      </c>
      <c r="F90" s="143">
        <v>72.3</v>
      </c>
      <c r="G90" s="143">
        <v>72.099999999999994</v>
      </c>
      <c r="H90" s="143"/>
      <c r="I90" s="143"/>
      <c r="J90" s="144"/>
      <c r="K90" s="143"/>
      <c r="L90" s="143"/>
      <c r="M90" s="144"/>
      <c r="N90" s="206">
        <f>SUM(B90:M90)/12</f>
        <v>35.891666666666673</v>
      </c>
      <c r="O90" s="353">
        <f>SUM(N90/N89)*100</f>
        <v>50.970414201183431</v>
      </c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1:25" ht="9.9499999999999993" customHeight="1" x14ac:dyDescent="0.15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51" sqref="N5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 x14ac:dyDescent="0.15">
      <c r="A1" s="467" t="s">
        <v>186</v>
      </c>
      <c r="B1" s="468"/>
      <c r="C1" s="468"/>
      <c r="D1" s="468"/>
      <c r="E1" s="468"/>
      <c r="F1" s="468"/>
      <c r="G1" s="468"/>
      <c r="M1" s="16"/>
      <c r="N1" t="s">
        <v>171</v>
      </c>
      <c r="O1" s="108"/>
      <c r="Q1" s="230" t="s">
        <v>163</v>
      </c>
    </row>
    <row r="2" spans="1:18" ht="13.5" customHeight="1" x14ac:dyDescent="0.15">
      <c r="H2" s="3"/>
      <c r="I2" s="142" t="s">
        <v>9</v>
      </c>
      <c r="J2" s="8" t="s">
        <v>68</v>
      </c>
      <c r="K2" s="3" t="s">
        <v>44</v>
      </c>
      <c r="L2" s="3"/>
      <c r="M2" s="8" t="s">
        <v>9</v>
      </c>
      <c r="N2" s="8"/>
      <c r="O2" s="88"/>
      <c r="P2" s="3"/>
      <c r="Q2" s="86"/>
    </row>
    <row r="3" spans="1:18" ht="13.5" customHeight="1" x14ac:dyDescent="0.15">
      <c r="H3" s="3">
        <v>17</v>
      </c>
      <c r="I3" s="158" t="s">
        <v>21</v>
      </c>
      <c r="J3" s="13">
        <v>351052</v>
      </c>
      <c r="K3" s="193">
        <v>1</v>
      </c>
      <c r="L3" s="3">
        <f>SUM(H3)</f>
        <v>17</v>
      </c>
      <c r="M3" s="158" t="s">
        <v>21</v>
      </c>
      <c r="N3" s="13">
        <f>SUM(J3)</f>
        <v>351052</v>
      </c>
      <c r="O3" s="3">
        <f>SUM(H3)</f>
        <v>17</v>
      </c>
      <c r="P3" s="158" t="s">
        <v>21</v>
      </c>
      <c r="Q3" s="194">
        <v>377738</v>
      </c>
    </row>
    <row r="4" spans="1:18" ht="13.5" customHeight="1" x14ac:dyDescent="0.15">
      <c r="H4" s="3">
        <v>33</v>
      </c>
      <c r="I4" s="158" t="s">
        <v>0</v>
      </c>
      <c r="J4" s="13">
        <v>111983</v>
      </c>
      <c r="K4" s="193">
        <v>2</v>
      </c>
      <c r="L4" s="3">
        <f t="shared" ref="L4:L12" si="0">SUM(H4)</f>
        <v>33</v>
      </c>
      <c r="M4" s="158" t="s">
        <v>0</v>
      </c>
      <c r="N4" s="13">
        <f t="shared" ref="N4:N12" si="1">SUM(J4)</f>
        <v>111983</v>
      </c>
      <c r="O4" s="3">
        <f t="shared" ref="O4:O12" si="2">SUM(H4)</f>
        <v>33</v>
      </c>
      <c r="P4" s="158" t="s">
        <v>0</v>
      </c>
      <c r="Q4" s="85">
        <v>128995</v>
      </c>
    </row>
    <row r="5" spans="1:18" ht="13.5" customHeight="1" x14ac:dyDescent="0.15">
      <c r="H5" s="3">
        <v>26</v>
      </c>
      <c r="I5" s="158" t="s">
        <v>30</v>
      </c>
      <c r="J5" s="13">
        <v>103496</v>
      </c>
      <c r="K5" s="193">
        <v>3</v>
      </c>
      <c r="L5" s="3">
        <f t="shared" si="0"/>
        <v>26</v>
      </c>
      <c r="M5" s="158" t="s">
        <v>30</v>
      </c>
      <c r="N5" s="13">
        <f t="shared" si="1"/>
        <v>103496</v>
      </c>
      <c r="O5" s="3">
        <f t="shared" si="2"/>
        <v>26</v>
      </c>
      <c r="P5" s="158" t="s">
        <v>30</v>
      </c>
      <c r="Q5" s="85">
        <v>111466</v>
      </c>
    </row>
    <row r="6" spans="1:18" ht="13.5" customHeight="1" x14ac:dyDescent="0.15">
      <c r="H6" s="3">
        <v>36</v>
      </c>
      <c r="I6" s="158" t="s">
        <v>5</v>
      </c>
      <c r="J6" s="215">
        <v>93444</v>
      </c>
      <c r="K6" s="193">
        <v>4</v>
      </c>
      <c r="L6" s="3">
        <f t="shared" si="0"/>
        <v>36</v>
      </c>
      <c r="M6" s="158" t="s">
        <v>5</v>
      </c>
      <c r="N6" s="13">
        <f t="shared" si="1"/>
        <v>93444</v>
      </c>
      <c r="O6" s="3">
        <f t="shared" si="2"/>
        <v>36</v>
      </c>
      <c r="P6" s="158" t="s">
        <v>5</v>
      </c>
      <c r="Q6" s="85">
        <v>72978</v>
      </c>
    </row>
    <row r="7" spans="1:18" ht="13.5" customHeight="1" x14ac:dyDescent="0.15">
      <c r="H7" s="3">
        <v>16</v>
      </c>
      <c r="I7" s="158" t="s">
        <v>3</v>
      </c>
      <c r="J7" s="215">
        <v>74476</v>
      </c>
      <c r="K7" s="193">
        <v>5</v>
      </c>
      <c r="L7" s="3">
        <f t="shared" si="0"/>
        <v>16</v>
      </c>
      <c r="M7" s="158" t="s">
        <v>3</v>
      </c>
      <c r="N7" s="13">
        <f t="shared" si="1"/>
        <v>74476</v>
      </c>
      <c r="O7" s="3">
        <f t="shared" si="2"/>
        <v>16</v>
      </c>
      <c r="P7" s="158" t="s">
        <v>3</v>
      </c>
      <c r="Q7" s="85">
        <v>63065</v>
      </c>
    </row>
    <row r="8" spans="1:18" ht="13.5" customHeight="1" x14ac:dyDescent="0.15">
      <c r="H8" s="32">
        <v>40</v>
      </c>
      <c r="I8" s="158" t="s">
        <v>2</v>
      </c>
      <c r="J8" s="13">
        <v>51203</v>
      </c>
      <c r="K8" s="193">
        <v>6</v>
      </c>
      <c r="L8" s="3">
        <f t="shared" si="0"/>
        <v>40</v>
      </c>
      <c r="M8" s="158" t="s">
        <v>2</v>
      </c>
      <c r="N8" s="13">
        <f t="shared" si="1"/>
        <v>51203</v>
      </c>
      <c r="O8" s="3">
        <f t="shared" si="2"/>
        <v>40</v>
      </c>
      <c r="P8" s="158" t="s">
        <v>2</v>
      </c>
      <c r="Q8" s="85">
        <v>45177</v>
      </c>
    </row>
    <row r="9" spans="1:18" ht="13.5" customHeight="1" x14ac:dyDescent="0.15">
      <c r="H9" s="14">
        <v>34</v>
      </c>
      <c r="I9" s="160" t="s">
        <v>1</v>
      </c>
      <c r="J9" s="13">
        <v>48325</v>
      </c>
      <c r="K9" s="193">
        <v>7</v>
      </c>
      <c r="L9" s="3">
        <f t="shared" si="0"/>
        <v>34</v>
      </c>
      <c r="M9" s="160" t="s">
        <v>1</v>
      </c>
      <c r="N9" s="13">
        <f t="shared" si="1"/>
        <v>48325</v>
      </c>
      <c r="O9" s="3">
        <f t="shared" si="2"/>
        <v>34</v>
      </c>
      <c r="P9" s="160" t="s">
        <v>1</v>
      </c>
      <c r="Q9" s="85">
        <v>124378</v>
      </c>
    </row>
    <row r="10" spans="1:18" ht="13.5" customHeight="1" x14ac:dyDescent="0.15">
      <c r="H10" s="3">
        <v>13</v>
      </c>
      <c r="I10" s="158" t="s">
        <v>7</v>
      </c>
      <c r="J10" s="13">
        <v>39281</v>
      </c>
      <c r="K10" s="193">
        <v>8</v>
      </c>
      <c r="L10" s="3">
        <f t="shared" si="0"/>
        <v>13</v>
      </c>
      <c r="M10" s="158" t="s">
        <v>7</v>
      </c>
      <c r="N10" s="13">
        <f t="shared" si="1"/>
        <v>39281</v>
      </c>
      <c r="O10" s="3">
        <f t="shared" si="2"/>
        <v>13</v>
      </c>
      <c r="P10" s="158" t="s">
        <v>7</v>
      </c>
      <c r="Q10" s="85">
        <v>40582</v>
      </c>
    </row>
    <row r="11" spans="1:18" ht="13.5" customHeight="1" x14ac:dyDescent="0.15">
      <c r="H11" s="14">
        <v>38</v>
      </c>
      <c r="I11" s="160" t="s">
        <v>38</v>
      </c>
      <c r="J11" s="13">
        <v>30655</v>
      </c>
      <c r="K11" s="193">
        <v>9</v>
      </c>
      <c r="L11" s="3">
        <f t="shared" si="0"/>
        <v>38</v>
      </c>
      <c r="M11" s="160" t="s">
        <v>38</v>
      </c>
      <c r="N11" s="13">
        <f t="shared" si="1"/>
        <v>30655</v>
      </c>
      <c r="O11" s="3">
        <f t="shared" si="2"/>
        <v>38</v>
      </c>
      <c r="P11" s="160" t="s">
        <v>38</v>
      </c>
      <c r="Q11" s="85">
        <v>24724</v>
      </c>
    </row>
    <row r="12" spans="1:18" ht="13.5" customHeight="1" thickBot="1" x14ac:dyDescent="0.2">
      <c r="H12" s="222">
        <v>25</v>
      </c>
      <c r="I12" s="324" t="s">
        <v>29</v>
      </c>
      <c r="J12" s="360">
        <v>26427</v>
      </c>
      <c r="K12" s="192">
        <v>10</v>
      </c>
      <c r="L12" s="3">
        <f t="shared" si="0"/>
        <v>25</v>
      </c>
      <c r="M12" s="324" t="s">
        <v>29</v>
      </c>
      <c r="N12" s="13">
        <f t="shared" si="1"/>
        <v>26427</v>
      </c>
      <c r="O12" s="14">
        <f t="shared" si="2"/>
        <v>25</v>
      </c>
      <c r="P12" s="324" t="s">
        <v>29</v>
      </c>
      <c r="Q12" s="195">
        <v>30722</v>
      </c>
    </row>
    <row r="13" spans="1:18" ht="13.5" customHeight="1" thickTop="1" thickBot="1" x14ac:dyDescent="0.2">
      <c r="H13" s="119">
        <v>24</v>
      </c>
      <c r="I13" s="172" t="s">
        <v>28</v>
      </c>
      <c r="J13" s="362">
        <v>25957</v>
      </c>
      <c r="K13" s="101"/>
      <c r="L13" s="77"/>
      <c r="M13" s="161"/>
      <c r="N13" s="287">
        <v>916458</v>
      </c>
      <c r="O13" s="3"/>
      <c r="P13" s="221" t="s">
        <v>131</v>
      </c>
      <c r="Q13" s="196">
        <v>1196398</v>
      </c>
    </row>
    <row r="14" spans="1:18" ht="13.5" customHeight="1" x14ac:dyDescent="0.15">
      <c r="B14" s="19"/>
      <c r="H14" s="3">
        <v>2</v>
      </c>
      <c r="I14" s="158" t="s">
        <v>6</v>
      </c>
      <c r="J14" s="13">
        <v>21438</v>
      </c>
      <c r="K14" s="101"/>
      <c r="L14" s="26"/>
      <c r="O14"/>
    </row>
    <row r="15" spans="1:18" ht="13.5" customHeight="1" x14ac:dyDescent="0.15">
      <c r="G15" s="17"/>
      <c r="H15" s="3">
        <v>31</v>
      </c>
      <c r="I15" s="158" t="s">
        <v>105</v>
      </c>
      <c r="J15" s="215">
        <v>14442</v>
      </c>
      <c r="K15" s="101"/>
      <c r="L15" s="26"/>
      <c r="M15" t="s">
        <v>172</v>
      </c>
      <c r="N15" s="15"/>
      <c r="O15"/>
      <c r="P15" t="s">
        <v>173</v>
      </c>
      <c r="Q15" s="84" t="s">
        <v>63</v>
      </c>
    </row>
    <row r="16" spans="1:18" ht="13.5" customHeight="1" x14ac:dyDescent="0.15">
      <c r="C16" s="15"/>
      <c r="E16" s="17"/>
      <c r="H16" s="3">
        <v>37</v>
      </c>
      <c r="I16" s="158" t="s">
        <v>37</v>
      </c>
      <c r="J16" s="215">
        <v>13667</v>
      </c>
      <c r="K16" s="101"/>
      <c r="L16" s="3">
        <f>SUM(L3)</f>
        <v>17</v>
      </c>
      <c r="M16" s="13">
        <f>SUM(N3)</f>
        <v>351052</v>
      </c>
      <c r="N16" s="158" t="s">
        <v>21</v>
      </c>
      <c r="O16" s="3">
        <f>SUM(O3)</f>
        <v>17</v>
      </c>
      <c r="P16" s="13">
        <f>SUM(M16)</f>
        <v>351052</v>
      </c>
      <c r="Q16" s="226">
        <v>367087</v>
      </c>
      <c r="R16" s="78"/>
    </row>
    <row r="17" spans="2:20" ht="13.5" customHeight="1" x14ac:dyDescent="0.15">
      <c r="C17" s="15"/>
      <c r="E17" s="17"/>
      <c r="H17" s="3">
        <v>9</v>
      </c>
      <c r="I17" s="3" t="s">
        <v>140</v>
      </c>
      <c r="J17" s="13">
        <v>11895</v>
      </c>
      <c r="K17" s="101"/>
      <c r="L17" s="3">
        <f t="shared" ref="L17:L25" si="3">SUM(L4)</f>
        <v>33</v>
      </c>
      <c r="M17" s="13">
        <f t="shared" ref="M17:M25" si="4">SUM(N4)</f>
        <v>111983</v>
      </c>
      <c r="N17" s="158" t="s">
        <v>0</v>
      </c>
      <c r="O17" s="3">
        <f t="shared" ref="O17:O25" si="5">SUM(O4)</f>
        <v>33</v>
      </c>
      <c r="P17" s="13">
        <f t="shared" ref="P17:P25" si="6">SUM(M17)</f>
        <v>111983</v>
      </c>
      <c r="Q17" s="227">
        <v>110102</v>
      </c>
      <c r="R17" s="78"/>
      <c r="S17" s="41"/>
    </row>
    <row r="18" spans="2:20" ht="13.5" customHeight="1" x14ac:dyDescent="0.15">
      <c r="C18" s="15"/>
      <c r="E18" s="17"/>
      <c r="H18" s="3">
        <v>14</v>
      </c>
      <c r="I18" s="158" t="s">
        <v>19</v>
      </c>
      <c r="J18" s="215">
        <v>10555</v>
      </c>
      <c r="K18" s="101"/>
      <c r="L18" s="3">
        <f t="shared" si="3"/>
        <v>26</v>
      </c>
      <c r="M18" s="13">
        <f t="shared" si="4"/>
        <v>103496</v>
      </c>
      <c r="N18" s="158" t="s">
        <v>30</v>
      </c>
      <c r="O18" s="3">
        <f t="shared" si="5"/>
        <v>26</v>
      </c>
      <c r="P18" s="13">
        <f t="shared" si="6"/>
        <v>103496</v>
      </c>
      <c r="Q18" s="227">
        <v>106732</v>
      </c>
      <c r="R18" s="78"/>
      <c r="S18" s="109"/>
    </row>
    <row r="19" spans="2:20" ht="13.5" customHeight="1" x14ac:dyDescent="0.15">
      <c r="C19" s="15"/>
      <c r="E19" s="17"/>
      <c r="H19" s="3">
        <v>15</v>
      </c>
      <c r="I19" s="158" t="s">
        <v>20</v>
      </c>
      <c r="J19" s="13">
        <v>9581</v>
      </c>
      <c r="L19" s="3">
        <f t="shared" si="3"/>
        <v>36</v>
      </c>
      <c r="M19" s="13">
        <f t="shared" si="4"/>
        <v>93444</v>
      </c>
      <c r="N19" s="158" t="s">
        <v>5</v>
      </c>
      <c r="O19" s="3">
        <f t="shared" si="5"/>
        <v>36</v>
      </c>
      <c r="P19" s="13">
        <f t="shared" si="6"/>
        <v>93444</v>
      </c>
      <c r="Q19" s="227">
        <v>91302</v>
      </c>
      <c r="R19" s="78"/>
      <c r="S19" s="122"/>
    </row>
    <row r="20" spans="2:20" ht="13.5" customHeight="1" x14ac:dyDescent="0.15">
      <c r="B20" s="18"/>
      <c r="C20" s="15"/>
      <c r="E20" s="17"/>
      <c r="H20" s="3">
        <v>21</v>
      </c>
      <c r="I20" s="3" t="s">
        <v>136</v>
      </c>
      <c r="J20" s="215">
        <v>7798</v>
      </c>
      <c r="L20" s="3">
        <f t="shared" si="3"/>
        <v>16</v>
      </c>
      <c r="M20" s="13">
        <f t="shared" si="4"/>
        <v>74476</v>
      </c>
      <c r="N20" s="158" t="s">
        <v>3</v>
      </c>
      <c r="O20" s="3">
        <f t="shared" si="5"/>
        <v>16</v>
      </c>
      <c r="P20" s="13">
        <f t="shared" si="6"/>
        <v>74476</v>
      </c>
      <c r="Q20" s="227">
        <v>68671</v>
      </c>
      <c r="R20" s="78"/>
      <c r="S20" s="122"/>
    </row>
    <row r="21" spans="2:20" ht="13.5" customHeight="1" x14ac:dyDescent="0.15">
      <c r="B21" s="18"/>
      <c r="C21" s="15"/>
      <c r="E21" s="17"/>
      <c r="H21" s="3">
        <v>11</v>
      </c>
      <c r="I21" s="158" t="s">
        <v>17</v>
      </c>
      <c r="J21" s="13">
        <v>5853</v>
      </c>
      <c r="L21" s="3">
        <f t="shared" si="3"/>
        <v>40</v>
      </c>
      <c r="M21" s="13">
        <f t="shared" si="4"/>
        <v>51203</v>
      </c>
      <c r="N21" s="158" t="s">
        <v>2</v>
      </c>
      <c r="O21" s="3">
        <f t="shared" si="5"/>
        <v>40</v>
      </c>
      <c r="P21" s="13">
        <f t="shared" si="6"/>
        <v>51203</v>
      </c>
      <c r="Q21" s="227">
        <v>50290</v>
      </c>
      <c r="R21" s="78"/>
      <c r="S21" s="28"/>
    </row>
    <row r="22" spans="2:20" ht="13.5" customHeight="1" x14ac:dyDescent="0.15">
      <c r="C22" s="15"/>
      <c r="E22" s="17"/>
      <c r="H22" s="3">
        <v>1</v>
      </c>
      <c r="I22" s="158" t="s">
        <v>4</v>
      </c>
      <c r="J22" s="13">
        <v>4167</v>
      </c>
      <c r="K22" s="15"/>
      <c r="L22" s="3">
        <f t="shared" si="3"/>
        <v>34</v>
      </c>
      <c r="M22" s="13">
        <f t="shared" si="4"/>
        <v>48325</v>
      </c>
      <c r="N22" s="160" t="s">
        <v>1</v>
      </c>
      <c r="O22" s="3">
        <f t="shared" si="5"/>
        <v>34</v>
      </c>
      <c r="P22" s="13">
        <f t="shared" si="6"/>
        <v>48325</v>
      </c>
      <c r="Q22" s="227">
        <v>41924</v>
      </c>
      <c r="R22" s="78"/>
    </row>
    <row r="23" spans="2:20" ht="13.5" customHeight="1" x14ac:dyDescent="0.15">
      <c r="B23" s="18"/>
      <c r="C23" s="15"/>
      <c r="E23" s="17"/>
      <c r="H23" s="3">
        <v>12</v>
      </c>
      <c r="I23" s="158" t="s">
        <v>18</v>
      </c>
      <c r="J23" s="13">
        <v>3327</v>
      </c>
      <c r="K23" s="15"/>
      <c r="L23" s="3">
        <f t="shared" si="3"/>
        <v>13</v>
      </c>
      <c r="M23" s="13">
        <f t="shared" si="4"/>
        <v>39281</v>
      </c>
      <c r="N23" s="158" t="s">
        <v>7</v>
      </c>
      <c r="O23" s="3">
        <f t="shared" si="5"/>
        <v>13</v>
      </c>
      <c r="P23" s="13">
        <f t="shared" si="6"/>
        <v>39281</v>
      </c>
      <c r="Q23" s="227">
        <v>33943</v>
      </c>
      <c r="R23" s="78"/>
      <c r="S23" s="41"/>
    </row>
    <row r="24" spans="2:20" ht="13.5" customHeight="1" x14ac:dyDescent="0.15">
      <c r="C24" s="15"/>
      <c r="E24" s="17"/>
      <c r="H24" s="3">
        <v>3</v>
      </c>
      <c r="I24" s="158" t="s">
        <v>10</v>
      </c>
      <c r="J24" s="13">
        <v>2494</v>
      </c>
      <c r="K24" s="15"/>
      <c r="L24" s="3">
        <f t="shared" si="3"/>
        <v>38</v>
      </c>
      <c r="M24" s="13">
        <f t="shared" si="4"/>
        <v>30655</v>
      </c>
      <c r="N24" s="160" t="s">
        <v>38</v>
      </c>
      <c r="O24" s="3">
        <f t="shared" si="5"/>
        <v>38</v>
      </c>
      <c r="P24" s="13">
        <f t="shared" si="6"/>
        <v>30655</v>
      </c>
      <c r="Q24" s="227">
        <v>31543</v>
      </c>
      <c r="R24" s="78"/>
      <c r="S24" s="109"/>
    </row>
    <row r="25" spans="2:20" ht="13.5" customHeight="1" thickBot="1" x14ac:dyDescent="0.2">
      <c r="C25" s="15"/>
      <c r="E25" s="17"/>
      <c r="H25" s="3">
        <v>22</v>
      </c>
      <c r="I25" s="158" t="s">
        <v>26</v>
      </c>
      <c r="J25" s="13">
        <v>2280</v>
      </c>
      <c r="K25" s="15"/>
      <c r="L25" s="14">
        <f t="shared" si="3"/>
        <v>25</v>
      </c>
      <c r="M25" s="111">
        <f t="shared" si="4"/>
        <v>26427</v>
      </c>
      <c r="N25" s="324" t="s">
        <v>29</v>
      </c>
      <c r="O25" s="14">
        <f t="shared" si="5"/>
        <v>25</v>
      </c>
      <c r="P25" s="111">
        <f t="shared" si="6"/>
        <v>26427</v>
      </c>
      <c r="Q25" s="228">
        <v>25214</v>
      </c>
      <c r="R25" s="124" t="s">
        <v>73</v>
      </c>
      <c r="S25" s="28"/>
      <c r="T25" s="28"/>
    </row>
    <row r="26" spans="2:20" ht="13.5" customHeight="1" thickTop="1" x14ac:dyDescent="0.15">
      <c r="H26" s="3">
        <v>39</v>
      </c>
      <c r="I26" s="158" t="s">
        <v>39</v>
      </c>
      <c r="J26" s="13">
        <v>1994</v>
      </c>
      <c r="K26" s="15"/>
      <c r="L26" s="112"/>
      <c r="M26" s="159">
        <f>SUM(J43-(M16+M17+M18+M19+M20+M21+M22+M23+M24+M25))</f>
        <v>145700</v>
      </c>
      <c r="N26" s="216" t="s">
        <v>45</v>
      </c>
      <c r="O26" s="113"/>
      <c r="P26" s="159">
        <f>SUM(M26)</f>
        <v>145700</v>
      </c>
      <c r="Q26" s="159"/>
      <c r="R26" s="173">
        <v>1078659</v>
      </c>
      <c r="T26" s="28"/>
    </row>
    <row r="27" spans="2:20" ht="13.5" customHeight="1" x14ac:dyDescent="0.15">
      <c r="H27" s="3">
        <v>27</v>
      </c>
      <c r="I27" s="158" t="s">
        <v>31</v>
      </c>
      <c r="J27" s="134">
        <v>1782</v>
      </c>
      <c r="K27" s="15"/>
      <c r="M27" t="s">
        <v>164</v>
      </c>
      <c r="O27" s="108"/>
      <c r="P27" s="28" t="s">
        <v>165</v>
      </c>
    </row>
    <row r="28" spans="2:20" ht="13.5" customHeight="1" x14ac:dyDescent="0.15">
      <c r="H28" s="3">
        <v>20</v>
      </c>
      <c r="I28" s="158" t="s">
        <v>24</v>
      </c>
      <c r="J28" s="13">
        <v>1740</v>
      </c>
      <c r="K28" s="15"/>
      <c r="M28" s="85">
        <f t="shared" ref="M28:M37" si="7">SUM(Q3)</f>
        <v>377738</v>
      </c>
      <c r="N28" s="158" t="s">
        <v>21</v>
      </c>
      <c r="O28" s="3">
        <f>SUM(L3)</f>
        <v>17</v>
      </c>
      <c r="P28" s="85">
        <f t="shared" ref="P28:P37" si="8">SUM(Q3)</f>
        <v>377738</v>
      </c>
    </row>
    <row r="29" spans="2:20" ht="13.5" customHeight="1" x14ac:dyDescent="0.15">
      <c r="H29" s="3">
        <v>30</v>
      </c>
      <c r="I29" s="158" t="s">
        <v>33</v>
      </c>
      <c r="J29" s="13">
        <v>1614</v>
      </c>
      <c r="K29" s="15"/>
      <c r="M29" s="85">
        <f t="shared" si="7"/>
        <v>128995</v>
      </c>
      <c r="N29" s="158" t="s">
        <v>0</v>
      </c>
      <c r="O29" s="3">
        <f t="shared" ref="O29:O37" si="9">SUM(L4)</f>
        <v>33</v>
      </c>
      <c r="P29" s="85">
        <f t="shared" si="8"/>
        <v>128995</v>
      </c>
    </row>
    <row r="30" spans="2:20" ht="13.5" customHeight="1" x14ac:dyDescent="0.15">
      <c r="H30" s="3">
        <v>10</v>
      </c>
      <c r="I30" s="158" t="s">
        <v>16</v>
      </c>
      <c r="J30" s="357">
        <v>1434</v>
      </c>
      <c r="K30" s="15"/>
      <c r="M30" s="85">
        <f t="shared" si="7"/>
        <v>111466</v>
      </c>
      <c r="N30" s="158" t="s">
        <v>30</v>
      </c>
      <c r="O30" s="3">
        <f t="shared" si="9"/>
        <v>26</v>
      </c>
      <c r="P30" s="85">
        <f t="shared" si="8"/>
        <v>111466</v>
      </c>
    </row>
    <row r="31" spans="2:20" ht="13.5" customHeight="1" x14ac:dyDescent="0.15">
      <c r="H31" s="3">
        <v>29</v>
      </c>
      <c r="I31" s="158" t="s">
        <v>95</v>
      </c>
      <c r="J31" s="86">
        <v>815</v>
      </c>
      <c r="K31" s="15"/>
      <c r="M31" s="85">
        <f t="shared" si="7"/>
        <v>72978</v>
      </c>
      <c r="N31" s="158" t="s">
        <v>5</v>
      </c>
      <c r="O31" s="3">
        <f t="shared" si="9"/>
        <v>36</v>
      </c>
      <c r="P31" s="85">
        <f t="shared" si="8"/>
        <v>72978</v>
      </c>
    </row>
    <row r="32" spans="2:20" ht="13.5" customHeight="1" x14ac:dyDescent="0.15">
      <c r="H32" s="3">
        <v>6</v>
      </c>
      <c r="I32" s="158" t="s">
        <v>13</v>
      </c>
      <c r="J32" s="215">
        <v>644</v>
      </c>
      <c r="K32" s="15"/>
      <c r="M32" s="85">
        <f t="shared" si="7"/>
        <v>63065</v>
      </c>
      <c r="N32" s="158" t="s">
        <v>3</v>
      </c>
      <c r="O32" s="3">
        <f t="shared" si="9"/>
        <v>16</v>
      </c>
      <c r="P32" s="85">
        <f t="shared" si="8"/>
        <v>63065</v>
      </c>
      <c r="S32" s="10"/>
    </row>
    <row r="33" spans="8:21" ht="13.5" customHeight="1" x14ac:dyDescent="0.15">
      <c r="H33" s="3">
        <v>23</v>
      </c>
      <c r="I33" s="158" t="s">
        <v>27</v>
      </c>
      <c r="J33" s="134">
        <v>506</v>
      </c>
      <c r="K33" s="15"/>
      <c r="M33" s="85">
        <f t="shared" si="7"/>
        <v>45177</v>
      </c>
      <c r="N33" s="158" t="s">
        <v>2</v>
      </c>
      <c r="O33" s="3">
        <f t="shared" si="9"/>
        <v>40</v>
      </c>
      <c r="P33" s="85">
        <f t="shared" si="8"/>
        <v>45177</v>
      </c>
      <c r="S33" s="28"/>
      <c r="T33" s="28"/>
    </row>
    <row r="34" spans="8:21" ht="13.5" customHeight="1" x14ac:dyDescent="0.15">
      <c r="H34" s="3">
        <v>32</v>
      </c>
      <c r="I34" s="158" t="s">
        <v>35</v>
      </c>
      <c r="J34" s="134">
        <v>373</v>
      </c>
      <c r="K34" s="15"/>
      <c r="M34" s="85">
        <f t="shared" si="7"/>
        <v>124378</v>
      </c>
      <c r="N34" s="160" t="s">
        <v>1</v>
      </c>
      <c r="O34" s="3">
        <f t="shared" si="9"/>
        <v>34</v>
      </c>
      <c r="P34" s="85">
        <f t="shared" si="8"/>
        <v>124378</v>
      </c>
      <c r="S34" s="28"/>
      <c r="T34" s="28"/>
    </row>
    <row r="35" spans="8:21" ht="13.5" customHeight="1" x14ac:dyDescent="0.15">
      <c r="H35" s="3">
        <v>18</v>
      </c>
      <c r="I35" s="158" t="s">
        <v>22</v>
      </c>
      <c r="J35" s="13">
        <v>370</v>
      </c>
      <c r="K35" s="15"/>
      <c r="M35" s="85">
        <f t="shared" si="7"/>
        <v>40582</v>
      </c>
      <c r="N35" s="158" t="s">
        <v>7</v>
      </c>
      <c r="O35" s="3">
        <f t="shared" si="9"/>
        <v>13</v>
      </c>
      <c r="P35" s="85">
        <f t="shared" si="8"/>
        <v>40582</v>
      </c>
      <c r="S35" s="28"/>
    </row>
    <row r="36" spans="8:21" ht="13.5" customHeight="1" x14ac:dyDescent="0.15">
      <c r="H36" s="3">
        <v>4</v>
      </c>
      <c r="I36" s="158" t="s">
        <v>11</v>
      </c>
      <c r="J36" s="13">
        <v>312</v>
      </c>
      <c r="K36" s="15"/>
      <c r="M36" s="85">
        <f t="shared" si="7"/>
        <v>24724</v>
      </c>
      <c r="N36" s="160" t="s">
        <v>38</v>
      </c>
      <c r="O36" s="3">
        <f t="shared" si="9"/>
        <v>38</v>
      </c>
      <c r="P36" s="85">
        <f t="shared" si="8"/>
        <v>24724</v>
      </c>
      <c r="S36" s="28"/>
    </row>
    <row r="37" spans="8:21" ht="13.5" customHeight="1" thickBot="1" x14ac:dyDescent="0.2">
      <c r="H37" s="3">
        <v>35</v>
      </c>
      <c r="I37" s="158" t="s">
        <v>36</v>
      </c>
      <c r="J37" s="215">
        <v>240</v>
      </c>
      <c r="K37" s="15"/>
      <c r="M37" s="110">
        <f t="shared" si="7"/>
        <v>30722</v>
      </c>
      <c r="N37" s="324" t="s">
        <v>29</v>
      </c>
      <c r="O37" s="14">
        <f t="shared" si="9"/>
        <v>25</v>
      </c>
      <c r="P37" s="110">
        <f t="shared" si="8"/>
        <v>30722</v>
      </c>
      <c r="S37" s="28"/>
    </row>
    <row r="38" spans="8:21" ht="13.5" customHeight="1" thickTop="1" thickBot="1" x14ac:dyDescent="0.2">
      <c r="H38" s="3">
        <v>5</v>
      </c>
      <c r="I38" s="158" t="s">
        <v>12</v>
      </c>
      <c r="J38" s="357">
        <v>221</v>
      </c>
      <c r="K38" s="15"/>
      <c r="M38" s="292">
        <f>SUM(Q13-(Q3+Q4+Q5+Q6+Q7+Q8+Q9+Q10+Q11+Q12))</f>
        <v>176573</v>
      </c>
      <c r="N38" s="221" t="s">
        <v>155</v>
      </c>
      <c r="O38" s="293"/>
      <c r="P38" s="294">
        <f>SUM(M38)</f>
        <v>176573</v>
      </c>
      <c r="U38" s="28"/>
    </row>
    <row r="39" spans="8:21" ht="13.5" customHeight="1" x14ac:dyDescent="0.15">
      <c r="H39" s="3">
        <v>19</v>
      </c>
      <c r="I39" s="158" t="s">
        <v>23</v>
      </c>
      <c r="J39" s="215">
        <v>157</v>
      </c>
      <c r="K39" s="15"/>
      <c r="P39" s="28"/>
    </row>
    <row r="40" spans="8:21" ht="13.5" customHeight="1" x14ac:dyDescent="0.15">
      <c r="H40" s="3">
        <v>28</v>
      </c>
      <c r="I40" s="158" t="s">
        <v>32</v>
      </c>
      <c r="J40" s="13">
        <v>29</v>
      </c>
      <c r="K40" s="15"/>
    </row>
    <row r="41" spans="8:21" ht="13.5" customHeight="1" x14ac:dyDescent="0.15">
      <c r="H41" s="3">
        <v>7</v>
      </c>
      <c r="I41" s="158" t="s">
        <v>14</v>
      </c>
      <c r="J41" s="13">
        <v>15</v>
      </c>
      <c r="K41" s="15"/>
    </row>
    <row r="42" spans="8:21" ht="13.5" customHeight="1" thickBot="1" x14ac:dyDescent="0.2">
      <c r="H42" s="14">
        <v>8</v>
      </c>
      <c r="I42" s="160" t="s">
        <v>15</v>
      </c>
      <c r="J42" s="369">
        <v>0</v>
      </c>
      <c r="K42" s="15"/>
    </row>
    <row r="43" spans="8:21" ht="13.5" customHeight="1" thickTop="1" x14ac:dyDescent="0.15">
      <c r="H43" s="112"/>
      <c r="I43" s="242" t="s">
        <v>93</v>
      </c>
      <c r="J43" s="243">
        <f>SUM(J3:J42)</f>
        <v>1076042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6" ht="13.5" customHeight="1" x14ac:dyDescent="0.15"/>
    <row r="50" spans="1:16" ht="13.5" customHeight="1" x14ac:dyDescent="0.15"/>
    <row r="51" spans="1:16" ht="13.5" customHeight="1" thickBot="1" x14ac:dyDescent="0.2"/>
    <row r="52" spans="1:16" ht="13.5" customHeight="1" x14ac:dyDescent="0.15">
      <c r="A52" s="32" t="s">
        <v>46</v>
      </c>
      <c r="B52" s="22" t="s">
        <v>9</v>
      </c>
      <c r="C52" s="58" t="s">
        <v>171</v>
      </c>
      <c r="D52" s="58" t="s">
        <v>163</v>
      </c>
      <c r="E52" s="24" t="s">
        <v>43</v>
      </c>
      <c r="F52" s="23" t="s">
        <v>42</v>
      </c>
      <c r="G52" s="23" t="s">
        <v>40</v>
      </c>
      <c r="I52" s="157"/>
    </row>
    <row r="53" spans="1:16" ht="13.5" customHeight="1" x14ac:dyDescent="0.15">
      <c r="A53" s="9">
        <v>1</v>
      </c>
      <c r="B53" s="158" t="s">
        <v>21</v>
      </c>
      <c r="C53" s="13">
        <f t="shared" ref="C53:C62" si="10">SUM(J3)</f>
        <v>351052</v>
      </c>
      <c r="D53" s="86">
        <f t="shared" ref="D53:D63" si="11">SUM(Q3)</f>
        <v>377738</v>
      </c>
      <c r="E53" s="79">
        <f t="shared" ref="E53:E62" si="12">SUM(P16/Q16*100)</f>
        <v>95.631825697995296</v>
      </c>
      <c r="F53" s="20">
        <f t="shared" ref="F53:F63" si="13">SUM(C53/D53*100)</f>
        <v>92.935314953751018</v>
      </c>
      <c r="G53" s="21"/>
      <c r="I53" s="157"/>
    </row>
    <row r="54" spans="1:16" ht="13.5" customHeight="1" x14ac:dyDescent="0.15">
      <c r="A54" s="9">
        <v>2</v>
      </c>
      <c r="B54" s="158" t="s">
        <v>0</v>
      </c>
      <c r="C54" s="13">
        <f t="shared" si="10"/>
        <v>111983</v>
      </c>
      <c r="D54" s="86">
        <f t="shared" si="11"/>
        <v>128995</v>
      </c>
      <c r="E54" s="79">
        <f t="shared" si="12"/>
        <v>101.7084158325916</v>
      </c>
      <c r="F54" s="20">
        <f t="shared" si="13"/>
        <v>86.811891933795877</v>
      </c>
      <c r="G54" s="21"/>
      <c r="I54" s="157"/>
    </row>
    <row r="55" spans="1:16" ht="13.5" customHeight="1" x14ac:dyDescent="0.15">
      <c r="A55" s="9">
        <v>3</v>
      </c>
      <c r="B55" s="158" t="s">
        <v>30</v>
      </c>
      <c r="C55" s="13">
        <f t="shared" si="10"/>
        <v>103496</v>
      </c>
      <c r="D55" s="86">
        <f t="shared" si="11"/>
        <v>111466</v>
      </c>
      <c r="E55" s="79">
        <f t="shared" si="12"/>
        <v>96.968107034441402</v>
      </c>
      <c r="F55" s="20">
        <f t="shared" si="13"/>
        <v>92.849837618646049</v>
      </c>
      <c r="G55" s="21"/>
      <c r="I55" s="157"/>
    </row>
    <row r="56" spans="1:16" ht="13.5" customHeight="1" x14ac:dyDescent="0.15">
      <c r="A56" s="9">
        <v>4</v>
      </c>
      <c r="B56" s="158" t="s">
        <v>5</v>
      </c>
      <c r="C56" s="13">
        <f t="shared" si="10"/>
        <v>93444</v>
      </c>
      <c r="D56" s="86">
        <f t="shared" si="11"/>
        <v>72978</v>
      </c>
      <c r="E56" s="79">
        <f t="shared" si="12"/>
        <v>102.34606032726556</v>
      </c>
      <c r="F56" s="20">
        <f t="shared" si="13"/>
        <v>128.04406807531038</v>
      </c>
      <c r="G56" s="21"/>
      <c r="I56" s="157"/>
    </row>
    <row r="57" spans="1:16" ht="13.5" customHeight="1" x14ac:dyDescent="0.15">
      <c r="A57" s="9">
        <v>5</v>
      </c>
      <c r="B57" s="158" t="s">
        <v>3</v>
      </c>
      <c r="C57" s="13">
        <f t="shared" si="10"/>
        <v>74476</v>
      </c>
      <c r="D57" s="86">
        <f t="shared" si="11"/>
        <v>63065</v>
      </c>
      <c r="E57" s="79">
        <f t="shared" si="12"/>
        <v>108.45335003130869</v>
      </c>
      <c r="F57" s="20">
        <f t="shared" si="13"/>
        <v>118.09402996907951</v>
      </c>
      <c r="G57" s="21"/>
      <c r="I57" s="157"/>
      <c r="P57" s="28"/>
    </row>
    <row r="58" spans="1:16" ht="13.5" customHeight="1" x14ac:dyDescent="0.15">
      <c r="A58" s="9">
        <v>6</v>
      </c>
      <c r="B58" s="158" t="s">
        <v>2</v>
      </c>
      <c r="C58" s="13">
        <f t="shared" si="10"/>
        <v>51203</v>
      </c>
      <c r="D58" s="86">
        <f t="shared" si="11"/>
        <v>45177</v>
      </c>
      <c r="E58" s="79">
        <f t="shared" si="12"/>
        <v>101.81547027241997</v>
      </c>
      <c r="F58" s="20">
        <f t="shared" si="13"/>
        <v>113.33864577107819</v>
      </c>
      <c r="G58" s="21"/>
    </row>
    <row r="59" spans="1:16" ht="13.5" customHeight="1" x14ac:dyDescent="0.15">
      <c r="A59" s="9">
        <v>7</v>
      </c>
      <c r="B59" s="160" t="s">
        <v>1</v>
      </c>
      <c r="C59" s="13">
        <f t="shared" si="10"/>
        <v>48325</v>
      </c>
      <c r="D59" s="86">
        <f t="shared" si="11"/>
        <v>124378</v>
      </c>
      <c r="E59" s="79">
        <f t="shared" si="12"/>
        <v>115.26810418853164</v>
      </c>
      <c r="F59" s="20">
        <f t="shared" si="13"/>
        <v>38.853334190934085</v>
      </c>
      <c r="G59" s="21"/>
    </row>
    <row r="60" spans="1:16" ht="13.5" customHeight="1" x14ac:dyDescent="0.15">
      <c r="A60" s="9">
        <v>8</v>
      </c>
      <c r="B60" s="158" t="s">
        <v>7</v>
      </c>
      <c r="C60" s="13">
        <f t="shared" si="10"/>
        <v>39281</v>
      </c>
      <c r="D60" s="86">
        <f t="shared" si="11"/>
        <v>40582</v>
      </c>
      <c r="E60" s="79">
        <f t="shared" si="12"/>
        <v>115.72636478802698</v>
      </c>
      <c r="F60" s="20">
        <f t="shared" si="13"/>
        <v>96.794145187521565</v>
      </c>
      <c r="G60" s="21"/>
    </row>
    <row r="61" spans="1:16" ht="13.5" customHeight="1" x14ac:dyDescent="0.15">
      <c r="A61" s="9">
        <v>9</v>
      </c>
      <c r="B61" s="160" t="s">
        <v>38</v>
      </c>
      <c r="C61" s="13">
        <f t="shared" si="10"/>
        <v>30655</v>
      </c>
      <c r="D61" s="86">
        <f t="shared" si="11"/>
        <v>24724</v>
      </c>
      <c r="E61" s="79">
        <f t="shared" si="12"/>
        <v>97.18479535871667</v>
      </c>
      <c r="F61" s="20">
        <f t="shared" si="13"/>
        <v>123.98883675780618</v>
      </c>
      <c r="G61" s="21"/>
    </row>
    <row r="62" spans="1:16" ht="13.5" customHeight="1" thickBot="1" x14ac:dyDescent="0.2">
      <c r="A62" s="125">
        <v>10</v>
      </c>
      <c r="B62" s="324" t="s">
        <v>29</v>
      </c>
      <c r="C62" s="111">
        <f t="shared" si="10"/>
        <v>26427</v>
      </c>
      <c r="D62" s="126">
        <f t="shared" si="11"/>
        <v>30722</v>
      </c>
      <c r="E62" s="127">
        <f t="shared" si="12"/>
        <v>104.81081938605537</v>
      </c>
      <c r="F62" s="128">
        <f t="shared" si="13"/>
        <v>86.019790378230581</v>
      </c>
      <c r="G62" s="129"/>
    </row>
    <row r="63" spans="1:16" ht="13.5" customHeight="1" thickTop="1" x14ac:dyDescent="0.15">
      <c r="A63" s="112"/>
      <c r="B63" s="130" t="s">
        <v>74</v>
      </c>
      <c r="C63" s="131">
        <f>SUM(J43)</f>
        <v>1076042</v>
      </c>
      <c r="D63" s="131">
        <f t="shared" si="11"/>
        <v>1196398</v>
      </c>
      <c r="E63" s="132">
        <f>SUM(C63/R26*100)</f>
        <v>99.757383936906834</v>
      </c>
      <c r="F63" s="133">
        <f t="shared" si="13"/>
        <v>89.940136977828445</v>
      </c>
      <c r="G63" s="112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xmlns:xlrd2="http://schemas.microsoft.com/office/spreadsheetml/2017/richdata2"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N11" sqref="N11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7" customWidth="1"/>
    <col min="19" max="30" width="7.625" customWidth="1"/>
  </cols>
  <sheetData>
    <row r="1" spans="8:30" ht="12.75" customHeight="1" x14ac:dyDescent="0.15">
      <c r="H1" s="100" t="s">
        <v>66</v>
      </c>
      <c r="R1" s="102"/>
    </row>
    <row r="2" spans="8:30" x14ac:dyDescent="0.15">
      <c r="H2" s="181" t="s">
        <v>171</v>
      </c>
      <c r="I2" s="3"/>
      <c r="J2" s="182" t="s">
        <v>102</v>
      </c>
      <c r="K2" s="3"/>
      <c r="L2" s="244" t="s">
        <v>166</v>
      </c>
      <c r="R2" s="46"/>
      <c r="S2" s="103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8:30" ht="13.5" customHeight="1" x14ac:dyDescent="0.15">
      <c r="H3" s="174" t="s">
        <v>99</v>
      </c>
      <c r="I3" s="3"/>
      <c r="J3" s="142" t="s">
        <v>100</v>
      </c>
      <c r="K3" s="3"/>
      <c r="L3" s="244" t="s">
        <v>99</v>
      </c>
      <c r="N3" s="366"/>
      <c r="S3" s="26"/>
      <c r="T3" s="26"/>
      <c r="U3" s="26"/>
    </row>
    <row r="4" spans="8:30" ht="13.5" customHeight="1" x14ac:dyDescent="0.15">
      <c r="H4" s="42">
        <v>18652</v>
      </c>
      <c r="I4" s="3">
        <v>33</v>
      </c>
      <c r="J4" s="158" t="s">
        <v>0</v>
      </c>
      <c r="K4" s="114">
        <f>SUM(I4)</f>
        <v>33</v>
      </c>
      <c r="L4" s="260">
        <v>18259</v>
      </c>
      <c r="M4" s="44"/>
      <c r="N4" s="366"/>
      <c r="O4" s="89"/>
      <c r="S4" s="26"/>
      <c r="T4" s="26"/>
      <c r="U4" s="26"/>
    </row>
    <row r="5" spans="8:30" ht="13.5" customHeight="1" x14ac:dyDescent="0.15">
      <c r="H5" s="191">
        <v>12891</v>
      </c>
      <c r="I5" s="3">
        <v>26</v>
      </c>
      <c r="J5" s="158" t="s">
        <v>30</v>
      </c>
      <c r="K5" s="114">
        <f t="shared" ref="K5:K13" si="0">SUM(I5)</f>
        <v>26</v>
      </c>
      <c r="L5" s="261">
        <v>12633</v>
      </c>
      <c r="M5" s="44"/>
      <c r="N5" s="366"/>
      <c r="O5" s="89"/>
      <c r="S5" s="26"/>
      <c r="T5" s="26"/>
      <c r="U5" s="26"/>
    </row>
    <row r="6" spans="8:30" ht="13.5" customHeight="1" x14ac:dyDescent="0.15">
      <c r="H6" s="87">
        <v>6254</v>
      </c>
      <c r="I6" s="3">
        <v>14</v>
      </c>
      <c r="J6" s="158" t="s">
        <v>19</v>
      </c>
      <c r="K6" s="114">
        <f t="shared" si="0"/>
        <v>14</v>
      </c>
      <c r="L6" s="261">
        <v>5341</v>
      </c>
      <c r="M6" s="44"/>
      <c r="N6" s="366"/>
      <c r="O6" s="89"/>
      <c r="S6" s="26"/>
      <c r="T6" s="26"/>
      <c r="U6" s="26"/>
    </row>
    <row r="7" spans="8:30" ht="13.5" customHeight="1" x14ac:dyDescent="0.15">
      <c r="H7" s="191">
        <v>4791</v>
      </c>
      <c r="I7" s="3">
        <v>15</v>
      </c>
      <c r="J7" s="158" t="s">
        <v>20</v>
      </c>
      <c r="K7" s="114">
        <f t="shared" si="0"/>
        <v>15</v>
      </c>
      <c r="L7" s="261">
        <v>3416</v>
      </c>
      <c r="M7" s="44"/>
      <c r="N7" s="366"/>
      <c r="O7" s="89"/>
      <c r="S7" s="26"/>
      <c r="T7" s="26"/>
      <c r="U7" s="26"/>
    </row>
    <row r="8" spans="8:30" x14ac:dyDescent="0.15">
      <c r="H8" s="87">
        <v>3756</v>
      </c>
      <c r="I8" s="3">
        <v>38</v>
      </c>
      <c r="J8" s="158" t="s">
        <v>38</v>
      </c>
      <c r="K8" s="114">
        <f t="shared" si="0"/>
        <v>38</v>
      </c>
      <c r="L8" s="261">
        <v>3337</v>
      </c>
      <c r="M8" s="44"/>
      <c r="N8" s="89"/>
      <c r="O8" s="89"/>
      <c r="S8" s="26"/>
      <c r="T8" s="26"/>
      <c r="U8" s="26"/>
    </row>
    <row r="9" spans="8:30" x14ac:dyDescent="0.15">
      <c r="H9" s="43">
        <v>3593</v>
      </c>
      <c r="I9" s="3">
        <v>34</v>
      </c>
      <c r="J9" s="158" t="s">
        <v>1</v>
      </c>
      <c r="K9" s="114">
        <f t="shared" si="0"/>
        <v>34</v>
      </c>
      <c r="L9" s="261">
        <v>2364</v>
      </c>
      <c r="M9" s="44"/>
      <c r="N9" s="89"/>
      <c r="O9" s="89"/>
      <c r="S9" s="26"/>
      <c r="T9" s="26"/>
      <c r="U9" s="26"/>
    </row>
    <row r="10" spans="8:30" x14ac:dyDescent="0.15">
      <c r="H10" s="191">
        <v>2309</v>
      </c>
      <c r="I10" s="14">
        <v>37</v>
      </c>
      <c r="J10" s="160" t="s">
        <v>37</v>
      </c>
      <c r="K10" s="114">
        <f t="shared" si="0"/>
        <v>37</v>
      </c>
      <c r="L10" s="261">
        <v>1856</v>
      </c>
      <c r="S10" s="26"/>
      <c r="T10" s="26"/>
      <c r="U10" s="26"/>
    </row>
    <row r="11" spans="8:30" x14ac:dyDescent="0.15">
      <c r="H11" s="88">
        <v>1839</v>
      </c>
      <c r="I11" s="3">
        <v>24</v>
      </c>
      <c r="J11" s="158" t="s">
        <v>28</v>
      </c>
      <c r="K11" s="114">
        <f t="shared" si="0"/>
        <v>24</v>
      </c>
      <c r="L11" s="261">
        <v>1555</v>
      </c>
      <c r="M11" s="44"/>
      <c r="N11" s="89"/>
      <c r="O11" s="89"/>
      <c r="S11" s="26"/>
      <c r="T11" s="26"/>
      <c r="U11" s="26"/>
    </row>
    <row r="12" spans="8:30" x14ac:dyDescent="0.15">
      <c r="H12" s="281">
        <v>1153</v>
      </c>
      <c r="I12" s="14">
        <v>27</v>
      </c>
      <c r="J12" s="160" t="s">
        <v>31</v>
      </c>
      <c r="K12" s="114">
        <f t="shared" si="0"/>
        <v>27</v>
      </c>
      <c r="L12" s="261">
        <v>1339</v>
      </c>
      <c r="M12" s="44"/>
      <c r="N12" s="89"/>
      <c r="O12" s="89"/>
      <c r="S12" s="26"/>
      <c r="T12" s="26"/>
      <c r="U12" s="26"/>
    </row>
    <row r="13" spans="8:30" ht="14.25" thickBot="1" x14ac:dyDescent="0.2">
      <c r="H13" s="385">
        <v>1027</v>
      </c>
      <c r="I13" s="327">
        <v>17</v>
      </c>
      <c r="J13" s="328" t="s">
        <v>21</v>
      </c>
      <c r="K13" s="114">
        <f t="shared" si="0"/>
        <v>17</v>
      </c>
      <c r="L13" s="261">
        <v>1028</v>
      </c>
      <c r="M13" s="44"/>
      <c r="N13" s="89"/>
      <c r="O13" s="89"/>
      <c r="S13" s="26"/>
      <c r="T13" s="26"/>
      <c r="U13" s="26"/>
    </row>
    <row r="14" spans="8:30" ht="14.25" thickTop="1" x14ac:dyDescent="0.15">
      <c r="H14" s="284">
        <v>907</v>
      </c>
      <c r="I14" s="119">
        <v>16</v>
      </c>
      <c r="J14" s="172" t="s">
        <v>3</v>
      </c>
      <c r="K14" s="105" t="s">
        <v>8</v>
      </c>
      <c r="L14" s="262">
        <v>55624</v>
      </c>
      <c r="S14" s="26"/>
      <c r="T14" s="26"/>
      <c r="U14" s="26"/>
    </row>
    <row r="15" spans="8:30" x14ac:dyDescent="0.15">
      <c r="H15" s="87">
        <v>904</v>
      </c>
      <c r="I15" s="3">
        <v>36</v>
      </c>
      <c r="J15" s="158" t="s">
        <v>5</v>
      </c>
      <c r="K15" s="49"/>
      <c r="M15" s="41" t="s">
        <v>94</v>
      </c>
      <c r="N15" s="41" t="s">
        <v>75</v>
      </c>
      <c r="S15" s="26"/>
      <c r="T15" s="26"/>
      <c r="U15" s="26"/>
    </row>
    <row r="16" spans="8:30" x14ac:dyDescent="0.15">
      <c r="H16" s="43">
        <v>706</v>
      </c>
      <c r="I16" s="3">
        <v>25</v>
      </c>
      <c r="J16" s="158" t="s">
        <v>29</v>
      </c>
      <c r="K16" s="114">
        <f>SUM(I4)</f>
        <v>33</v>
      </c>
      <c r="L16" s="158" t="s">
        <v>0</v>
      </c>
      <c r="M16" s="263">
        <v>17670</v>
      </c>
      <c r="N16" s="88">
        <f>SUM(H4)</f>
        <v>18652</v>
      </c>
      <c r="O16" s="44"/>
      <c r="P16" s="17"/>
      <c r="S16" s="26"/>
      <c r="T16" s="26"/>
      <c r="U16" s="26"/>
    </row>
    <row r="17" spans="1:21" x14ac:dyDescent="0.15">
      <c r="H17" s="87">
        <v>432</v>
      </c>
      <c r="I17" s="32">
        <v>40</v>
      </c>
      <c r="J17" s="158" t="s">
        <v>2</v>
      </c>
      <c r="K17" s="114">
        <f t="shared" ref="K17:K25" si="1">SUM(I5)</f>
        <v>26</v>
      </c>
      <c r="L17" s="158" t="s">
        <v>30</v>
      </c>
      <c r="M17" s="264">
        <v>13189</v>
      </c>
      <c r="N17" s="88">
        <f t="shared" ref="N17:N25" si="2">SUM(H5)</f>
        <v>12891</v>
      </c>
      <c r="O17" s="44"/>
      <c r="P17" s="17"/>
      <c r="S17" s="26"/>
      <c r="T17" s="26"/>
      <c r="U17" s="26"/>
    </row>
    <row r="18" spans="1:21" x14ac:dyDescent="0.15">
      <c r="H18" s="296">
        <v>192</v>
      </c>
      <c r="I18" s="3">
        <v>23</v>
      </c>
      <c r="J18" s="158" t="s">
        <v>27</v>
      </c>
      <c r="K18" s="114">
        <f t="shared" si="1"/>
        <v>14</v>
      </c>
      <c r="L18" s="158" t="s">
        <v>19</v>
      </c>
      <c r="M18" s="264">
        <v>5708</v>
      </c>
      <c r="N18" s="88">
        <f t="shared" si="2"/>
        <v>6254</v>
      </c>
      <c r="O18" s="44"/>
      <c r="P18" s="17"/>
      <c r="S18" s="26"/>
      <c r="T18" s="26"/>
      <c r="U18" s="26"/>
    </row>
    <row r="19" spans="1:21" x14ac:dyDescent="0.15">
      <c r="H19" s="88">
        <v>163</v>
      </c>
      <c r="I19" s="3">
        <v>21</v>
      </c>
      <c r="J19" s="158" t="s">
        <v>25</v>
      </c>
      <c r="K19" s="114">
        <f t="shared" si="1"/>
        <v>15</v>
      </c>
      <c r="L19" s="158" t="s">
        <v>20</v>
      </c>
      <c r="M19" s="264">
        <v>2924</v>
      </c>
      <c r="N19" s="88">
        <f t="shared" si="2"/>
        <v>4791</v>
      </c>
      <c r="O19" s="44"/>
      <c r="P19" s="17"/>
      <c r="S19" s="26"/>
      <c r="T19" s="26"/>
      <c r="U19" s="26"/>
    </row>
    <row r="20" spans="1:21" ht="14.25" thickBot="1" x14ac:dyDescent="0.2">
      <c r="H20" s="87">
        <v>143</v>
      </c>
      <c r="I20" s="3">
        <v>32</v>
      </c>
      <c r="J20" s="158" t="s">
        <v>35</v>
      </c>
      <c r="K20" s="114">
        <f t="shared" si="1"/>
        <v>38</v>
      </c>
      <c r="L20" s="158" t="s">
        <v>38</v>
      </c>
      <c r="M20" s="264">
        <v>3136</v>
      </c>
      <c r="N20" s="88">
        <f t="shared" si="2"/>
        <v>3756</v>
      </c>
      <c r="O20" s="44"/>
      <c r="P20" s="17"/>
      <c r="S20" s="26"/>
      <c r="T20" s="26"/>
      <c r="U20" s="26"/>
    </row>
    <row r="21" spans="1:21" x14ac:dyDescent="0.15">
      <c r="A21" s="57" t="s">
        <v>46</v>
      </c>
      <c r="B21" s="58" t="s">
        <v>53</v>
      </c>
      <c r="C21" s="58" t="s">
        <v>171</v>
      </c>
      <c r="D21" s="58" t="s">
        <v>163</v>
      </c>
      <c r="E21" s="58" t="s">
        <v>51</v>
      </c>
      <c r="F21" s="58" t="s">
        <v>50</v>
      </c>
      <c r="G21" s="58" t="s">
        <v>52</v>
      </c>
      <c r="H21" s="191">
        <v>114</v>
      </c>
      <c r="I21" s="3">
        <v>31</v>
      </c>
      <c r="J21" s="158" t="s">
        <v>105</v>
      </c>
      <c r="K21" s="114">
        <f t="shared" si="1"/>
        <v>34</v>
      </c>
      <c r="L21" s="158" t="s">
        <v>1</v>
      </c>
      <c r="M21" s="264">
        <v>2682</v>
      </c>
      <c r="N21" s="88">
        <f t="shared" si="2"/>
        <v>3593</v>
      </c>
      <c r="O21" s="44"/>
      <c r="P21" s="17"/>
      <c r="S21" s="26"/>
      <c r="T21" s="26"/>
      <c r="U21" s="26"/>
    </row>
    <row r="22" spans="1:21" x14ac:dyDescent="0.15">
      <c r="A22" s="60">
        <v>1</v>
      </c>
      <c r="B22" s="158" t="s">
        <v>0</v>
      </c>
      <c r="C22" s="42">
        <f t="shared" ref="C22:C31" si="3">SUM(H4)</f>
        <v>18652</v>
      </c>
      <c r="D22" s="88">
        <f>SUM(L4)</f>
        <v>18259</v>
      </c>
      <c r="E22" s="51">
        <f t="shared" ref="E22:E32" si="4">SUM(N16/M16*100)</f>
        <v>105.55744199207697</v>
      </c>
      <c r="F22" s="54">
        <f>SUM(C22/D22*100)</f>
        <v>102.15236321813902</v>
      </c>
      <c r="G22" s="3"/>
      <c r="H22" s="365">
        <v>111</v>
      </c>
      <c r="I22" s="3">
        <v>1</v>
      </c>
      <c r="J22" s="158" t="s">
        <v>4</v>
      </c>
      <c r="K22" s="114">
        <f t="shared" si="1"/>
        <v>37</v>
      </c>
      <c r="L22" s="160" t="s">
        <v>37</v>
      </c>
      <c r="M22" s="264">
        <v>3040</v>
      </c>
      <c r="N22" s="88">
        <f t="shared" si="2"/>
        <v>2309</v>
      </c>
      <c r="O22" s="44"/>
      <c r="P22" s="17"/>
      <c r="S22" s="26"/>
      <c r="T22" s="26"/>
      <c r="U22" s="26"/>
    </row>
    <row r="23" spans="1:21" x14ac:dyDescent="0.15">
      <c r="A23" s="60">
        <v>2</v>
      </c>
      <c r="B23" s="158" t="s">
        <v>30</v>
      </c>
      <c r="C23" s="42">
        <f t="shared" si="3"/>
        <v>12891</v>
      </c>
      <c r="D23" s="88">
        <f>SUM(L5)</f>
        <v>12633</v>
      </c>
      <c r="E23" s="51">
        <f t="shared" si="4"/>
        <v>97.740541360224427</v>
      </c>
      <c r="F23" s="54">
        <f t="shared" ref="F23:F32" si="5">SUM(C23/D23*100)</f>
        <v>102.04227024459749</v>
      </c>
      <c r="G23" s="3"/>
      <c r="H23" s="123">
        <v>55</v>
      </c>
      <c r="I23" s="3">
        <v>2</v>
      </c>
      <c r="J23" s="158" t="s">
        <v>6</v>
      </c>
      <c r="K23" s="114">
        <f t="shared" si="1"/>
        <v>24</v>
      </c>
      <c r="L23" s="158" t="s">
        <v>28</v>
      </c>
      <c r="M23" s="264">
        <v>1671</v>
      </c>
      <c r="N23" s="88">
        <f t="shared" si="2"/>
        <v>1839</v>
      </c>
      <c r="O23" s="44"/>
      <c r="P23" s="17"/>
      <c r="S23" s="26"/>
      <c r="T23" s="26"/>
      <c r="U23" s="26"/>
    </row>
    <row r="24" spans="1:21" x14ac:dyDescent="0.15">
      <c r="A24" s="60">
        <v>3</v>
      </c>
      <c r="B24" s="158" t="s">
        <v>19</v>
      </c>
      <c r="C24" s="42">
        <f t="shared" si="3"/>
        <v>6254</v>
      </c>
      <c r="D24" s="88">
        <f t="shared" ref="D24:D31" si="6">SUM(L6)</f>
        <v>5341</v>
      </c>
      <c r="E24" s="51">
        <f t="shared" si="4"/>
        <v>109.56552207428172</v>
      </c>
      <c r="F24" s="54">
        <f t="shared" si="5"/>
        <v>117.09417712038943</v>
      </c>
      <c r="G24" s="3"/>
      <c r="H24" s="123">
        <v>48</v>
      </c>
      <c r="I24" s="3">
        <v>9</v>
      </c>
      <c r="J24" s="3" t="s">
        <v>141</v>
      </c>
      <c r="K24" s="114">
        <f t="shared" si="1"/>
        <v>27</v>
      </c>
      <c r="L24" s="160" t="s">
        <v>31</v>
      </c>
      <c r="M24" s="264">
        <v>1525</v>
      </c>
      <c r="N24" s="88">
        <f t="shared" si="2"/>
        <v>1153</v>
      </c>
      <c r="O24" s="44"/>
      <c r="P24" s="17"/>
      <c r="S24" s="26"/>
      <c r="T24" s="26"/>
      <c r="U24" s="26"/>
    </row>
    <row r="25" spans="1:21" ht="14.25" thickBot="1" x14ac:dyDescent="0.2">
      <c r="A25" s="60">
        <v>4</v>
      </c>
      <c r="B25" s="158" t="s">
        <v>20</v>
      </c>
      <c r="C25" s="42">
        <f t="shared" si="3"/>
        <v>4791</v>
      </c>
      <c r="D25" s="88">
        <f t="shared" si="6"/>
        <v>3416</v>
      </c>
      <c r="E25" s="51">
        <f t="shared" si="4"/>
        <v>163.85088919288646</v>
      </c>
      <c r="F25" s="54">
        <f t="shared" si="5"/>
        <v>140.25175644028104</v>
      </c>
      <c r="G25" s="3"/>
      <c r="H25" s="90">
        <v>9</v>
      </c>
      <c r="I25" s="3">
        <v>4</v>
      </c>
      <c r="J25" s="158" t="s">
        <v>11</v>
      </c>
      <c r="K25" s="178">
        <f t="shared" si="1"/>
        <v>17</v>
      </c>
      <c r="L25" s="328" t="s">
        <v>21</v>
      </c>
      <c r="M25" s="265">
        <v>1236</v>
      </c>
      <c r="N25" s="164">
        <f t="shared" si="2"/>
        <v>1027</v>
      </c>
      <c r="O25" s="44"/>
      <c r="P25" s="17"/>
      <c r="S25" s="26"/>
      <c r="T25" s="26"/>
      <c r="U25" s="26"/>
    </row>
    <row r="26" spans="1:21" ht="14.25" thickTop="1" x14ac:dyDescent="0.15">
      <c r="A26" s="60">
        <v>5</v>
      </c>
      <c r="B26" s="158" t="s">
        <v>38</v>
      </c>
      <c r="C26" s="88">
        <f t="shared" si="3"/>
        <v>3756</v>
      </c>
      <c r="D26" s="88">
        <f t="shared" si="6"/>
        <v>3337</v>
      </c>
      <c r="E26" s="51">
        <f t="shared" si="4"/>
        <v>119.7704081632653</v>
      </c>
      <c r="F26" s="54">
        <f t="shared" si="5"/>
        <v>112.55618819298772</v>
      </c>
      <c r="G26" s="12"/>
      <c r="H26" s="365">
        <v>4</v>
      </c>
      <c r="I26" s="3">
        <v>22</v>
      </c>
      <c r="J26" s="158" t="s">
        <v>26</v>
      </c>
      <c r="K26" s="3"/>
      <c r="L26" s="311" t="s">
        <v>135</v>
      </c>
      <c r="M26" s="266">
        <v>56791</v>
      </c>
      <c r="N26" s="189">
        <f>SUM(H44)</f>
        <v>60054</v>
      </c>
      <c r="S26" s="26"/>
      <c r="T26" s="26"/>
      <c r="U26" s="26"/>
    </row>
    <row r="27" spans="1:21" x14ac:dyDescent="0.15">
      <c r="A27" s="60">
        <v>6</v>
      </c>
      <c r="B27" s="158" t="s">
        <v>1</v>
      </c>
      <c r="C27" s="42">
        <f t="shared" si="3"/>
        <v>3593</v>
      </c>
      <c r="D27" s="88">
        <f t="shared" si="6"/>
        <v>2364</v>
      </c>
      <c r="E27" s="51">
        <f t="shared" si="4"/>
        <v>133.96718866517526</v>
      </c>
      <c r="F27" s="54">
        <f t="shared" si="5"/>
        <v>151.9881556683587</v>
      </c>
      <c r="G27" s="3"/>
      <c r="H27" s="90">
        <v>1</v>
      </c>
      <c r="I27" s="3">
        <v>12</v>
      </c>
      <c r="J27" s="158" t="s">
        <v>18</v>
      </c>
      <c r="L27" s="29"/>
      <c r="M27" s="26"/>
      <c r="S27" s="26"/>
      <c r="T27" s="26"/>
      <c r="U27" s="26"/>
    </row>
    <row r="28" spans="1:21" x14ac:dyDescent="0.15">
      <c r="A28" s="60">
        <v>7</v>
      </c>
      <c r="B28" s="160" t="s">
        <v>37</v>
      </c>
      <c r="C28" s="42">
        <f t="shared" si="3"/>
        <v>2309</v>
      </c>
      <c r="D28" s="88">
        <f t="shared" si="6"/>
        <v>1856</v>
      </c>
      <c r="E28" s="51">
        <f t="shared" si="4"/>
        <v>75.953947368421055</v>
      </c>
      <c r="F28" s="54">
        <f t="shared" si="5"/>
        <v>124.40732758620689</v>
      </c>
      <c r="G28" s="3"/>
      <c r="H28" s="90">
        <v>0</v>
      </c>
      <c r="I28" s="3">
        <v>3</v>
      </c>
      <c r="J28" s="158" t="s">
        <v>10</v>
      </c>
      <c r="L28" s="29"/>
      <c r="S28" s="26"/>
      <c r="T28" s="26"/>
      <c r="U28" s="26"/>
    </row>
    <row r="29" spans="1:21" x14ac:dyDescent="0.15">
      <c r="A29" s="60">
        <v>8</v>
      </c>
      <c r="B29" s="158" t="s">
        <v>28</v>
      </c>
      <c r="C29" s="42">
        <f t="shared" si="3"/>
        <v>1839</v>
      </c>
      <c r="D29" s="88">
        <f t="shared" si="6"/>
        <v>1555</v>
      </c>
      <c r="E29" s="51">
        <f t="shared" si="4"/>
        <v>110.05385996409336</v>
      </c>
      <c r="F29" s="54">
        <f t="shared" si="5"/>
        <v>118.26366559485531</v>
      </c>
      <c r="G29" s="11"/>
      <c r="H29" s="90">
        <v>0</v>
      </c>
      <c r="I29" s="3">
        <v>5</v>
      </c>
      <c r="J29" s="158" t="s">
        <v>12</v>
      </c>
      <c r="L29" s="29"/>
      <c r="M29" s="26"/>
      <c r="S29" s="26"/>
      <c r="T29" s="26"/>
      <c r="U29" s="26"/>
    </row>
    <row r="30" spans="1:21" x14ac:dyDescent="0.15">
      <c r="A30" s="60">
        <v>9</v>
      </c>
      <c r="B30" s="160" t="s">
        <v>31</v>
      </c>
      <c r="C30" s="42">
        <f t="shared" si="3"/>
        <v>1153</v>
      </c>
      <c r="D30" s="88">
        <f t="shared" si="6"/>
        <v>1339</v>
      </c>
      <c r="E30" s="51">
        <f t="shared" si="4"/>
        <v>75.606557377049171</v>
      </c>
      <c r="F30" s="54">
        <f t="shared" si="5"/>
        <v>86.10903659447348</v>
      </c>
      <c r="G30" s="12"/>
      <c r="H30" s="123">
        <v>0</v>
      </c>
      <c r="I30" s="3">
        <v>6</v>
      </c>
      <c r="J30" s="158" t="s">
        <v>13</v>
      </c>
      <c r="L30" s="29"/>
      <c r="M30" s="26"/>
      <c r="S30" s="26"/>
      <c r="T30" s="26"/>
      <c r="U30" s="26"/>
    </row>
    <row r="31" spans="1:21" ht="14.25" thickBot="1" x14ac:dyDescent="0.2">
      <c r="A31" s="63">
        <v>10</v>
      </c>
      <c r="B31" s="328" t="s">
        <v>21</v>
      </c>
      <c r="C31" s="42">
        <f t="shared" si="3"/>
        <v>1027</v>
      </c>
      <c r="D31" s="88">
        <f t="shared" si="6"/>
        <v>1028</v>
      </c>
      <c r="E31" s="51">
        <f t="shared" si="4"/>
        <v>83.090614886731402</v>
      </c>
      <c r="F31" s="54">
        <f t="shared" si="5"/>
        <v>99.902723735408557</v>
      </c>
      <c r="G31" s="91"/>
      <c r="H31" s="389">
        <v>0</v>
      </c>
      <c r="I31" s="3">
        <v>7</v>
      </c>
      <c r="J31" s="158" t="s">
        <v>14</v>
      </c>
      <c r="L31" s="29"/>
      <c r="M31" s="26"/>
      <c r="Q31" t="s">
        <v>179</v>
      </c>
      <c r="S31" s="26"/>
      <c r="T31" s="26"/>
      <c r="U31" s="26"/>
    </row>
    <row r="32" spans="1:21" ht="14.25" thickBot="1" x14ac:dyDescent="0.2">
      <c r="A32" s="64"/>
      <c r="B32" s="65" t="s">
        <v>56</v>
      </c>
      <c r="C32" s="66">
        <f>SUM(H44)</f>
        <v>60054</v>
      </c>
      <c r="D32" s="66">
        <f>SUM(L14)</f>
        <v>55624</v>
      </c>
      <c r="E32" s="69">
        <f t="shared" si="4"/>
        <v>105.74562870877429</v>
      </c>
      <c r="F32" s="67">
        <f t="shared" si="5"/>
        <v>107.96418812023587</v>
      </c>
      <c r="G32" s="68"/>
      <c r="H32" s="393">
        <v>0</v>
      </c>
      <c r="I32" s="3">
        <v>8</v>
      </c>
      <c r="J32" s="158" t="s">
        <v>15</v>
      </c>
      <c r="L32" s="29"/>
      <c r="M32" s="26"/>
      <c r="S32" s="26"/>
      <c r="T32" s="26"/>
      <c r="U32" s="26"/>
    </row>
    <row r="33" spans="2:30" x14ac:dyDescent="0.15">
      <c r="H33" s="88">
        <v>0</v>
      </c>
      <c r="I33" s="3">
        <v>10</v>
      </c>
      <c r="J33" s="158" t="s">
        <v>16</v>
      </c>
      <c r="L33" s="29"/>
      <c r="M33" s="26"/>
      <c r="S33" s="26"/>
      <c r="T33" s="26"/>
      <c r="U33" s="26"/>
    </row>
    <row r="34" spans="2:30" x14ac:dyDescent="0.15">
      <c r="H34" s="42">
        <v>0</v>
      </c>
      <c r="I34" s="3">
        <v>11</v>
      </c>
      <c r="J34" s="158" t="s">
        <v>17</v>
      </c>
      <c r="L34" s="29"/>
      <c r="M34" s="26"/>
      <c r="S34" s="26"/>
      <c r="T34" s="26"/>
      <c r="U34" s="26"/>
    </row>
    <row r="35" spans="2:30" x14ac:dyDescent="0.15">
      <c r="H35" s="296">
        <v>0</v>
      </c>
      <c r="I35" s="3">
        <v>13</v>
      </c>
      <c r="J35" s="158" t="s">
        <v>7</v>
      </c>
      <c r="L35" s="29"/>
      <c r="M35" s="26"/>
      <c r="S35" s="26"/>
      <c r="T35" s="26"/>
      <c r="U35" s="26"/>
    </row>
    <row r="36" spans="2:30" x14ac:dyDescent="0.15">
      <c r="B36" s="47"/>
      <c r="C36" s="26"/>
      <c r="E36" s="17"/>
      <c r="H36" s="42">
        <v>0</v>
      </c>
      <c r="I36" s="3">
        <v>18</v>
      </c>
      <c r="J36" s="158" t="s">
        <v>22</v>
      </c>
      <c r="L36" s="47"/>
      <c r="M36" s="26"/>
      <c r="S36" s="26"/>
      <c r="T36" s="26"/>
      <c r="U36" s="26"/>
    </row>
    <row r="37" spans="2:30" x14ac:dyDescent="0.15">
      <c r="B37" s="18"/>
      <c r="C37" s="26"/>
      <c r="F37" s="26"/>
      <c r="G37" s="47"/>
      <c r="H37" s="191">
        <v>0</v>
      </c>
      <c r="I37" s="3">
        <v>19</v>
      </c>
      <c r="J37" s="158" t="s">
        <v>23</v>
      </c>
      <c r="L37" s="47"/>
      <c r="M37" s="26"/>
      <c r="S37" s="26"/>
      <c r="T37" s="26"/>
      <c r="U37" s="26"/>
    </row>
    <row r="38" spans="2:30" x14ac:dyDescent="0.15">
      <c r="C38" s="26"/>
      <c r="F38" s="26"/>
      <c r="H38" s="388">
        <v>0</v>
      </c>
      <c r="I38" s="3">
        <v>20</v>
      </c>
      <c r="J38" s="158" t="s">
        <v>24</v>
      </c>
      <c r="L38" s="47"/>
      <c r="M38" s="26"/>
      <c r="S38" s="26"/>
      <c r="T38" s="26"/>
      <c r="U38" s="26"/>
    </row>
    <row r="39" spans="2:30" x14ac:dyDescent="0.15">
      <c r="B39" s="47"/>
      <c r="C39" s="26"/>
      <c r="F39" s="26"/>
      <c r="G39" s="18"/>
      <c r="H39" s="43">
        <v>0</v>
      </c>
      <c r="I39" s="3">
        <v>28</v>
      </c>
      <c r="J39" s="158" t="s">
        <v>32</v>
      </c>
      <c r="L39" s="47"/>
      <c r="M39" s="26"/>
      <c r="S39" s="26"/>
      <c r="T39" s="26"/>
      <c r="U39" s="26"/>
    </row>
    <row r="40" spans="2:30" x14ac:dyDescent="0.15">
      <c r="C40" s="26"/>
      <c r="H40" s="191">
        <v>0</v>
      </c>
      <c r="I40" s="3">
        <v>29</v>
      </c>
      <c r="J40" s="158" t="s">
        <v>95</v>
      </c>
      <c r="L40" s="47"/>
      <c r="M40" s="26"/>
      <c r="S40" s="26"/>
      <c r="T40" s="26"/>
      <c r="U40" s="26"/>
    </row>
    <row r="41" spans="2:30" x14ac:dyDescent="0.15">
      <c r="H41" s="87">
        <v>0</v>
      </c>
      <c r="I41" s="3">
        <v>30</v>
      </c>
      <c r="J41" s="158" t="s">
        <v>33</v>
      </c>
      <c r="L41" s="47"/>
      <c r="M41" s="26"/>
      <c r="S41" s="26"/>
      <c r="T41" s="26"/>
      <c r="U41" s="26"/>
    </row>
    <row r="42" spans="2:30" x14ac:dyDescent="0.15">
      <c r="H42" s="43">
        <v>0</v>
      </c>
      <c r="I42" s="3">
        <v>35</v>
      </c>
      <c r="J42" s="158" t="s">
        <v>36</v>
      </c>
      <c r="L42" s="47"/>
      <c r="M42" s="26"/>
      <c r="S42" s="26"/>
      <c r="T42" s="26"/>
      <c r="U42" s="26"/>
    </row>
    <row r="43" spans="2:30" x14ac:dyDescent="0.15">
      <c r="H43" s="191">
        <v>0</v>
      </c>
      <c r="I43" s="3">
        <v>39</v>
      </c>
      <c r="J43" s="158" t="s">
        <v>39</v>
      </c>
      <c r="L43" s="47"/>
      <c r="M43" s="26"/>
      <c r="S43" s="30"/>
      <c r="T43" s="30"/>
      <c r="U43" s="30"/>
    </row>
    <row r="44" spans="2:30" x14ac:dyDescent="0.15">
      <c r="H44" s="115">
        <f>SUM(H4:H43)</f>
        <v>60054</v>
      </c>
      <c r="I44" s="3"/>
      <c r="J44" s="163" t="s">
        <v>97</v>
      </c>
      <c r="L44" s="47"/>
      <c r="M44" s="26"/>
    </row>
    <row r="45" spans="2:30" x14ac:dyDescent="0.15">
      <c r="R45" s="102"/>
    </row>
    <row r="46" spans="2:30" ht="13.5" customHeight="1" x14ac:dyDescent="0.15">
      <c r="R46" s="46"/>
      <c r="S46" s="103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2:30" ht="13.5" customHeight="1" x14ac:dyDescent="0.15">
      <c r="H47" s="185" t="s">
        <v>171</v>
      </c>
      <c r="I47" s="3"/>
      <c r="J47" s="176" t="s">
        <v>71</v>
      </c>
      <c r="K47" s="3"/>
      <c r="L47" s="249" t="s">
        <v>163</v>
      </c>
      <c r="S47" s="26"/>
      <c r="T47" s="26"/>
      <c r="U47" s="26"/>
      <c r="V47" s="26"/>
    </row>
    <row r="48" spans="2:30" x14ac:dyDescent="0.15">
      <c r="H48" s="175" t="s">
        <v>99</v>
      </c>
      <c r="I48" s="119"/>
      <c r="J48" s="175" t="s">
        <v>53</v>
      </c>
      <c r="K48" s="119"/>
      <c r="L48" s="253" t="s">
        <v>99</v>
      </c>
      <c r="S48" s="26"/>
      <c r="T48" s="26"/>
      <c r="U48" s="26"/>
      <c r="V48" s="26"/>
    </row>
    <row r="49" spans="1:22" x14ac:dyDescent="0.15">
      <c r="H49" s="42">
        <v>53401</v>
      </c>
      <c r="I49" s="3">
        <v>26</v>
      </c>
      <c r="J49" s="158" t="s">
        <v>30</v>
      </c>
      <c r="K49" s="3">
        <f>SUM(I49)</f>
        <v>26</v>
      </c>
      <c r="L49" s="383">
        <v>58133</v>
      </c>
      <c r="S49" s="26"/>
      <c r="T49" s="26"/>
      <c r="U49" s="26"/>
      <c r="V49" s="26"/>
    </row>
    <row r="50" spans="1:22" x14ac:dyDescent="0.15">
      <c r="H50" s="88">
        <v>18390</v>
      </c>
      <c r="I50" s="3">
        <v>13</v>
      </c>
      <c r="J50" s="158" t="s">
        <v>7</v>
      </c>
      <c r="K50" s="3">
        <f t="shared" ref="K50:K58" si="7">SUM(I50)</f>
        <v>13</v>
      </c>
      <c r="L50" s="254">
        <v>17220</v>
      </c>
      <c r="M50" s="26"/>
      <c r="N50" s="89"/>
      <c r="O50" s="89"/>
      <c r="S50" s="26"/>
      <c r="T50" s="26"/>
      <c r="U50" s="26"/>
      <c r="V50" s="26"/>
    </row>
    <row r="51" spans="1:22" x14ac:dyDescent="0.15">
      <c r="H51" s="240">
        <v>14704</v>
      </c>
      <c r="I51" s="3">
        <v>33</v>
      </c>
      <c r="J51" s="158" t="s">
        <v>0</v>
      </c>
      <c r="K51" s="3">
        <f t="shared" si="7"/>
        <v>33</v>
      </c>
      <c r="L51" s="254">
        <v>16383</v>
      </c>
      <c r="M51" s="26"/>
      <c r="N51" s="89"/>
      <c r="O51" s="89"/>
      <c r="S51" s="26"/>
      <c r="T51" s="26"/>
      <c r="U51" s="26"/>
      <c r="V51" s="26"/>
    </row>
    <row r="52" spans="1:22" ht="14.25" thickBot="1" x14ac:dyDescent="0.2">
      <c r="H52" s="43">
        <v>7850</v>
      </c>
      <c r="I52" s="3">
        <v>40</v>
      </c>
      <c r="J52" s="158" t="s">
        <v>2</v>
      </c>
      <c r="K52" s="3">
        <f t="shared" si="7"/>
        <v>40</v>
      </c>
      <c r="L52" s="383">
        <v>7950</v>
      </c>
      <c r="M52" s="26"/>
      <c r="N52" s="89"/>
      <c r="O52" s="89"/>
      <c r="S52" s="26"/>
      <c r="T52" s="26"/>
      <c r="U52" s="26"/>
      <c r="V52" s="26"/>
    </row>
    <row r="53" spans="1:22" x14ac:dyDescent="0.15">
      <c r="A53" s="57" t="s">
        <v>46</v>
      </c>
      <c r="B53" s="58" t="s">
        <v>53</v>
      </c>
      <c r="C53" s="58" t="s">
        <v>171</v>
      </c>
      <c r="D53" s="58" t="s">
        <v>163</v>
      </c>
      <c r="E53" s="58" t="s">
        <v>51</v>
      </c>
      <c r="F53" s="58" t="s">
        <v>50</v>
      </c>
      <c r="G53" s="58" t="s">
        <v>52</v>
      </c>
      <c r="H53" s="240">
        <v>5871</v>
      </c>
      <c r="I53" s="3">
        <v>34</v>
      </c>
      <c r="J53" s="158" t="s">
        <v>1</v>
      </c>
      <c r="K53" s="3">
        <f t="shared" si="7"/>
        <v>34</v>
      </c>
      <c r="L53" s="254">
        <v>5949</v>
      </c>
      <c r="M53" s="26"/>
      <c r="N53" s="89"/>
      <c r="O53" s="89"/>
      <c r="S53" s="26"/>
      <c r="T53" s="26"/>
      <c r="U53" s="26"/>
      <c r="V53" s="26"/>
    </row>
    <row r="54" spans="1:22" x14ac:dyDescent="0.15">
      <c r="A54" s="60">
        <v>1</v>
      </c>
      <c r="B54" s="158" t="s">
        <v>30</v>
      </c>
      <c r="C54" s="42">
        <f t="shared" ref="C54:C63" si="8">SUM(H49)</f>
        <v>53401</v>
      </c>
      <c r="D54" s="96">
        <f>SUM(L49)</f>
        <v>58133</v>
      </c>
      <c r="E54" s="51">
        <f t="shared" ref="E54:E64" si="9">SUM(N63/M63*100)</f>
        <v>92.113570110223733</v>
      </c>
      <c r="F54" s="51">
        <f>SUM(C54/D54*100)</f>
        <v>91.860045069065762</v>
      </c>
      <c r="G54" s="3"/>
      <c r="H54" s="43">
        <v>4287</v>
      </c>
      <c r="I54" s="3">
        <v>24</v>
      </c>
      <c r="J54" s="158" t="s">
        <v>28</v>
      </c>
      <c r="K54" s="3">
        <f t="shared" si="7"/>
        <v>24</v>
      </c>
      <c r="L54" s="254">
        <v>3381</v>
      </c>
      <c r="M54" s="26"/>
      <c r="N54" s="308"/>
      <c r="O54" s="89"/>
      <c r="S54" s="26"/>
      <c r="T54" s="26"/>
      <c r="U54" s="26"/>
      <c r="V54" s="26"/>
    </row>
    <row r="55" spans="1:22" x14ac:dyDescent="0.15">
      <c r="A55" s="60">
        <v>2</v>
      </c>
      <c r="B55" s="158" t="s">
        <v>7</v>
      </c>
      <c r="C55" s="42">
        <f t="shared" si="8"/>
        <v>18390</v>
      </c>
      <c r="D55" s="96">
        <f t="shared" ref="D55:D64" si="10">SUM(L50)</f>
        <v>17220</v>
      </c>
      <c r="E55" s="51">
        <f t="shared" si="9"/>
        <v>132.69355653366043</v>
      </c>
      <c r="F55" s="51">
        <f t="shared" ref="F55:F64" si="11">SUM(C55/D55*100)</f>
        <v>106.79442508710801</v>
      </c>
      <c r="G55" s="3"/>
      <c r="H55" s="87">
        <v>2472</v>
      </c>
      <c r="I55" s="3">
        <v>25</v>
      </c>
      <c r="J55" s="158" t="s">
        <v>29</v>
      </c>
      <c r="K55" s="3">
        <f t="shared" si="7"/>
        <v>25</v>
      </c>
      <c r="L55" s="254">
        <v>4122</v>
      </c>
      <c r="M55" s="26"/>
      <c r="N55" s="89"/>
      <c r="O55" s="89"/>
      <c r="S55" s="26"/>
      <c r="T55" s="26"/>
      <c r="U55" s="26"/>
      <c r="V55" s="26"/>
    </row>
    <row r="56" spans="1:22" x14ac:dyDescent="0.15">
      <c r="A56" s="60">
        <v>3</v>
      </c>
      <c r="B56" s="158" t="s">
        <v>0</v>
      </c>
      <c r="C56" s="42">
        <f t="shared" si="8"/>
        <v>14704</v>
      </c>
      <c r="D56" s="96">
        <f t="shared" si="10"/>
        <v>16383</v>
      </c>
      <c r="E56" s="51">
        <f t="shared" si="9"/>
        <v>96.381751442055588</v>
      </c>
      <c r="F56" s="51">
        <f t="shared" si="11"/>
        <v>89.751571751205518</v>
      </c>
      <c r="G56" s="3"/>
      <c r="H56" s="43">
        <v>2254</v>
      </c>
      <c r="I56" s="3">
        <v>38</v>
      </c>
      <c r="J56" s="158" t="s">
        <v>38</v>
      </c>
      <c r="K56" s="3">
        <f t="shared" si="7"/>
        <v>38</v>
      </c>
      <c r="L56" s="254">
        <v>1694</v>
      </c>
      <c r="M56" s="26"/>
      <c r="N56" s="89"/>
      <c r="O56" s="89"/>
      <c r="S56" s="26"/>
      <c r="T56" s="26"/>
      <c r="U56" s="26"/>
      <c r="V56" s="26"/>
    </row>
    <row r="57" spans="1:22" x14ac:dyDescent="0.15">
      <c r="A57" s="60">
        <v>4</v>
      </c>
      <c r="B57" s="158" t="s">
        <v>2</v>
      </c>
      <c r="C57" s="42">
        <f t="shared" si="8"/>
        <v>7850</v>
      </c>
      <c r="D57" s="96">
        <f t="shared" si="10"/>
        <v>7950</v>
      </c>
      <c r="E57" s="51">
        <f t="shared" si="9"/>
        <v>110.25280898876404</v>
      </c>
      <c r="F57" s="51">
        <f t="shared" si="11"/>
        <v>98.742138364779876</v>
      </c>
      <c r="G57" s="3"/>
      <c r="H57" s="90">
        <v>2046</v>
      </c>
      <c r="I57" s="3">
        <v>22</v>
      </c>
      <c r="J57" s="158" t="s">
        <v>26</v>
      </c>
      <c r="K57" s="3">
        <f t="shared" si="7"/>
        <v>22</v>
      </c>
      <c r="L57" s="254">
        <v>2552</v>
      </c>
      <c r="M57" s="26"/>
      <c r="N57" s="89"/>
      <c r="O57" s="89"/>
      <c r="S57" s="26"/>
      <c r="T57" s="26"/>
      <c r="U57" s="26"/>
      <c r="V57" s="26"/>
    </row>
    <row r="58" spans="1:22" ht="14.25" thickBot="1" x14ac:dyDescent="0.2">
      <c r="A58" s="60">
        <v>5</v>
      </c>
      <c r="B58" s="158" t="s">
        <v>1</v>
      </c>
      <c r="C58" s="42">
        <f t="shared" si="8"/>
        <v>5871</v>
      </c>
      <c r="D58" s="96">
        <f t="shared" si="10"/>
        <v>5949</v>
      </c>
      <c r="E58" s="51">
        <f t="shared" si="9"/>
        <v>104.09574468085106</v>
      </c>
      <c r="F58" s="51">
        <f t="shared" si="11"/>
        <v>98.688855269793237</v>
      </c>
      <c r="G58" s="12"/>
      <c r="H58" s="164">
        <v>2024</v>
      </c>
      <c r="I58" s="14">
        <v>36</v>
      </c>
      <c r="J58" s="160" t="s">
        <v>5</v>
      </c>
      <c r="K58" s="14">
        <f t="shared" si="7"/>
        <v>36</v>
      </c>
      <c r="L58" s="255">
        <v>1855</v>
      </c>
      <c r="M58" s="26"/>
      <c r="N58" s="89"/>
      <c r="O58" s="89"/>
      <c r="S58" s="26"/>
      <c r="T58" s="26"/>
      <c r="U58" s="26"/>
      <c r="V58" s="26"/>
    </row>
    <row r="59" spans="1:22" ht="14.25" thickTop="1" x14ac:dyDescent="0.15">
      <c r="A59" s="60">
        <v>6</v>
      </c>
      <c r="B59" s="158" t="s">
        <v>28</v>
      </c>
      <c r="C59" s="42">
        <f t="shared" si="8"/>
        <v>4287</v>
      </c>
      <c r="D59" s="96">
        <f t="shared" si="10"/>
        <v>3381</v>
      </c>
      <c r="E59" s="51">
        <f t="shared" si="9"/>
        <v>114.80985538296733</v>
      </c>
      <c r="F59" s="51">
        <f t="shared" si="11"/>
        <v>126.79680567879326</v>
      </c>
      <c r="G59" s="3"/>
      <c r="H59" s="322">
        <v>1871</v>
      </c>
      <c r="I59" s="286">
        <v>16</v>
      </c>
      <c r="J59" s="218" t="s">
        <v>3</v>
      </c>
      <c r="K59" s="8" t="s">
        <v>67</v>
      </c>
      <c r="L59" s="256">
        <v>123614</v>
      </c>
      <c r="M59" s="26"/>
      <c r="N59" s="89"/>
      <c r="O59" s="89"/>
      <c r="S59" s="26"/>
      <c r="T59" s="26"/>
      <c r="U59" s="26"/>
      <c r="V59" s="26"/>
    </row>
    <row r="60" spans="1:22" x14ac:dyDescent="0.15">
      <c r="A60" s="60">
        <v>7</v>
      </c>
      <c r="B60" s="158" t="s">
        <v>29</v>
      </c>
      <c r="C60" s="42">
        <f t="shared" si="8"/>
        <v>2472</v>
      </c>
      <c r="D60" s="96">
        <f t="shared" si="10"/>
        <v>4122</v>
      </c>
      <c r="E60" s="51">
        <f t="shared" si="9"/>
        <v>89.403254972875217</v>
      </c>
      <c r="F60" s="51">
        <f t="shared" si="11"/>
        <v>59.97088791848617</v>
      </c>
      <c r="G60" s="3"/>
      <c r="H60" s="90">
        <v>1462</v>
      </c>
      <c r="I60" s="137">
        <v>12</v>
      </c>
      <c r="J60" s="158" t="s">
        <v>18</v>
      </c>
      <c r="L60" s="104"/>
      <c r="M60" s="26"/>
      <c r="S60" s="26"/>
      <c r="T60" s="26"/>
      <c r="U60" s="26"/>
      <c r="V60" s="26"/>
    </row>
    <row r="61" spans="1:22" x14ac:dyDescent="0.15">
      <c r="A61" s="60">
        <v>8</v>
      </c>
      <c r="B61" s="158" t="s">
        <v>38</v>
      </c>
      <c r="C61" s="42">
        <f t="shared" si="8"/>
        <v>2254</v>
      </c>
      <c r="D61" s="96">
        <f t="shared" si="10"/>
        <v>1694</v>
      </c>
      <c r="E61" s="51">
        <f t="shared" si="9"/>
        <v>64.125177809388333</v>
      </c>
      <c r="F61" s="51">
        <f t="shared" si="11"/>
        <v>133.05785123966942</v>
      </c>
      <c r="G61" s="11"/>
      <c r="H61" s="123">
        <v>564</v>
      </c>
      <c r="I61" s="137">
        <v>21</v>
      </c>
      <c r="J61" s="3" t="s">
        <v>133</v>
      </c>
      <c r="K61" s="49"/>
      <c r="S61" s="26"/>
      <c r="T61" s="26"/>
      <c r="U61" s="26"/>
      <c r="V61" s="26"/>
    </row>
    <row r="62" spans="1:22" x14ac:dyDescent="0.15">
      <c r="A62" s="60">
        <v>9</v>
      </c>
      <c r="B62" s="158" t="s">
        <v>26</v>
      </c>
      <c r="C62" s="42">
        <f t="shared" si="8"/>
        <v>2046</v>
      </c>
      <c r="D62" s="96">
        <f t="shared" si="10"/>
        <v>2552</v>
      </c>
      <c r="E62" s="51">
        <f t="shared" si="9"/>
        <v>103.2811711256941</v>
      </c>
      <c r="F62" s="51">
        <f t="shared" si="11"/>
        <v>80.172413793103445</v>
      </c>
      <c r="G62" s="12"/>
      <c r="H62" s="365">
        <v>232</v>
      </c>
      <c r="I62" s="171">
        <v>23</v>
      </c>
      <c r="J62" s="158" t="s">
        <v>27</v>
      </c>
      <c r="K62" s="49"/>
      <c r="L62" t="s">
        <v>61</v>
      </c>
      <c r="M62" s="92" t="s">
        <v>63</v>
      </c>
      <c r="N62" s="41" t="s">
        <v>75</v>
      </c>
      <c r="S62" s="26"/>
      <c r="T62" s="26"/>
      <c r="U62" s="26"/>
      <c r="V62" s="26"/>
    </row>
    <row r="63" spans="1:22" ht="14.25" thickBot="1" x14ac:dyDescent="0.2">
      <c r="A63" s="63">
        <v>10</v>
      </c>
      <c r="B63" s="160" t="s">
        <v>5</v>
      </c>
      <c r="C63" s="281">
        <f t="shared" si="8"/>
        <v>2024</v>
      </c>
      <c r="D63" s="135">
        <f t="shared" si="10"/>
        <v>1855</v>
      </c>
      <c r="E63" s="56">
        <f t="shared" si="9"/>
        <v>137.22033898305085</v>
      </c>
      <c r="F63" s="56">
        <f t="shared" si="11"/>
        <v>109.11051212938006</v>
      </c>
      <c r="G63" s="91"/>
      <c r="H63" s="90">
        <v>164</v>
      </c>
      <c r="I63" s="3">
        <v>17</v>
      </c>
      <c r="J63" s="158" t="s">
        <v>21</v>
      </c>
      <c r="K63" s="3">
        <f>SUM(K49)</f>
        <v>26</v>
      </c>
      <c r="L63" s="158" t="s">
        <v>30</v>
      </c>
      <c r="M63" s="167">
        <v>57973</v>
      </c>
      <c r="N63" s="88">
        <f>SUM(H49)</f>
        <v>53401</v>
      </c>
      <c r="O63" s="44"/>
      <c r="S63" s="26"/>
      <c r="T63" s="26"/>
      <c r="U63" s="26"/>
      <c r="V63" s="26"/>
    </row>
    <row r="64" spans="1:22" ht="14.25" thickBot="1" x14ac:dyDescent="0.2">
      <c r="A64" s="64"/>
      <c r="B64" s="65"/>
      <c r="C64" s="98">
        <f>SUM(H89)</f>
        <v>117924</v>
      </c>
      <c r="D64" s="136">
        <f t="shared" si="10"/>
        <v>123614</v>
      </c>
      <c r="E64" s="69">
        <f t="shared" si="9"/>
        <v>101.03585657370517</v>
      </c>
      <c r="F64" s="69">
        <f t="shared" si="11"/>
        <v>95.396961509214165</v>
      </c>
      <c r="G64" s="68"/>
      <c r="H64" s="123">
        <v>125</v>
      </c>
      <c r="I64" s="3">
        <v>11</v>
      </c>
      <c r="J64" s="158" t="s">
        <v>17</v>
      </c>
      <c r="K64" s="3">
        <f t="shared" ref="K64:K72" si="12">SUM(K50)</f>
        <v>13</v>
      </c>
      <c r="L64" s="158" t="s">
        <v>7</v>
      </c>
      <c r="M64" s="167">
        <v>13859</v>
      </c>
      <c r="N64" s="88">
        <f t="shared" ref="N64:N72" si="13">SUM(H50)</f>
        <v>18390</v>
      </c>
      <c r="O64" s="44"/>
      <c r="S64" s="26"/>
      <c r="T64" s="26"/>
      <c r="U64" s="26"/>
      <c r="V64" s="26"/>
    </row>
    <row r="65" spans="2:22" x14ac:dyDescent="0.15">
      <c r="H65" s="88">
        <v>67</v>
      </c>
      <c r="I65" s="3">
        <v>4</v>
      </c>
      <c r="J65" s="158" t="s">
        <v>11</v>
      </c>
      <c r="K65" s="3">
        <f t="shared" si="12"/>
        <v>33</v>
      </c>
      <c r="L65" s="158" t="s">
        <v>0</v>
      </c>
      <c r="M65" s="167">
        <v>15256</v>
      </c>
      <c r="N65" s="88">
        <f t="shared" si="13"/>
        <v>14704</v>
      </c>
      <c r="O65" s="44"/>
      <c r="S65" s="26"/>
      <c r="T65" s="26"/>
      <c r="U65" s="26"/>
      <c r="V65" s="26"/>
    </row>
    <row r="66" spans="2:22" x14ac:dyDescent="0.15">
      <c r="H66" s="42">
        <v>53</v>
      </c>
      <c r="I66" s="3">
        <v>9</v>
      </c>
      <c r="J66" s="3" t="s">
        <v>139</v>
      </c>
      <c r="K66" s="3">
        <f t="shared" si="12"/>
        <v>40</v>
      </c>
      <c r="L66" s="158" t="s">
        <v>2</v>
      </c>
      <c r="M66" s="167">
        <v>7120</v>
      </c>
      <c r="N66" s="88">
        <f t="shared" si="13"/>
        <v>7850</v>
      </c>
      <c r="O66" s="44"/>
      <c r="S66" s="26"/>
      <c r="T66" s="26"/>
      <c r="U66" s="26"/>
      <c r="V66" s="26"/>
    </row>
    <row r="67" spans="2:22" x14ac:dyDescent="0.15">
      <c r="H67" s="42">
        <v>38</v>
      </c>
      <c r="I67" s="3">
        <v>15</v>
      </c>
      <c r="J67" s="158" t="s">
        <v>20</v>
      </c>
      <c r="K67" s="3">
        <f t="shared" si="12"/>
        <v>34</v>
      </c>
      <c r="L67" s="158" t="s">
        <v>1</v>
      </c>
      <c r="M67" s="167">
        <v>5640</v>
      </c>
      <c r="N67" s="88">
        <f t="shared" si="13"/>
        <v>5871</v>
      </c>
      <c r="O67" s="44"/>
      <c r="S67" s="26"/>
      <c r="T67" s="26"/>
      <c r="U67" s="26"/>
      <c r="V67" s="26"/>
    </row>
    <row r="68" spans="2:22" x14ac:dyDescent="0.15">
      <c r="B68" s="50"/>
      <c r="C68" s="26"/>
      <c r="H68" s="87">
        <v>30</v>
      </c>
      <c r="I68" s="3">
        <v>29</v>
      </c>
      <c r="J68" s="158" t="s">
        <v>95</v>
      </c>
      <c r="K68" s="3">
        <f t="shared" si="12"/>
        <v>24</v>
      </c>
      <c r="L68" s="158" t="s">
        <v>28</v>
      </c>
      <c r="M68" s="167">
        <v>3734</v>
      </c>
      <c r="N68" s="88">
        <f t="shared" si="13"/>
        <v>4287</v>
      </c>
      <c r="O68" s="44"/>
      <c r="S68" s="26"/>
      <c r="T68" s="26"/>
      <c r="U68" s="26"/>
      <c r="V68" s="26"/>
    </row>
    <row r="69" spans="2:22" x14ac:dyDescent="0.15">
      <c r="B69" s="50"/>
      <c r="C69" s="26"/>
      <c r="H69" s="43">
        <v>13</v>
      </c>
      <c r="I69" s="3">
        <v>1</v>
      </c>
      <c r="J69" s="158" t="s">
        <v>4</v>
      </c>
      <c r="K69" s="3">
        <f t="shared" si="12"/>
        <v>25</v>
      </c>
      <c r="L69" s="158" t="s">
        <v>29</v>
      </c>
      <c r="M69" s="167">
        <v>2765</v>
      </c>
      <c r="N69" s="88">
        <f t="shared" si="13"/>
        <v>2472</v>
      </c>
      <c r="O69" s="44"/>
      <c r="S69" s="26"/>
      <c r="T69" s="26"/>
      <c r="U69" s="26"/>
      <c r="V69" s="26"/>
    </row>
    <row r="70" spans="2:22" x14ac:dyDescent="0.15">
      <c r="B70" s="49"/>
      <c r="H70" s="87">
        <v>6</v>
      </c>
      <c r="I70" s="3">
        <v>27</v>
      </c>
      <c r="J70" s="158" t="s">
        <v>31</v>
      </c>
      <c r="K70" s="3">
        <f t="shared" si="12"/>
        <v>38</v>
      </c>
      <c r="L70" s="158" t="s">
        <v>38</v>
      </c>
      <c r="M70" s="167">
        <v>3515</v>
      </c>
      <c r="N70" s="88">
        <f t="shared" si="13"/>
        <v>2254</v>
      </c>
      <c r="O70" s="44"/>
      <c r="S70" s="26"/>
      <c r="T70" s="26"/>
      <c r="U70" s="26"/>
      <c r="V70" s="26"/>
    </row>
    <row r="71" spans="2:22" x14ac:dyDescent="0.15">
      <c r="B71" s="49"/>
      <c r="H71" s="43">
        <v>0</v>
      </c>
      <c r="I71" s="3">
        <v>2</v>
      </c>
      <c r="J71" s="158" t="s">
        <v>6</v>
      </c>
      <c r="K71" s="3">
        <f t="shared" si="12"/>
        <v>22</v>
      </c>
      <c r="L71" s="158" t="s">
        <v>26</v>
      </c>
      <c r="M71" s="167">
        <v>1981</v>
      </c>
      <c r="N71" s="88">
        <f t="shared" si="13"/>
        <v>2046</v>
      </c>
      <c r="O71" s="44"/>
      <c r="S71" s="26"/>
      <c r="T71" s="26"/>
      <c r="U71" s="26"/>
      <c r="V71" s="26"/>
    </row>
    <row r="72" spans="2:22" ht="14.25" thickBot="1" x14ac:dyDescent="0.2">
      <c r="B72" s="49"/>
      <c r="H72" s="87">
        <v>0</v>
      </c>
      <c r="I72" s="3">
        <v>3</v>
      </c>
      <c r="J72" s="158" t="s">
        <v>10</v>
      </c>
      <c r="K72" s="3">
        <f t="shared" si="12"/>
        <v>36</v>
      </c>
      <c r="L72" s="160" t="s">
        <v>5</v>
      </c>
      <c r="M72" s="168">
        <v>1475</v>
      </c>
      <c r="N72" s="88">
        <f t="shared" si="13"/>
        <v>2024</v>
      </c>
      <c r="O72" s="44"/>
      <c r="S72" s="26"/>
      <c r="T72" s="26"/>
      <c r="U72" s="26"/>
      <c r="V72" s="26"/>
    </row>
    <row r="73" spans="2:22" ht="14.25" thickTop="1" x14ac:dyDescent="0.15">
      <c r="B73" s="49"/>
      <c r="H73" s="87">
        <v>0</v>
      </c>
      <c r="I73" s="3">
        <v>5</v>
      </c>
      <c r="J73" s="158" t="s">
        <v>12</v>
      </c>
      <c r="K73" s="42"/>
      <c r="L73" s="3" t="s">
        <v>151</v>
      </c>
      <c r="M73" s="166">
        <v>116715</v>
      </c>
      <c r="N73" s="165">
        <f>SUM(H89)</f>
        <v>117924</v>
      </c>
      <c r="O73" s="44"/>
      <c r="S73" s="26"/>
      <c r="T73" s="26"/>
      <c r="U73" s="26"/>
      <c r="V73" s="26"/>
    </row>
    <row r="74" spans="2:22" x14ac:dyDescent="0.15">
      <c r="B74" s="49"/>
      <c r="H74" s="284">
        <v>0</v>
      </c>
      <c r="I74" s="3">
        <v>6</v>
      </c>
      <c r="J74" s="158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 x14ac:dyDescent="0.15">
      <c r="B75" s="49"/>
      <c r="H75" s="87">
        <v>0</v>
      </c>
      <c r="I75" s="3">
        <v>7</v>
      </c>
      <c r="J75" s="158" t="s">
        <v>14</v>
      </c>
      <c r="L75" s="47"/>
      <c r="M75" s="26"/>
      <c r="N75" s="26"/>
      <c r="O75" s="26"/>
      <c r="S75" s="26"/>
      <c r="T75" s="26"/>
      <c r="U75" s="26"/>
      <c r="V75" s="26"/>
    </row>
    <row r="76" spans="2:22" x14ac:dyDescent="0.15">
      <c r="B76" s="49"/>
      <c r="H76" s="43">
        <v>0</v>
      </c>
      <c r="I76" s="3">
        <v>8</v>
      </c>
      <c r="J76" s="158" t="s">
        <v>15</v>
      </c>
      <c r="L76" s="47"/>
      <c r="M76" s="26"/>
      <c r="S76" s="26"/>
      <c r="T76" s="26"/>
      <c r="U76" s="26"/>
      <c r="V76" s="26"/>
    </row>
    <row r="77" spans="2:22" x14ac:dyDescent="0.15">
      <c r="B77" s="49"/>
      <c r="H77" s="43">
        <v>0</v>
      </c>
      <c r="I77" s="3">
        <v>10</v>
      </c>
      <c r="J77" s="158" t="s">
        <v>16</v>
      </c>
      <c r="L77" s="47"/>
      <c r="M77" s="26"/>
      <c r="N77" s="26"/>
      <c r="O77" s="26"/>
      <c r="S77" s="26"/>
      <c r="T77" s="26"/>
      <c r="U77" s="26"/>
      <c r="V77" s="26"/>
    </row>
    <row r="78" spans="2:22" x14ac:dyDescent="0.15">
      <c r="H78" s="43">
        <v>0</v>
      </c>
      <c r="I78" s="3">
        <v>14</v>
      </c>
      <c r="J78" s="158" t="s">
        <v>19</v>
      </c>
      <c r="L78" s="47"/>
      <c r="M78" s="26"/>
      <c r="N78" s="26"/>
      <c r="O78" s="26"/>
      <c r="S78" s="26"/>
      <c r="T78" s="26"/>
      <c r="U78" s="26"/>
      <c r="V78" s="26"/>
    </row>
    <row r="79" spans="2:22" x14ac:dyDescent="0.15">
      <c r="H79" s="88">
        <v>0</v>
      </c>
      <c r="I79" s="3">
        <v>18</v>
      </c>
      <c r="J79" s="158" t="s">
        <v>22</v>
      </c>
      <c r="L79" s="47"/>
      <c r="M79" s="26"/>
      <c r="N79" s="26"/>
      <c r="O79" s="26"/>
      <c r="S79" s="26"/>
      <c r="T79" s="26"/>
      <c r="U79" s="26"/>
      <c r="V79" s="26"/>
    </row>
    <row r="80" spans="2:22" x14ac:dyDescent="0.15">
      <c r="H80" s="87">
        <v>0</v>
      </c>
      <c r="I80" s="3">
        <v>19</v>
      </c>
      <c r="J80" s="158" t="s">
        <v>23</v>
      </c>
      <c r="L80" s="47"/>
      <c r="M80" s="26"/>
      <c r="N80" s="26"/>
      <c r="O80" s="26"/>
      <c r="S80" s="26"/>
      <c r="T80" s="26"/>
      <c r="U80" s="26"/>
      <c r="V80" s="26"/>
    </row>
    <row r="81" spans="8:22" x14ac:dyDescent="0.15">
      <c r="H81" s="120">
        <v>0</v>
      </c>
      <c r="I81" s="3">
        <v>20</v>
      </c>
      <c r="J81" s="158" t="s">
        <v>24</v>
      </c>
      <c r="L81" s="47"/>
      <c r="M81" s="26"/>
      <c r="N81" s="26"/>
      <c r="O81" s="26"/>
      <c r="S81" s="26"/>
      <c r="T81" s="26"/>
      <c r="U81" s="26"/>
      <c r="V81" s="26"/>
    </row>
    <row r="82" spans="8:22" x14ac:dyDescent="0.15">
      <c r="H82" s="42">
        <v>0</v>
      </c>
      <c r="I82" s="3">
        <v>28</v>
      </c>
      <c r="J82" s="158" t="s">
        <v>32</v>
      </c>
      <c r="L82" s="47"/>
      <c r="M82" s="26"/>
      <c r="N82" s="26"/>
      <c r="O82" s="26"/>
      <c r="S82" s="26"/>
      <c r="T82" s="26"/>
      <c r="U82" s="26"/>
      <c r="V82" s="26"/>
    </row>
    <row r="83" spans="8:22" x14ac:dyDescent="0.15">
      <c r="H83" s="284">
        <v>0</v>
      </c>
      <c r="I83" s="3">
        <v>30</v>
      </c>
      <c r="J83" s="158" t="s">
        <v>33</v>
      </c>
      <c r="L83" s="47"/>
      <c r="M83" s="26"/>
      <c r="N83" s="26"/>
      <c r="O83" s="26"/>
      <c r="S83" s="26"/>
      <c r="T83" s="26"/>
      <c r="U83" s="26"/>
      <c r="V83" s="26"/>
    </row>
    <row r="84" spans="8:22" x14ac:dyDescent="0.15">
      <c r="H84" s="43">
        <v>0</v>
      </c>
      <c r="I84" s="3">
        <v>31</v>
      </c>
      <c r="J84" s="158" t="s">
        <v>96</v>
      </c>
      <c r="L84" s="47"/>
      <c r="M84" s="26"/>
      <c r="N84" s="26"/>
      <c r="O84" s="26"/>
      <c r="S84" s="26"/>
      <c r="T84" s="26"/>
      <c r="U84" s="26"/>
      <c r="V84" s="26"/>
    </row>
    <row r="85" spans="8:22" x14ac:dyDescent="0.15">
      <c r="H85" s="43">
        <v>0</v>
      </c>
      <c r="I85" s="3">
        <v>32</v>
      </c>
      <c r="J85" s="158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 x14ac:dyDescent="0.15">
      <c r="H86" s="284">
        <v>0</v>
      </c>
      <c r="I86" s="3">
        <v>35</v>
      </c>
      <c r="J86" s="158" t="s">
        <v>36</v>
      </c>
      <c r="L86" s="47"/>
      <c r="M86" s="26"/>
      <c r="N86" s="26"/>
      <c r="O86" s="26"/>
      <c r="S86" s="26"/>
      <c r="T86" s="26"/>
      <c r="U86" s="26"/>
      <c r="V86" s="26"/>
    </row>
    <row r="87" spans="8:22" x14ac:dyDescent="0.15">
      <c r="H87" s="43">
        <v>0</v>
      </c>
      <c r="I87" s="3">
        <v>37</v>
      </c>
      <c r="J87" s="158" t="s">
        <v>37</v>
      </c>
      <c r="L87" s="47"/>
      <c r="M87" s="26"/>
      <c r="N87" s="26"/>
      <c r="O87" s="26"/>
      <c r="S87" s="30"/>
      <c r="T87" s="30"/>
    </row>
    <row r="88" spans="8:22" x14ac:dyDescent="0.15">
      <c r="H88" s="43">
        <v>0</v>
      </c>
      <c r="I88" s="3">
        <v>39</v>
      </c>
      <c r="J88" s="158" t="s">
        <v>39</v>
      </c>
      <c r="L88" s="47"/>
      <c r="M88" s="26"/>
      <c r="N88" s="26"/>
      <c r="O88" s="26"/>
      <c r="Q88" s="26"/>
    </row>
    <row r="89" spans="8:22" x14ac:dyDescent="0.15">
      <c r="H89" s="116">
        <f>SUM(H49:H88)</f>
        <v>117924</v>
      </c>
      <c r="I89" s="3"/>
      <c r="J89" s="3" t="s">
        <v>93</v>
      </c>
      <c r="L89" s="47"/>
      <c r="M89" s="26"/>
      <c r="N89" s="26"/>
      <c r="O89" s="26"/>
    </row>
    <row r="90" spans="8:22" x14ac:dyDescent="0.15">
      <c r="I90" s="77"/>
      <c r="J90" s="77"/>
      <c r="L90" s="47"/>
      <c r="M90" s="26"/>
      <c r="N90" s="26"/>
      <c r="O90" s="26"/>
    </row>
    <row r="91" spans="8:22" ht="18.75" x14ac:dyDescent="0.2">
      <c r="J91" s="30"/>
      <c r="L91" s="47"/>
      <c r="M91" s="26"/>
      <c r="N91" s="26"/>
      <c r="O91" s="26"/>
      <c r="P91" s="45"/>
    </row>
    <row r="92" spans="8:22" x14ac:dyDescent="0.15">
      <c r="L92" s="47"/>
      <c r="M92" s="26"/>
      <c r="N92" s="26"/>
      <c r="O92" s="26"/>
    </row>
    <row r="93" spans="8:22" x14ac:dyDescent="0.15">
      <c r="L93" s="47"/>
      <c r="M93" s="26"/>
      <c r="P93" s="46"/>
    </row>
    <row r="94" spans="8:22" x14ac:dyDescent="0.15">
      <c r="L94" s="47"/>
      <c r="M94" s="26"/>
      <c r="N94" s="26"/>
      <c r="O94" s="26"/>
      <c r="P94" s="26"/>
    </row>
    <row r="95" spans="8:22" x14ac:dyDescent="0.15">
      <c r="L95" s="47"/>
      <c r="M95" s="26"/>
      <c r="N95" s="26"/>
      <c r="O95" s="26"/>
      <c r="P95" s="26"/>
    </row>
    <row r="96" spans="8:22" x14ac:dyDescent="0.15">
      <c r="L96" s="47"/>
      <c r="M96" s="26"/>
      <c r="N96" s="26"/>
      <c r="O96" s="26"/>
      <c r="P96" s="26"/>
    </row>
    <row r="97" spans="11:17" x14ac:dyDescent="0.15">
      <c r="L97" s="47"/>
      <c r="M97" s="26"/>
      <c r="N97" s="26"/>
      <c r="O97" s="26"/>
      <c r="P97" s="26"/>
    </row>
    <row r="98" spans="11:17" x14ac:dyDescent="0.15">
      <c r="L98" s="47"/>
      <c r="M98" s="26"/>
      <c r="N98" s="26"/>
      <c r="O98" s="26"/>
      <c r="P98" s="26"/>
    </row>
    <row r="99" spans="11:17" x14ac:dyDescent="0.15">
      <c r="L99" s="47"/>
      <c r="M99" s="26"/>
      <c r="N99" s="26"/>
      <c r="O99" s="26"/>
      <c r="P99" s="26"/>
    </row>
    <row r="100" spans="11:17" x14ac:dyDescent="0.15">
      <c r="L100" s="47"/>
      <c r="M100" s="26"/>
      <c r="N100" s="26"/>
      <c r="O100" s="26"/>
      <c r="P100" s="26"/>
    </row>
    <row r="101" spans="11:17" x14ac:dyDescent="0.15">
      <c r="L101" s="47"/>
      <c r="M101" s="26"/>
      <c r="N101" s="26"/>
      <c r="O101" s="26"/>
      <c r="P101" s="26"/>
    </row>
    <row r="102" spans="11:17" x14ac:dyDescent="0.15">
      <c r="L102" s="47"/>
      <c r="M102" s="26"/>
      <c r="N102" s="26"/>
      <c r="O102" s="26"/>
      <c r="P102" s="26"/>
    </row>
    <row r="103" spans="11:17" x14ac:dyDescent="0.15">
      <c r="L103" s="47"/>
      <c r="M103" s="26"/>
      <c r="N103" s="26"/>
      <c r="O103" s="26"/>
      <c r="P103" s="26"/>
    </row>
    <row r="104" spans="11:17" x14ac:dyDescent="0.15">
      <c r="L104" s="47"/>
      <c r="M104" s="26"/>
      <c r="N104" s="26"/>
      <c r="O104" s="26"/>
      <c r="P104" s="26"/>
    </row>
    <row r="105" spans="11:17" x14ac:dyDescent="0.15">
      <c r="L105" s="47"/>
      <c r="M105" s="26"/>
      <c r="N105" s="26"/>
      <c r="O105" s="26"/>
      <c r="P105" s="26"/>
    </row>
    <row r="106" spans="11:17" x14ac:dyDescent="0.15">
      <c r="L106" s="47"/>
      <c r="M106" s="26"/>
      <c r="N106" s="26"/>
      <c r="O106" s="26"/>
      <c r="P106" s="26"/>
      <c r="Q106" s="26"/>
    </row>
    <row r="107" spans="11:17" x14ac:dyDescent="0.15">
      <c r="L107" s="47"/>
      <c r="M107" s="26"/>
      <c r="N107" s="26"/>
      <c r="O107" s="26"/>
      <c r="P107" s="26"/>
      <c r="Q107" s="26"/>
    </row>
    <row r="108" spans="11:17" x14ac:dyDescent="0.15">
      <c r="L108" s="47"/>
      <c r="M108" s="26"/>
      <c r="N108" s="26"/>
      <c r="O108" s="26"/>
      <c r="P108" s="26"/>
      <c r="Q108" s="26"/>
    </row>
    <row r="109" spans="11:17" x14ac:dyDescent="0.15">
      <c r="L109" s="47"/>
      <c r="M109" s="26"/>
      <c r="N109" s="26"/>
      <c r="O109" s="26"/>
      <c r="P109" s="26"/>
      <c r="Q109" s="26"/>
    </row>
    <row r="110" spans="11:17" x14ac:dyDescent="0.15">
      <c r="L110" s="47"/>
      <c r="M110" s="26"/>
      <c r="N110" s="26"/>
      <c r="O110" s="26"/>
      <c r="P110" s="26"/>
      <c r="Q110" s="26"/>
    </row>
    <row r="111" spans="11:17" x14ac:dyDescent="0.15">
      <c r="K111" s="26"/>
      <c r="L111" s="26"/>
      <c r="N111" s="26"/>
      <c r="O111" s="26"/>
      <c r="P111" s="26"/>
      <c r="Q111" s="26"/>
    </row>
    <row r="112" spans="11:17" x14ac:dyDescent="0.15">
      <c r="K112" s="26"/>
      <c r="L112" s="26"/>
      <c r="N112" s="26"/>
      <c r="O112" s="26"/>
      <c r="P112" s="26"/>
      <c r="Q112" s="26"/>
    </row>
    <row r="113" spans="11:17" x14ac:dyDescent="0.15">
      <c r="K113" s="26"/>
      <c r="L113" s="26"/>
      <c r="N113" s="26"/>
      <c r="O113" s="26"/>
      <c r="P113" s="26"/>
      <c r="Q113" s="26"/>
    </row>
    <row r="114" spans="11:17" x14ac:dyDescent="0.15">
      <c r="K114" s="26"/>
      <c r="L114" s="26"/>
      <c r="N114" s="26"/>
      <c r="O114" s="26"/>
      <c r="P114" s="26"/>
      <c r="Q114" s="26"/>
    </row>
    <row r="115" spans="11:17" x14ac:dyDescent="0.15">
      <c r="K115" s="26"/>
      <c r="L115" s="26"/>
      <c r="N115" s="26"/>
      <c r="O115" s="26"/>
      <c r="P115" s="26"/>
      <c r="Q115" s="26"/>
    </row>
    <row r="116" spans="11:17" x14ac:dyDescent="0.15">
      <c r="K116" s="26"/>
      <c r="L116" s="26"/>
      <c r="N116" s="26"/>
      <c r="O116" s="26"/>
      <c r="P116" s="26"/>
      <c r="Q116" s="26"/>
    </row>
    <row r="117" spans="11:17" x14ac:dyDescent="0.15">
      <c r="K117" s="26"/>
      <c r="L117" s="26"/>
      <c r="N117" s="26"/>
      <c r="O117" s="26"/>
      <c r="P117" s="26"/>
      <c r="Q117" s="26"/>
    </row>
    <row r="118" spans="11:17" x14ac:dyDescent="0.15">
      <c r="K118" s="26"/>
      <c r="L118" s="26"/>
      <c r="N118" s="26"/>
      <c r="O118" s="26"/>
      <c r="P118" s="26"/>
      <c r="Q118" s="26"/>
    </row>
    <row r="119" spans="11:17" x14ac:dyDescent="0.15">
      <c r="K119" s="26"/>
      <c r="L119" s="26"/>
      <c r="N119" s="26"/>
      <c r="O119" s="26"/>
      <c r="P119" s="26"/>
      <c r="Q119" s="26"/>
    </row>
    <row r="120" spans="11:17" x14ac:dyDescent="0.15">
      <c r="K120" s="26"/>
      <c r="L120" s="26"/>
      <c r="N120" s="26"/>
      <c r="O120" s="26"/>
      <c r="P120" s="26"/>
      <c r="Q120" s="26"/>
    </row>
    <row r="121" spans="11:17" x14ac:dyDescent="0.15">
      <c r="K121" s="26"/>
      <c r="L121" s="26"/>
      <c r="N121" s="26"/>
      <c r="O121" s="26"/>
      <c r="P121" s="26"/>
      <c r="Q121" s="26"/>
    </row>
    <row r="122" spans="11:17" x14ac:dyDescent="0.15">
      <c r="K122" s="26"/>
      <c r="L122" s="26"/>
      <c r="N122" s="26"/>
      <c r="O122" s="26"/>
      <c r="P122" s="26"/>
    </row>
    <row r="123" spans="11:17" x14ac:dyDescent="0.15">
      <c r="K123" s="26"/>
      <c r="L123" s="26"/>
      <c r="N123" s="26"/>
      <c r="O123" s="26"/>
      <c r="P123" s="26"/>
    </row>
    <row r="124" spans="11:17" x14ac:dyDescent="0.15">
      <c r="K124" s="26"/>
      <c r="L124" s="26"/>
      <c r="N124" s="26"/>
      <c r="O124" s="26"/>
      <c r="P124" s="26"/>
    </row>
    <row r="125" spans="11:17" x14ac:dyDescent="0.15">
      <c r="K125" s="26"/>
      <c r="L125" s="26"/>
      <c r="N125" s="26"/>
      <c r="O125" s="26"/>
      <c r="P125" s="26"/>
    </row>
    <row r="126" spans="11:17" x14ac:dyDescent="0.15">
      <c r="K126" s="26"/>
      <c r="L126" s="26"/>
      <c r="N126" s="26"/>
      <c r="O126" s="26"/>
      <c r="P126" s="26"/>
    </row>
    <row r="127" spans="11:17" x14ac:dyDescent="0.15">
      <c r="K127" s="26"/>
      <c r="L127" s="26"/>
      <c r="N127" s="26"/>
      <c r="O127" s="26"/>
      <c r="P127" s="26"/>
    </row>
    <row r="128" spans="11:17" x14ac:dyDescent="0.15">
      <c r="K128" s="26"/>
      <c r="L128" s="26"/>
      <c r="N128" s="26"/>
      <c r="O128" s="26"/>
      <c r="P128" s="26"/>
    </row>
    <row r="129" spans="11:16" x14ac:dyDescent="0.15">
      <c r="K129" s="26"/>
      <c r="L129" s="26"/>
      <c r="N129" s="26"/>
      <c r="O129" s="26"/>
      <c r="P129" s="26"/>
    </row>
    <row r="130" spans="11:16" x14ac:dyDescent="0.15">
      <c r="K130" s="26"/>
      <c r="L130" s="26"/>
      <c r="N130" s="26"/>
      <c r="O130" s="26"/>
      <c r="P130" s="26"/>
    </row>
    <row r="131" spans="11:16" x14ac:dyDescent="0.15">
      <c r="K131" s="26"/>
      <c r="L131" s="26"/>
      <c r="N131" s="26"/>
      <c r="O131" s="26"/>
      <c r="P131" s="26"/>
    </row>
    <row r="132" spans="11:16" x14ac:dyDescent="0.15">
      <c r="K132" s="26"/>
      <c r="L132" s="26"/>
      <c r="N132" s="26"/>
      <c r="O132" s="26"/>
      <c r="P132" s="26"/>
    </row>
    <row r="133" spans="11:16" x14ac:dyDescent="0.15">
      <c r="K133" s="26"/>
      <c r="L133" s="26"/>
      <c r="N133" s="26"/>
      <c r="O133" s="26"/>
      <c r="P133" s="26"/>
    </row>
  </sheetData>
  <sortState xmlns:xlrd2="http://schemas.microsoft.com/office/spreadsheetml/2017/richdata2"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N49" sqref="N49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2" customWidth="1"/>
    <col min="19" max="30" width="7.625" customWidth="1"/>
  </cols>
  <sheetData>
    <row r="1" spans="5:30" ht="13.5" customHeight="1" x14ac:dyDescent="0.15">
      <c r="H1" s="16" t="s">
        <v>65</v>
      </c>
      <c r="J1" s="99"/>
      <c r="Q1" s="26"/>
      <c r="R1" s="106"/>
    </row>
    <row r="2" spans="5:30" x14ac:dyDescent="0.15">
      <c r="H2" s="231" t="s">
        <v>174</v>
      </c>
      <c r="I2" s="3"/>
      <c r="J2" s="183" t="s">
        <v>103</v>
      </c>
      <c r="K2" s="3"/>
      <c r="L2" s="177" t="s">
        <v>166</v>
      </c>
      <c r="R2" s="107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5:30" ht="13.5" customHeight="1" x14ac:dyDescent="0.15">
      <c r="H3" s="23" t="s">
        <v>99</v>
      </c>
      <c r="I3" s="3"/>
      <c r="J3" s="142" t="s">
        <v>100</v>
      </c>
      <c r="K3" s="3"/>
      <c r="L3" s="41" t="s">
        <v>99</v>
      </c>
      <c r="M3" s="81"/>
      <c r="N3" s="366"/>
      <c r="R3" s="47"/>
      <c r="S3" s="26"/>
      <c r="T3" s="26"/>
      <c r="U3" s="26"/>
      <c r="V3" s="26"/>
    </row>
    <row r="4" spans="5:30" ht="13.5" customHeight="1" x14ac:dyDescent="0.15">
      <c r="H4" s="88">
        <v>21157</v>
      </c>
      <c r="I4" s="3">
        <v>2</v>
      </c>
      <c r="J4" s="32" t="s">
        <v>6</v>
      </c>
      <c r="K4" s="198">
        <f>SUM(I4)</f>
        <v>2</v>
      </c>
      <c r="L4" s="223">
        <v>24083</v>
      </c>
      <c r="M4" s="44"/>
      <c r="N4" s="366"/>
      <c r="R4" s="47"/>
      <c r="S4" s="26"/>
      <c r="T4" s="26"/>
      <c r="U4" s="26"/>
      <c r="V4" s="26"/>
    </row>
    <row r="5" spans="5:30" ht="13.5" customHeight="1" x14ac:dyDescent="0.15">
      <c r="H5" s="43">
        <v>19549</v>
      </c>
      <c r="I5" s="3">
        <v>17</v>
      </c>
      <c r="J5" s="32" t="s">
        <v>21</v>
      </c>
      <c r="K5" s="198">
        <f t="shared" ref="K5:K13" si="0">SUM(I5)</f>
        <v>17</v>
      </c>
      <c r="L5" s="223">
        <v>21356</v>
      </c>
      <c r="M5" s="44"/>
      <c r="N5" s="366"/>
      <c r="R5" s="47"/>
      <c r="S5" s="26"/>
      <c r="T5" s="26"/>
      <c r="U5" s="26"/>
      <c r="V5" s="26"/>
    </row>
    <row r="6" spans="5:30" ht="13.5" customHeight="1" x14ac:dyDescent="0.15">
      <c r="H6" s="87">
        <v>18306</v>
      </c>
      <c r="I6" s="3">
        <v>33</v>
      </c>
      <c r="J6" s="32" t="s">
        <v>0</v>
      </c>
      <c r="K6" s="198">
        <f t="shared" si="0"/>
        <v>33</v>
      </c>
      <c r="L6" s="223">
        <v>20001</v>
      </c>
      <c r="M6" s="44"/>
      <c r="N6" s="366"/>
      <c r="R6" s="47"/>
      <c r="S6" s="26"/>
      <c r="T6" s="26"/>
      <c r="U6" s="26"/>
      <c r="V6" s="26"/>
    </row>
    <row r="7" spans="5:30" ht="13.5" customHeight="1" x14ac:dyDescent="0.15">
      <c r="H7" s="87">
        <v>17920</v>
      </c>
      <c r="I7" s="3">
        <v>40</v>
      </c>
      <c r="J7" s="32" t="s">
        <v>2</v>
      </c>
      <c r="K7" s="198">
        <f t="shared" si="0"/>
        <v>40</v>
      </c>
      <c r="L7" s="223">
        <v>12324</v>
      </c>
      <c r="M7" s="44"/>
      <c r="N7" s="366"/>
      <c r="R7" s="47"/>
      <c r="S7" s="26"/>
      <c r="T7" s="26"/>
      <c r="U7" s="26"/>
      <c r="V7" s="26"/>
    </row>
    <row r="8" spans="5:30" x14ac:dyDescent="0.15">
      <c r="H8" s="87">
        <v>16726</v>
      </c>
      <c r="I8" s="3">
        <v>34</v>
      </c>
      <c r="J8" s="32" t="s">
        <v>1</v>
      </c>
      <c r="K8" s="198">
        <f t="shared" si="0"/>
        <v>34</v>
      </c>
      <c r="L8" s="223">
        <v>18125</v>
      </c>
      <c r="M8" s="44"/>
      <c r="R8" s="47"/>
      <c r="S8" s="26"/>
      <c r="T8" s="26"/>
      <c r="U8" s="26"/>
      <c r="V8" s="26"/>
    </row>
    <row r="9" spans="5:30" x14ac:dyDescent="0.15">
      <c r="H9" s="87">
        <v>13000</v>
      </c>
      <c r="I9" s="3">
        <v>31</v>
      </c>
      <c r="J9" s="32" t="s">
        <v>64</v>
      </c>
      <c r="K9" s="198">
        <f t="shared" si="0"/>
        <v>31</v>
      </c>
      <c r="L9" s="223">
        <v>13121</v>
      </c>
      <c r="M9" s="44"/>
      <c r="R9" s="47"/>
      <c r="S9" s="26"/>
      <c r="T9" s="26"/>
      <c r="U9" s="26"/>
      <c r="V9" s="26"/>
    </row>
    <row r="10" spans="5:30" x14ac:dyDescent="0.15">
      <c r="H10" s="87">
        <v>10155</v>
      </c>
      <c r="I10" s="3">
        <v>13</v>
      </c>
      <c r="J10" s="32" t="s">
        <v>7</v>
      </c>
      <c r="K10" s="198">
        <f t="shared" si="0"/>
        <v>13</v>
      </c>
      <c r="L10" s="223">
        <v>10425</v>
      </c>
      <c r="M10" s="44"/>
      <c r="R10" s="47"/>
      <c r="S10" s="26"/>
      <c r="T10" s="26"/>
      <c r="U10" s="26"/>
      <c r="V10" s="26"/>
    </row>
    <row r="11" spans="5:30" x14ac:dyDescent="0.15">
      <c r="H11" s="87">
        <v>6934</v>
      </c>
      <c r="I11" s="3">
        <v>25</v>
      </c>
      <c r="J11" s="32" t="s">
        <v>29</v>
      </c>
      <c r="K11" s="198">
        <f t="shared" si="0"/>
        <v>25</v>
      </c>
      <c r="L11" s="224">
        <v>7247</v>
      </c>
      <c r="M11" s="44"/>
      <c r="N11" s="29"/>
      <c r="R11" s="47"/>
      <c r="S11" s="26"/>
      <c r="T11" s="26"/>
      <c r="U11" s="26"/>
      <c r="V11" s="26"/>
    </row>
    <row r="12" spans="5:30" x14ac:dyDescent="0.15">
      <c r="H12" s="384">
        <v>5856</v>
      </c>
      <c r="I12" s="3">
        <v>26</v>
      </c>
      <c r="J12" s="32" t="s">
        <v>30</v>
      </c>
      <c r="K12" s="198">
        <f t="shared" si="0"/>
        <v>26</v>
      </c>
      <c r="L12" s="224">
        <v>5939</v>
      </c>
      <c r="M12" s="44"/>
      <c r="R12" s="47"/>
      <c r="S12" s="26"/>
      <c r="T12" s="26"/>
      <c r="U12" s="26"/>
      <c r="V12" s="26"/>
    </row>
    <row r="13" spans="5:30" ht="14.25" thickBot="1" x14ac:dyDescent="0.2">
      <c r="E13" s="17"/>
      <c r="H13" s="375">
        <v>5786</v>
      </c>
      <c r="I13" s="14">
        <v>16</v>
      </c>
      <c r="J13" s="76" t="s">
        <v>3</v>
      </c>
      <c r="K13" s="198">
        <f t="shared" si="0"/>
        <v>16</v>
      </c>
      <c r="L13" s="224">
        <v>6354</v>
      </c>
      <c r="M13" s="44"/>
      <c r="R13" s="47"/>
      <c r="S13" s="26"/>
      <c r="T13" s="26"/>
      <c r="U13" s="26"/>
      <c r="V13" s="26"/>
    </row>
    <row r="14" spans="5:30" ht="14.25" thickTop="1" x14ac:dyDescent="0.15">
      <c r="E14" s="17"/>
      <c r="H14" s="394">
        <v>5728</v>
      </c>
      <c r="I14" s="217">
        <v>38</v>
      </c>
      <c r="J14" s="326" t="s">
        <v>38</v>
      </c>
      <c r="K14" s="105" t="s">
        <v>8</v>
      </c>
      <c r="L14" s="225">
        <v>198441</v>
      </c>
      <c r="N14" s="31"/>
      <c r="R14" s="47"/>
      <c r="S14" s="26"/>
      <c r="T14" s="26"/>
      <c r="U14" s="26"/>
      <c r="V14" s="26"/>
    </row>
    <row r="15" spans="5:30" x14ac:dyDescent="0.15">
      <c r="H15" s="87">
        <v>5542</v>
      </c>
      <c r="I15" s="3">
        <v>21</v>
      </c>
      <c r="J15" s="3" t="s">
        <v>136</v>
      </c>
      <c r="K15" s="49"/>
      <c r="L15" s="27"/>
      <c r="N15" s="31"/>
      <c r="R15" s="47"/>
      <c r="S15" s="26"/>
      <c r="T15" s="26"/>
      <c r="U15" s="26"/>
      <c r="V15" s="26"/>
    </row>
    <row r="16" spans="5:30" x14ac:dyDescent="0.15">
      <c r="H16" s="87">
        <v>5525</v>
      </c>
      <c r="I16" s="3">
        <v>11</v>
      </c>
      <c r="J16" s="32" t="s">
        <v>17</v>
      </c>
      <c r="K16" s="49"/>
      <c r="L16" s="31"/>
      <c r="R16" s="47"/>
      <c r="S16" s="26"/>
      <c r="T16" s="26"/>
      <c r="U16" s="26"/>
      <c r="V16" s="26"/>
    </row>
    <row r="17" spans="1:22" x14ac:dyDescent="0.15">
      <c r="H17" s="87">
        <v>3600</v>
      </c>
      <c r="I17" s="3">
        <v>1</v>
      </c>
      <c r="J17" s="32" t="s">
        <v>4</v>
      </c>
      <c r="L17" s="31"/>
      <c r="R17" s="47"/>
      <c r="S17" s="26"/>
      <c r="T17" s="26"/>
      <c r="U17" s="26"/>
      <c r="V17" s="26"/>
    </row>
    <row r="18" spans="1:22" x14ac:dyDescent="0.15">
      <c r="H18" s="120">
        <v>2265</v>
      </c>
      <c r="I18" s="3">
        <v>14</v>
      </c>
      <c r="J18" s="32" t="s">
        <v>19</v>
      </c>
      <c r="L18" s="184" t="s">
        <v>103</v>
      </c>
      <c r="M18" s="41" t="s">
        <v>63</v>
      </c>
      <c r="N18" s="41" t="s">
        <v>75</v>
      </c>
      <c r="R18" s="47"/>
      <c r="S18" s="26"/>
      <c r="T18" s="26"/>
      <c r="U18" s="26"/>
      <c r="V18" s="26"/>
    </row>
    <row r="19" spans="1:22" ht="14.25" thickBot="1" x14ac:dyDescent="0.2">
      <c r="H19" s="42">
        <v>2189</v>
      </c>
      <c r="I19" s="3">
        <v>3</v>
      </c>
      <c r="J19" s="32" t="s">
        <v>10</v>
      </c>
      <c r="K19" s="114">
        <f>SUM(I4)</f>
        <v>2</v>
      </c>
      <c r="L19" s="32" t="s">
        <v>6</v>
      </c>
      <c r="M19" s="315">
        <v>12509</v>
      </c>
      <c r="N19" s="88">
        <f>SUM(H4)</f>
        <v>21157</v>
      </c>
      <c r="R19" s="47"/>
      <c r="S19" s="26"/>
      <c r="T19" s="26"/>
      <c r="U19" s="26"/>
      <c r="V19" s="26"/>
    </row>
    <row r="20" spans="1:22" x14ac:dyDescent="0.15">
      <c r="A20" s="57" t="s">
        <v>46</v>
      </c>
      <c r="B20" s="58" t="s">
        <v>53</v>
      </c>
      <c r="C20" s="58" t="s">
        <v>171</v>
      </c>
      <c r="D20" s="58" t="s">
        <v>163</v>
      </c>
      <c r="E20" s="58" t="s">
        <v>51</v>
      </c>
      <c r="F20" s="58" t="s">
        <v>50</v>
      </c>
      <c r="G20" s="59" t="s">
        <v>52</v>
      </c>
      <c r="H20" s="87">
        <v>1532</v>
      </c>
      <c r="I20" s="3">
        <v>24</v>
      </c>
      <c r="J20" s="32" t="s">
        <v>28</v>
      </c>
      <c r="K20" s="114">
        <f t="shared" ref="K20:K28" si="1">SUM(I5)</f>
        <v>17</v>
      </c>
      <c r="L20" s="32" t="s">
        <v>21</v>
      </c>
      <c r="M20" s="316">
        <v>19473</v>
      </c>
      <c r="N20" s="88">
        <f t="shared" ref="N20:N28" si="2">SUM(H5)</f>
        <v>19549</v>
      </c>
      <c r="R20" s="47"/>
      <c r="S20" s="26"/>
      <c r="T20" s="26"/>
      <c r="U20" s="26"/>
      <c r="V20" s="26"/>
    </row>
    <row r="21" spans="1:22" x14ac:dyDescent="0.15">
      <c r="A21" s="60">
        <v>1</v>
      </c>
      <c r="B21" s="32" t="s">
        <v>6</v>
      </c>
      <c r="C21" s="197">
        <f>SUM(H4)</f>
        <v>21157</v>
      </c>
      <c r="D21" s="88">
        <f>SUM(L4)</f>
        <v>24083</v>
      </c>
      <c r="E21" s="51">
        <f t="shared" ref="E21:E30" si="3">SUM(N19/M19*100)</f>
        <v>169.13422335918139</v>
      </c>
      <c r="F21" s="51">
        <f t="shared" ref="F21:F31" si="4">SUM(C21/D21*100)</f>
        <v>87.85035086990824</v>
      </c>
      <c r="G21" s="61"/>
      <c r="H21" s="87">
        <v>1059</v>
      </c>
      <c r="I21" s="3">
        <v>36</v>
      </c>
      <c r="J21" s="32" t="s">
        <v>5</v>
      </c>
      <c r="K21" s="114">
        <f t="shared" si="1"/>
        <v>33</v>
      </c>
      <c r="L21" s="32" t="s">
        <v>0</v>
      </c>
      <c r="M21" s="316">
        <v>16466</v>
      </c>
      <c r="N21" s="88">
        <f t="shared" si="2"/>
        <v>18306</v>
      </c>
      <c r="R21" s="47"/>
      <c r="S21" s="26"/>
      <c r="T21" s="26"/>
      <c r="U21" s="26"/>
      <c r="V21" s="26"/>
    </row>
    <row r="22" spans="1:22" x14ac:dyDescent="0.15">
      <c r="A22" s="60">
        <v>2</v>
      </c>
      <c r="B22" s="32" t="s">
        <v>21</v>
      </c>
      <c r="C22" s="197">
        <f t="shared" ref="C22:C30" si="5">SUM(H5)</f>
        <v>19549</v>
      </c>
      <c r="D22" s="88">
        <f t="shared" ref="D22:D29" si="6">SUM(L5)</f>
        <v>21356</v>
      </c>
      <c r="E22" s="51">
        <f t="shared" si="3"/>
        <v>100.39028398295076</v>
      </c>
      <c r="F22" s="51">
        <f t="shared" si="4"/>
        <v>91.538677654991574</v>
      </c>
      <c r="G22" s="61"/>
      <c r="H22" s="87">
        <v>839</v>
      </c>
      <c r="I22" s="3">
        <v>9</v>
      </c>
      <c r="J22" s="3" t="s">
        <v>140</v>
      </c>
      <c r="K22" s="114">
        <f t="shared" si="1"/>
        <v>40</v>
      </c>
      <c r="L22" s="32" t="s">
        <v>2</v>
      </c>
      <c r="M22" s="316">
        <v>15140</v>
      </c>
      <c r="N22" s="88">
        <f t="shared" si="2"/>
        <v>17920</v>
      </c>
      <c r="R22" s="47"/>
      <c r="S22" s="26"/>
      <c r="T22" s="26"/>
      <c r="U22" s="26"/>
      <c r="V22" s="26"/>
    </row>
    <row r="23" spans="1:22" x14ac:dyDescent="0.15">
      <c r="A23" s="60">
        <v>3</v>
      </c>
      <c r="B23" s="32" t="s">
        <v>0</v>
      </c>
      <c r="C23" s="197">
        <f t="shared" si="5"/>
        <v>18306</v>
      </c>
      <c r="D23" s="88">
        <f t="shared" si="6"/>
        <v>20001</v>
      </c>
      <c r="E23" s="51">
        <f t="shared" si="3"/>
        <v>111.17454147941213</v>
      </c>
      <c r="F23" s="51">
        <f t="shared" si="4"/>
        <v>91.525423728813564</v>
      </c>
      <c r="G23" s="61"/>
      <c r="H23" s="87">
        <v>637</v>
      </c>
      <c r="I23" s="3">
        <v>37</v>
      </c>
      <c r="J23" s="32" t="s">
        <v>37</v>
      </c>
      <c r="K23" s="114">
        <f t="shared" si="1"/>
        <v>34</v>
      </c>
      <c r="L23" s="32" t="s">
        <v>1</v>
      </c>
      <c r="M23" s="316">
        <v>14473</v>
      </c>
      <c r="N23" s="88">
        <f t="shared" si="2"/>
        <v>16726</v>
      </c>
      <c r="R23" s="47"/>
      <c r="S23" s="26"/>
      <c r="T23" s="26"/>
      <c r="U23" s="26"/>
      <c r="V23" s="26"/>
    </row>
    <row r="24" spans="1:22" x14ac:dyDescent="0.15">
      <c r="A24" s="60">
        <v>4</v>
      </c>
      <c r="B24" s="32" t="s">
        <v>2</v>
      </c>
      <c r="C24" s="197">
        <f t="shared" si="5"/>
        <v>17920</v>
      </c>
      <c r="D24" s="88">
        <f t="shared" si="6"/>
        <v>12324</v>
      </c>
      <c r="E24" s="51">
        <f t="shared" si="3"/>
        <v>118.36195508586526</v>
      </c>
      <c r="F24" s="51">
        <f t="shared" si="4"/>
        <v>145.40733528075299</v>
      </c>
      <c r="G24" s="61"/>
      <c r="H24" s="87">
        <v>500</v>
      </c>
      <c r="I24" s="3">
        <v>10</v>
      </c>
      <c r="J24" s="32" t="s">
        <v>16</v>
      </c>
      <c r="K24" s="114">
        <f t="shared" si="1"/>
        <v>31</v>
      </c>
      <c r="L24" s="32" t="s">
        <v>64</v>
      </c>
      <c r="M24" s="316">
        <v>11671</v>
      </c>
      <c r="N24" s="88">
        <f t="shared" si="2"/>
        <v>13000</v>
      </c>
      <c r="R24" s="47"/>
      <c r="S24" s="26"/>
      <c r="T24" s="26"/>
      <c r="U24" s="26"/>
      <c r="V24" s="26"/>
    </row>
    <row r="25" spans="1:22" x14ac:dyDescent="0.15">
      <c r="A25" s="60">
        <v>5</v>
      </c>
      <c r="B25" s="32" t="s">
        <v>1</v>
      </c>
      <c r="C25" s="197">
        <f t="shared" si="5"/>
        <v>16726</v>
      </c>
      <c r="D25" s="88">
        <f t="shared" si="6"/>
        <v>18125</v>
      </c>
      <c r="E25" s="51">
        <f t="shared" si="3"/>
        <v>115.56691770883714</v>
      </c>
      <c r="F25" s="51">
        <f t="shared" si="4"/>
        <v>92.281379310344818</v>
      </c>
      <c r="G25" s="71"/>
      <c r="H25" s="87">
        <v>456</v>
      </c>
      <c r="I25" s="3">
        <v>12</v>
      </c>
      <c r="J25" s="32" t="s">
        <v>18</v>
      </c>
      <c r="K25" s="114">
        <f t="shared" si="1"/>
        <v>13</v>
      </c>
      <c r="L25" s="32" t="s">
        <v>7</v>
      </c>
      <c r="M25" s="316">
        <v>11177</v>
      </c>
      <c r="N25" s="88">
        <f t="shared" si="2"/>
        <v>10155</v>
      </c>
      <c r="R25" s="47"/>
      <c r="S25" s="26"/>
      <c r="T25" s="26"/>
      <c r="U25" s="26"/>
      <c r="V25" s="26"/>
    </row>
    <row r="26" spans="1:22" x14ac:dyDescent="0.15">
      <c r="A26" s="60">
        <v>6</v>
      </c>
      <c r="B26" s="32" t="s">
        <v>64</v>
      </c>
      <c r="C26" s="197">
        <f t="shared" si="5"/>
        <v>13000</v>
      </c>
      <c r="D26" s="88">
        <f t="shared" si="6"/>
        <v>13121</v>
      </c>
      <c r="E26" s="51">
        <f t="shared" si="3"/>
        <v>111.38719904035644</v>
      </c>
      <c r="F26" s="51">
        <f t="shared" si="4"/>
        <v>99.077814190991546</v>
      </c>
      <c r="G26" s="61"/>
      <c r="H26" s="43">
        <v>324</v>
      </c>
      <c r="I26" s="3">
        <v>27</v>
      </c>
      <c r="J26" s="32" t="s">
        <v>31</v>
      </c>
      <c r="K26" s="114">
        <f t="shared" si="1"/>
        <v>25</v>
      </c>
      <c r="L26" s="32" t="s">
        <v>29</v>
      </c>
      <c r="M26" s="317">
        <v>7247</v>
      </c>
      <c r="N26" s="88">
        <f t="shared" si="2"/>
        <v>6934</v>
      </c>
      <c r="R26" s="47"/>
      <c r="S26" s="26"/>
      <c r="T26" s="26"/>
      <c r="U26" s="26"/>
      <c r="V26" s="26"/>
    </row>
    <row r="27" spans="1:22" x14ac:dyDescent="0.15">
      <c r="A27" s="60">
        <v>7</v>
      </c>
      <c r="B27" s="32" t="s">
        <v>7</v>
      </c>
      <c r="C27" s="197">
        <f t="shared" si="5"/>
        <v>10155</v>
      </c>
      <c r="D27" s="88">
        <f t="shared" si="6"/>
        <v>10425</v>
      </c>
      <c r="E27" s="51">
        <f t="shared" si="3"/>
        <v>90.856222599982104</v>
      </c>
      <c r="F27" s="51">
        <f t="shared" si="4"/>
        <v>97.410071942446038</v>
      </c>
      <c r="G27" s="61"/>
      <c r="H27" s="87">
        <v>224</v>
      </c>
      <c r="I27" s="3">
        <v>32</v>
      </c>
      <c r="J27" s="32" t="s">
        <v>35</v>
      </c>
      <c r="K27" s="114">
        <f t="shared" si="1"/>
        <v>26</v>
      </c>
      <c r="L27" s="32" t="s">
        <v>30</v>
      </c>
      <c r="M27" s="318">
        <v>6432</v>
      </c>
      <c r="N27" s="88">
        <f t="shared" si="2"/>
        <v>5856</v>
      </c>
      <c r="R27" s="47"/>
      <c r="S27" s="26"/>
      <c r="T27" s="26"/>
      <c r="U27" s="26"/>
      <c r="V27" s="26"/>
    </row>
    <row r="28" spans="1:22" ht="14.25" thickBot="1" x14ac:dyDescent="0.2">
      <c r="A28" s="60">
        <v>8</v>
      </c>
      <c r="B28" s="32" t="s">
        <v>29</v>
      </c>
      <c r="C28" s="197">
        <f t="shared" si="5"/>
        <v>6934</v>
      </c>
      <c r="D28" s="88">
        <f t="shared" si="6"/>
        <v>7247</v>
      </c>
      <c r="E28" s="51">
        <f t="shared" si="3"/>
        <v>95.68097143645646</v>
      </c>
      <c r="F28" s="51">
        <f t="shared" si="4"/>
        <v>95.68097143645646</v>
      </c>
      <c r="G28" s="72"/>
      <c r="H28" s="87">
        <v>222</v>
      </c>
      <c r="I28" s="3">
        <v>39</v>
      </c>
      <c r="J28" s="32" t="s">
        <v>39</v>
      </c>
      <c r="K28" s="178">
        <f t="shared" si="1"/>
        <v>16</v>
      </c>
      <c r="L28" s="76" t="s">
        <v>3</v>
      </c>
      <c r="M28" s="318">
        <v>8995</v>
      </c>
      <c r="N28" s="164">
        <f t="shared" si="2"/>
        <v>5786</v>
      </c>
      <c r="R28" s="47"/>
      <c r="S28" s="26"/>
      <c r="T28" s="26"/>
      <c r="U28" s="26"/>
      <c r="V28" s="26"/>
    </row>
    <row r="29" spans="1:22" ht="14.25" thickTop="1" x14ac:dyDescent="0.15">
      <c r="A29" s="60">
        <v>9</v>
      </c>
      <c r="B29" s="32" t="s">
        <v>30</v>
      </c>
      <c r="C29" s="197">
        <f t="shared" si="5"/>
        <v>5856</v>
      </c>
      <c r="D29" s="88">
        <f t="shared" si="6"/>
        <v>5939</v>
      </c>
      <c r="E29" s="51">
        <f t="shared" si="3"/>
        <v>91.044776119402982</v>
      </c>
      <c r="F29" s="51">
        <f t="shared" si="4"/>
        <v>98.60245832631756</v>
      </c>
      <c r="G29" s="71"/>
      <c r="H29" s="87">
        <v>216</v>
      </c>
      <c r="I29" s="3">
        <v>15</v>
      </c>
      <c r="J29" s="32" t="s">
        <v>20</v>
      </c>
      <c r="K29" s="112"/>
      <c r="L29" s="112" t="s">
        <v>144</v>
      </c>
      <c r="M29" s="319">
        <v>177091</v>
      </c>
      <c r="N29" s="169">
        <f>SUM(H44)</f>
        <v>166743</v>
      </c>
      <c r="R29" s="47"/>
      <c r="S29" s="26"/>
      <c r="T29" s="26"/>
      <c r="U29" s="26"/>
      <c r="V29" s="26"/>
    </row>
    <row r="30" spans="1:22" ht="14.25" thickBot="1" x14ac:dyDescent="0.2">
      <c r="A30" s="73">
        <v>10</v>
      </c>
      <c r="B30" s="76" t="s">
        <v>3</v>
      </c>
      <c r="C30" s="197">
        <f t="shared" si="5"/>
        <v>5786</v>
      </c>
      <c r="D30" s="88">
        <f>SUM(L13)</f>
        <v>6354</v>
      </c>
      <c r="E30" s="56">
        <f t="shared" si="3"/>
        <v>64.32462479155086</v>
      </c>
      <c r="F30" s="62">
        <f t="shared" si="4"/>
        <v>91.060749134403522</v>
      </c>
      <c r="G30" s="74"/>
      <c r="H30" s="87">
        <v>211</v>
      </c>
      <c r="I30" s="3">
        <v>4</v>
      </c>
      <c r="J30" s="32" t="s">
        <v>11</v>
      </c>
      <c r="R30" s="47"/>
      <c r="S30" s="26"/>
      <c r="T30" s="26"/>
      <c r="U30" s="26"/>
      <c r="V30" s="26"/>
    </row>
    <row r="31" spans="1:22" ht="14.25" thickBot="1" x14ac:dyDescent="0.2">
      <c r="A31" s="64"/>
      <c r="B31" s="65" t="s">
        <v>57</v>
      </c>
      <c r="C31" s="66">
        <f>SUM(H44)</f>
        <v>166743</v>
      </c>
      <c r="D31" s="66">
        <f>SUM(L14)</f>
        <v>198441</v>
      </c>
      <c r="E31" s="69">
        <f>SUM(N29/M29*100)</f>
        <v>94.15667651094634</v>
      </c>
      <c r="F31" s="62">
        <f t="shared" si="4"/>
        <v>84.026486461971061</v>
      </c>
      <c r="G31" s="70"/>
      <c r="H31" s="87">
        <v>179</v>
      </c>
      <c r="I31" s="3">
        <v>20</v>
      </c>
      <c r="J31" s="32" t="s">
        <v>24</v>
      </c>
      <c r="L31" s="31"/>
      <c r="M31" s="26"/>
      <c r="N31" s="26"/>
      <c r="R31" s="47"/>
      <c r="S31" s="26"/>
      <c r="T31" s="26"/>
      <c r="U31" s="26"/>
      <c r="V31" s="26"/>
    </row>
    <row r="32" spans="1:22" x14ac:dyDescent="0.15">
      <c r="H32" s="88">
        <v>59</v>
      </c>
      <c r="I32" s="3">
        <v>5</v>
      </c>
      <c r="J32" s="32" t="s">
        <v>12</v>
      </c>
      <c r="L32" s="31"/>
      <c r="M32" s="26"/>
      <c r="N32" s="26"/>
      <c r="R32" s="47"/>
      <c r="S32" s="26"/>
      <c r="T32" s="26"/>
      <c r="U32" s="26"/>
      <c r="V32" s="26"/>
    </row>
    <row r="33" spans="3:30" x14ac:dyDescent="0.15">
      <c r="C33" s="26"/>
      <c r="E33" s="17"/>
      <c r="H33" s="87">
        <v>16</v>
      </c>
      <c r="I33" s="3">
        <v>23</v>
      </c>
      <c r="J33" s="32" t="s">
        <v>27</v>
      </c>
      <c r="L33" s="31"/>
      <c r="M33" s="26"/>
      <c r="N33" s="26"/>
      <c r="R33" s="47"/>
      <c r="S33" s="26"/>
      <c r="T33" s="26"/>
      <c r="U33" s="26"/>
      <c r="V33" s="26"/>
    </row>
    <row r="34" spans="3:30" x14ac:dyDescent="0.15">
      <c r="H34" s="87">
        <v>15</v>
      </c>
      <c r="I34" s="3">
        <v>7</v>
      </c>
      <c r="J34" s="32" t="s">
        <v>14</v>
      </c>
      <c r="L34" s="31"/>
      <c r="M34" s="26"/>
      <c r="N34" s="26"/>
      <c r="R34" s="47"/>
      <c r="S34" s="26"/>
      <c r="T34" s="26"/>
      <c r="U34" s="26"/>
      <c r="V34" s="26"/>
    </row>
    <row r="35" spans="3:30" x14ac:dyDescent="0.15">
      <c r="C35" s="26"/>
      <c r="E35" s="17"/>
      <c r="H35" s="364">
        <v>15</v>
      </c>
      <c r="I35" s="3">
        <v>18</v>
      </c>
      <c r="J35" s="32" t="s">
        <v>22</v>
      </c>
      <c r="L35" s="31"/>
      <c r="M35" s="26"/>
      <c r="N35" s="26"/>
      <c r="R35" s="47"/>
      <c r="S35" s="26"/>
      <c r="T35" s="26"/>
      <c r="U35" s="26"/>
      <c r="V35" s="26"/>
    </row>
    <row r="36" spans="3:30" x14ac:dyDescent="0.15">
      <c r="H36" s="88">
        <v>1</v>
      </c>
      <c r="I36" s="3">
        <v>29</v>
      </c>
      <c r="J36" s="32" t="s">
        <v>54</v>
      </c>
      <c r="L36" s="31"/>
      <c r="M36" s="26"/>
      <c r="N36" s="26"/>
      <c r="R36" s="47"/>
      <c r="S36" s="26"/>
      <c r="T36" s="26"/>
      <c r="U36" s="26"/>
      <c r="V36" s="26"/>
    </row>
    <row r="37" spans="3:30" x14ac:dyDescent="0.15">
      <c r="H37" s="87">
        <v>0</v>
      </c>
      <c r="I37" s="3">
        <v>6</v>
      </c>
      <c r="J37" s="32" t="s">
        <v>13</v>
      </c>
      <c r="L37" s="31"/>
      <c r="M37" s="26"/>
      <c r="N37" s="26"/>
      <c r="R37" s="47"/>
      <c r="S37" s="26"/>
      <c r="T37" s="26"/>
      <c r="U37" s="26"/>
      <c r="V37" s="26"/>
    </row>
    <row r="38" spans="3:30" x14ac:dyDescent="0.15">
      <c r="H38" s="87">
        <v>0</v>
      </c>
      <c r="I38" s="3">
        <v>8</v>
      </c>
      <c r="J38" s="32" t="s">
        <v>15</v>
      </c>
      <c r="L38" s="31"/>
      <c r="M38" s="26"/>
      <c r="N38" s="26"/>
      <c r="R38" s="47"/>
      <c r="S38" s="26"/>
      <c r="T38" s="26"/>
      <c r="U38" s="26"/>
      <c r="V38" s="26"/>
    </row>
    <row r="39" spans="3:30" x14ac:dyDescent="0.15">
      <c r="H39" s="284">
        <v>0</v>
      </c>
      <c r="I39" s="3">
        <v>19</v>
      </c>
      <c r="J39" s="32" t="s">
        <v>23</v>
      </c>
      <c r="L39" s="31"/>
      <c r="M39" s="26"/>
      <c r="N39" s="26"/>
      <c r="R39" s="47"/>
      <c r="S39" s="26"/>
      <c r="T39" s="26"/>
      <c r="U39" s="26"/>
      <c r="V39" s="26"/>
    </row>
    <row r="40" spans="3:30" x14ac:dyDescent="0.15">
      <c r="H40" s="87">
        <v>0</v>
      </c>
      <c r="I40" s="3">
        <v>22</v>
      </c>
      <c r="J40" s="32" t="s">
        <v>26</v>
      </c>
      <c r="L40" s="31"/>
      <c r="M40" s="26"/>
      <c r="N40" s="26"/>
      <c r="R40" s="47"/>
      <c r="S40" s="26"/>
      <c r="T40" s="26"/>
      <c r="U40" s="26"/>
      <c r="V40" s="26"/>
    </row>
    <row r="41" spans="3:30" x14ac:dyDescent="0.15">
      <c r="H41" s="87">
        <v>0</v>
      </c>
      <c r="I41" s="3">
        <v>28</v>
      </c>
      <c r="J41" s="32" t="s">
        <v>32</v>
      </c>
      <c r="N41" s="26"/>
      <c r="R41" s="47"/>
      <c r="S41" s="26"/>
      <c r="T41" s="26"/>
      <c r="U41" s="26"/>
      <c r="V41" s="26"/>
    </row>
    <row r="42" spans="3:30" x14ac:dyDescent="0.15">
      <c r="H42" s="240">
        <v>0</v>
      </c>
      <c r="I42" s="3">
        <v>30</v>
      </c>
      <c r="J42" s="32" t="s">
        <v>33</v>
      </c>
      <c r="M42" s="47"/>
      <c r="N42" s="26"/>
      <c r="R42" s="47"/>
      <c r="S42" s="26"/>
      <c r="T42" s="26"/>
      <c r="U42" s="26"/>
      <c r="V42" s="26"/>
    </row>
    <row r="43" spans="3:30" x14ac:dyDescent="0.15">
      <c r="H43" s="87">
        <v>0</v>
      </c>
      <c r="I43" s="3">
        <v>35</v>
      </c>
      <c r="J43" s="32" t="s">
        <v>36</v>
      </c>
      <c r="M43" s="47"/>
      <c r="N43" s="26"/>
      <c r="R43" s="47"/>
      <c r="S43" s="30"/>
      <c r="T43" s="30"/>
      <c r="U43" s="30"/>
    </row>
    <row r="44" spans="3:30" x14ac:dyDescent="0.15">
      <c r="H44" s="117">
        <f>SUM(H4:H43)</f>
        <v>166743</v>
      </c>
      <c r="I44" s="3"/>
      <c r="J44" s="3" t="s">
        <v>48</v>
      </c>
      <c r="M44" s="47"/>
      <c r="N44" s="26"/>
      <c r="R44" s="47"/>
    </row>
    <row r="45" spans="3:30" x14ac:dyDescent="0.15">
      <c r="M45" s="47"/>
      <c r="N45" s="26"/>
    </row>
    <row r="46" spans="3:30" x14ac:dyDescent="0.15">
      <c r="M46" s="47"/>
      <c r="N46" s="26"/>
      <c r="R46" s="106"/>
    </row>
    <row r="47" spans="3:30" x14ac:dyDescent="0.15">
      <c r="M47" s="47"/>
      <c r="N47" s="26"/>
      <c r="R47" s="107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</row>
    <row r="48" spans="3:30" x14ac:dyDescent="0.15">
      <c r="H48" s="185" t="s">
        <v>174</v>
      </c>
      <c r="I48" s="3"/>
      <c r="J48" s="186" t="s">
        <v>91</v>
      </c>
      <c r="K48" s="3"/>
      <c r="L48" s="277" t="s">
        <v>166</v>
      </c>
      <c r="M48" s="47"/>
      <c r="N48" s="26"/>
      <c r="R48" s="47"/>
      <c r="S48" s="26"/>
      <c r="T48" s="26"/>
      <c r="U48" s="26"/>
      <c r="V48" s="26"/>
    </row>
    <row r="49" spans="1:22" x14ac:dyDescent="0.15">
      <c r="H49" s="93" t="s">
        <v>99</v>
      </c>
      <c r="I49" s="3"/>
      <c r="J49" s="142" t="s">
        <v>9</v>
      </c>
      <c r="K49" s="3"/>
      <c r="L49" s="277" t="s">
        <v>148</v>
      </c>
      <c r="M49" s="81"/>
      <c r="R49" s="47"/>
      <c r="S49" s="26"/>
      <c r="T49" s="26"/>
      <c r="U49" s="26"/>
      <c r="V49" s="26"/>
    </row>
    <row r="50" spans="1:22" x14ac:dyDescent="0.15">
      <c r="H50" s="42">
        <v>38092</v>
      </c>
      <c r="I50" s="3">
        <v>16</v>
      </c>
      <c r="J50" s="32" t="s">
        <v>3</v>
      </c>
      <c r="K50" s="275">
        <f>SUM(I50)</f>
        <v>16</v>
      </c>
      <c r="L50" s="278">
        <v>31842</v>
      </c>
      <c r="M50" s="44"/>
      <c r="R50" s="47"/>
      <c r="S50" s="26"/>
      <c r="T50" s="26"/>
      <c r="U50" s="26"/>
      <c r="V50" s="26"/>
    </row>
    <row r="51" spans="1:22" x14ac:dyDescent="0.15">
      <c r="H51" s="43">
        <v>13621</v>
      </c>
      <c r="I51" s="3">
        <v>26</v>
      </c>
      <c r="J51" s="32" t="s">
        <v>30</v>
      </c>
      <c r="K51" s="275">
        <f t="shared" ref="K51:K59" si="7">SUM(I51)</f>
        <v>26</v>
      </c>
      <c r="L51" s="279">
        <v>14155</v>
      </c>
      <c r="M51" s="44"/>
      <c r="R51" s="47"/>
      <c r="S51" s="26"/>
      <c r="T51" s="26"/>
      <c r="U51" s="26"/>
      <c r="V51" s="26"/>
    </row>
    <row r="52" spans="1:22" ht="14.25" thickBot="1" x14ac:dyDescent="0.2">
      <c r="H52" s="240">
        <v>6880</v>
      </c>
      <c r="I52" s="3">
        <v>38</v>
      </c>
      <c r="J52" s="32" t="s">
        <v>38</v>
      </c>
      <c r="K52" s="275">
        <f t="shared" si="7"/>
        <v>38</v>
      </c>
      <c r="L52" s="279">
        <v>6578</v>
      </c>
      <c r="M52" s="44"/>
      <c r="R52" s="47"/>
      <c r="S52" s="26"/>
      <c r="T52" s="26"/>
      <c r="U52" s="26"/>
      <c r="V52" s="26"/>
    </row>
    <row r="53" spans="1:22" x14ac:dyDescent="0.15">
      <c r="A53" s="57" t="s">
        <v>46</v>
      </c>
      <c r="B53" s="58" t="s">
        <v>53</v>
      </c>
      <c r="C53" s="58" t="s">
        <v>171</v>
      </c>
      <c r="D53" s="58" t="s">
        <v>163</v>
      </c>
      <c r="E53" s="58" t="s">
        <v>51</v>
      </c>
      <c r="F53" s="58" t="s">
        <v>50</v>
      </c>
      <c r="G53" s="59" t="s">
        <v>52</v>
      </c>
      <c r="H53" s="87">
        <v>5280</v>
      </c>
      <c r="I53" s="3">
        <v>34</v>
      </c>
      <c r="J53" s="32" t="s">
        <v>1</v>
      </c>
      <c r="K53" s="275">
        <f t="shared" si="7"/>
        <v>34</v>
      </c>
      <c r="L53" s="279">
        <v>5754</v>
      </c>
      <c r="M53" s="44"/>
      <c r="R53" s="47"/>
      <c r="S53" s="26"/>
      <c r="T53" s="26"/>
      <c r="U53" s="26"/>
      <c r="V53" s="26"/>
    </row>
    <row r="54" spans="1:22" x14ac:dyDescent="0.15">
      <c r="A54" s="60">
        <v>1</v>
      </c>
      <c r="B54" s="32" t="s">
        <v>3</v>
      </c>
      <c r="C54" s="42">
        <f>SUM(H50)</f>
        <v>38092</v>
      </c>
      <c r="D54" s="96">
        <f>SUM(L50)</f>
        <v>31842</v>
      </c>
      <c r="E54" s="51">
        <f t="shared" ref="E54:E63" si="8">SUM(N67/M67*100)</f>
        <v>119.74097824720231</v>
      </c>
      <c r="F54" s="51">
        <f t="shared" ref="F54:F62" si="9">SUM(C54/D54*100)</f>
        <v>119.62816406004649</v>
      </c>
      <c r="G54" s="61"/>
      <c r="H54" s="43">
        <v>5047</v>
      </c>
      <c r="I54" s="3">
        <v>33</v>
      </c>
      <c r="J54" s="32" t="s">
        <v>0</v>
      </c>
      <c r="K54" s="275">
        <f t="shared" si="7"/>
        <v>33</v>
      </c>
      <c r="L54" s="279">
        <v>10009</v>
      </c>
      <c r="M54" s="44"/>
      <c r="R54" s="47"/>
      <c r="S54" s="26"/>
      <c r="T54" s="26"/>
      <c r="U54" s="26"/>
      <c r="V54" s="26"/>
    </row>
    <row r="55" spans="1:22" x14ac:dyDescent="0.15">
      <c r="A55" s="60">
        <v>2</v>
      </c>
      <c r="B55" s="32" t="s">
        <v>30</v>
      </c>
      <c r="C55" s="42">
        <f t="shared" ref="C55:C63" si="10">SUM(H51)</f>
        <v>13621</v>
      </c>
      <c r="D55" s="96">
        <f t="shared" ref="D55:D63" si="11">SUM(L51)</f>
        <v>14155</v>
      </c>
      <c r="E55" s="51">
        <f t="shared" si="8"/>
        <v>107.63334650335837</v>
      </c>
      <c r="F55" s="51">
        <f t="shared" si="9"/>
        <v>96.227481455316138</v>
      </c>
      <c r="G55" s="61"/>
      <c r="H55" s="43">
        <v>1771</v>
      </c>
      <c r="I55" s="3">
        <v>39</v>
      </c>
      <c r="J55" s="32" t="s">
        <v>39</v>
      </c>
      <c r="K55" s="275">
        <f t="shared" si="7"/>
        <v>39</v>
      </c>
      <c r="L55" s="279">
        <v>1632</v>
      </c>
      <c r="M55" s="44"/>
      <c r="R55" s="47"/>
      <c r="S55" s="26"/>
      <c r="T55" s="26"/>
      <c r="U55" s="26"/>
      <c r="V55" s="26"/>
    </row>
    <row r="56" spans="1:22" x14ac:dyDescent="0.15">
      <c r="A56" s="60">
        <v>3</v>
      </c>
      <c r="B56" s="32" t="s">
        <v>38</v>
      </c>
      <c r="C56" s="42">
        <f t="shared" si="10"/>
        <v>6880</v>
      </c>
      <c r="D56" s="96">
        <f t="shared" si="11"/>
        <v>6578</v>
      </c>
      <c r="E56" s="51">
        <f t="shared" si="8"/>
        <v>107.78630737897541</v>
      </c>
      <c r="F56" s="51">
        <f t="shared" si="9"/>
        <v>104.59106111280025</v>
      </c>
      <c r="G56" s="61"/>
      <c r="H56" s="43">
        <v>1759</v>
      </c>
      <c r="I56" s="3">
        <v>17</v>
      </c>
      <c r="J56" s="32" t="s">
        <v>21</v>
      </c>
      <c r="K56" s="275">
        <f t="shared" si="7"/>
        <v>17</v>
      </c>
      <c r="L56" s="279">
        <v>1233</v>
      </c>
      <c r="M56" s="44"/>
      <c r="R56" s="47"/>
      <c r="S56" s="26"/>
      <c r="T56" s="26"/>
      <c r="U56" s="26"/>
      <c r="V56" s="26"/>
    </row>
    <row r="57" spans="1:22" x14ac:dyDescent="0.15">
      <c r="A57" s="60">
        <v>4</v>
      </c>
      <c r="B57" s="32" t="s">
        <v>1</v>
      </c>
      <c r="C57" s="42">
        <f t="shared" si="10"/>
        <v>5280</v>
      </c>
      <c r="D57" s="96">
        <f t="shared" si="11"/>
        <v>5754</v>
      </c>
      <c r="E57" s="51">
        <f t="shared" si="8"/>
        <v>109.95418575593503</v>
      </c>
      <c r="F57" s="51">
        <f t="shared" si="9"/>
        <v>91.762252346193947</v>
      </c>
      <c r="G57" s="61"/>
      <c r="H57" s="87">
        <v>1045</v>
      </c>
      <c r="I57" s="3">
        <v>24</v>
      </c>
      <c r="J57" s="32" t="s">
        <v>28</v>
      </c>
      <c r="K57" s="275">
        <f t="shared" si="7"/>
        <v>24</v>
      </c>
      <c r="L57" s="279">
        <v>1676</v>
      </c>
      <c r="M57" s="44"/>
      <c r="R57" s="47"/>
      <c r="S57" s="26"/>
      <c r="T57" s="26"/>
      <c r="U57" s="26"/>
      <c r="V57" s="26"/>
    </row>
    <row r="58" spans="1:22" x14ac:dyDescent="0.15">
      <c r="A58" s="60">
        <v>5</v>
      </c>
      <c r="B58" s="32" t="s">
        <v>0</v>
      </c>
      <c r="C58" s="42">
        <f t="shared" si="10"/>
        <v>5047</v>
      </c>
      <c r="D58" s="96">
        <f t="shared" si="11"/>
        <v>10009</v>
      </c>
      <c r="E58" s="51">
        <f t="shared" si="8"/>
        <v>82.8735632183908</v>
      </c>
      <c r="F58" s="51">
        <f t="shared" si="9"/>
        <v>50.424617843940453</v>
      </c>
      <c r="G58" s="71"/>
      <c r="H58" s="87">
        <v>983</v>
      </c>
      <c r="I58" s="3">
        <v>25</v>
      </c>
      <c r="J58" s="32" t="s">
        <v>29</v>
      </c>
      <c r="K58" s="275">
        <f t="shared" si="7"/>
        <v>25</v>
      </c>
      <c r="L58" s="279">
        <v>4624</v>
      </c>
      <c r="M58" s="44"/>
      <c r="R58" s="47"/>
      <c r="S58" s="26"/>
      <c r="T58" s="26"/>
      <c r="U58" s="26"/>
      <c r="V58" s="26"/>
    </row>
    <row r="59" spans="1:22" ht="14.25" thickBot="1" x14ac:dyDescent="0.2">
      <c r="A59" s="60">
        <v>6</v>
      </c>
      <c r="B59" s="32" t="s">
        <v>39</v>
      </c>
      <c r="C59" s="42">
        <f t="shared" si="10"/>
        <v>1771</v>
      </c>
      <c r="D59" s="96">
        <f t="shared" si="11"/>
        <v>1632</v>
      </c>
      <c r="E59" s="51">
        <f t="shared" si="8"/>
        <v>104.66903073286051</v>
      </c>
      <c r="F59" s="51">
        <f t="shared" si="9"/>
        <v>108.5171568627451</v>
      </c>
      <c r="G59" s="61"/>
      <c r="H59" s="376">
        <v>973</v>
      </c>
      <c r="I59" s="14">
        <v>31</v>
      </c>
      <c r="J59" s="76" t="s">
        <v>106</v>
      </c>
      <c r="K59" s="276">
        <f t="shared" si="7"/>
        <v>31</v>
      </c>
      <c r="L59" s="280">
        <v>902</v>
      </c>
      <c r="M59" s="44"/>
      <c r="R59" s="47"/>
      <c r="S59" s="26"/>
      <c r="T59" s="26"/>
      <c r="U59" s="26"/>
      <c r="V59" s="26"/>
    </row>
    <row r="60" spans="1:22" ht="14.25" thickTop="1" x14ac:dyDescent="0.15">
      <c r="A60" s="60">
        <v>7</v>
      </c>
      <c r="B60" s="32" t="s">
        <v>21</v>
      </c>
      <c r="C60" s="88">
        <f t="shared" si="10"/>
        <v>1759</v>
      </c>
      <c r="D60" s="96">
        <f t="shared" si="11"/>
        <v>1233</v>
      </c>
      <c r="E60" s="51">
        <f t="shared" si="8"/>
        <v>133.25757575757575</v>
      </c>
      <c r="F60" s="51">
        <f t="shared" si="9"/>
        <v>142.66017842660179</v>
      </c>
      <c r="G60" s="61"/>
      <c r="H60" s="371">
        <v>864</v>
      </c>
      <c r="I60" s="217">
        <v>14</v>
      </c>
      <c r="J60" s="326" t="s">
        <v>19</v>
      </c>
      <c r="K60" s="312" t="s">
        <v>8</v>
      </c>
      <c r="L60" s="321">
        <v>80995</v>
      </c>
      <c r="M60" s="47"/>
      <c r="N60" s="89"/>
      <c r="R60" s="47"/>
      <c r="S60" s="89"/>
      <c r="T60" s="89"/>
      <c r="U60" s="89"/>
      <c r="V60" s="89"/>
    </row>
    <row r="61" spans="1:22" x14ac:dyDescent="0.15">
      <c r="A61" s="60">
        <v>8</v>
      </c>
      <c r="B61" s="32" t="s">
        <v>28</v>
      </c>
      <c r="C61" s="42">
        <f t="shared" si="10"/>
        <v>1045</v>
      </c>
      <c r="D61" s="96">
        <f t="shared" si="11"/>
        <v>1676</v>
      </c>
      <c r="E61" s="51">
        <f t="shared" si="8"/>
        <v>104.81444332998997</v>
      </c>
      <c r="F61" s="51">
        <f t="shared" si="9"/>
        <v>62.350835322195707</v>
      </c>
      <c r="G61" s="72"/>
      <c r="H61" s="43">
        <v>809</v>
      </c>
      <c r="I61" s="3">
        <v>40</v>
      </c>
      <c r="J61" s="32" t="s">
        <v>2</v>
      </c>
      <c r="K61" s="49"/>
      <c r="M61" s="47"/>
      <c r="N61" s="26"/>
      <c r="R61" s="47"/>
      <c r="S61" s="26"/>
      <c r="T61" s="26"/>
      <c r="U61" s="26"/>
      <c r="V61" s="26"/>
    </row>
    <row r="62" spans="1:22" x14ac:dyDescent="0.15">
      <c r="A62" s="60">
        <v>9</v>
      </c>
      <c r="B62" s="32" t="s">
        <v>29</v>
      </c>
      <c r="C62" s="42">
        <f t="shared" si="10"/>
        <v>983</v>
      </c>
      <c r="D62" s="96">
        <f t="shared" si="11"/>
        <v>4624</v>
      </c>
      <c r="E62" s="51">
        <f t="shared" si="8"/>
        <v>74.413323239969714</v>
      </c>
      <c r="F62" s="51">
        <f t="shared" si="9"/>
        <v>21.258650519031143</v>
      </c>
      <c r="G62" s="71"/>
      <c r="H62" s="43">
        <v>674</v>
      </c>
      <c r="I62" s="3">
        <v>36</v>
      </c>
      <c r="J62" s="32" t="s">
        <v>5</v>
      </c>
      <c r="K62" s="49"/>
      <c r="M62" s="47"/>
      <c r="N62" s="26"/>
      <c r="R62" s="47"/>
      <c r="S62" s="26"/>
      <c r="T62" s="26"/>
      <c r="U62" s="26"/>
      <c r="V62" s="26"/>
    </row>
    <row r="63" spans="1:22" ht="14.25" thickBot="1" x14ac:dyDescent="0.2">
      <c r="A63" s="73">
        <v>10</v>
      </c>
      <c r="B63" s="76" t="s">
        <v>64</v>
      </c>
      <c r="C63" s="42">
        <f t="shared" si="10"/>
        <v>973</v>
      </c>
      <c r="D63" s="96">
        <f t="shared" si="11"/>
        <v>902</v>
      </c>
      <c r="E63" s="56">
        <f t="shared" si="8"/>
        <v>114.87603305785123</v>
      </c>
      <c r="F63" s="51">
        <f>SUM(C63/D63*100)</f>
        <v>107.87139689578713</v>
      </c>
      <c r="G63" s="74"/>
      <c r="H63" s="43">
        <v>193</v>
      </c>
      <c r="I63" s="3">
        <v>1</v>
      </c>
      <c r="J63" s="32" t="s">
        <v>4</v>
      </c>
      <c r="K63" s="49"/>
      <c r="M63" s="47"/>
      <c r="N63" s="26"/>
      <c r="R63" s="47"/>
      <c r="S63" s="26"/>
      <c r="T63" s="26"/>
      <c r="U63" s="26"/>
      <c r="V63" s="26"/>
    </row>
    <row r="64" spans="1:22" ht="14.25" thickBot="1" x14ac:dyDescent="0.2">
      <c r="A64" s="64"/>
      <c r="B64" s="65" t="s">
        <v>58</v>
      </c>
      <c r="C64" s="66">
        <f>SUM(H90)</f>
        <v>78611</v>
      </c>
      <c r="D64" s="66">
        <f>SUM(L60)</f>
        <v>80995</v>
      </c>
      <c r="E64" s="69">
        <f>SUM(N77/M77*100)</f>
        <v>110.69944939658936</v>
      </c>
      <c r="F64" s="69">
        <f>SUM(C64/D64*100)</f>
        <v>97.056608432619299</v>
      </c>
      <c r="G64" s="70"/>
      <c r="H64" s="296">
        <v>157</v>
      </c>
      <c r="I64" s="3">
        <v>19</v>
      </c>
      <c r="J64" s="32" t="s">
        <v>23</v>
      </c>
      <c r="K64" s="49"/>
      <c r="M64" s="47"/>
      <c r="N64" s="26"/>
      <c r="R64" s="47"/>
      <c r="S64" s="26"/>
      <c r="T64" s="26"/>
      <c r="U64" s="26"/>
      <c r="V64" s="26"/>
    </row>
    <row r="65" spans="3:22" x14ac:dyDescent="0.15">
      <c r="H65" s="42">
        <v>126</v>
      </c>
      <c r="I65" s="3">
        <v>37</v>
      </c>
      <c r="J65" s="32" t="s">
        <v>37</v>
      </c>
      <c r="M65" s="47"/>
      <c r="N65" s="26"/>
      <c r="R65" s="47"/>
      <c r="S65" s="26"/>
      <c r="T65" s="26"/>
      <c r="U65" s="26"/>
      <c r="V65" s="26"/>
    </row>
    <row r="66" spans="3:22" x14ac:dyDescent="0.15">
      <c r="H66" s="43">
        <v>99</v>
      </c>
      <c r="I66" s="3">
        <v>11</v>
      </c>
      <c r="J66" s="32" t="s">
        <v>17</v>
      </c>
      <c r="L66" s="187" t="s">
        <v>91</v>
      </c>
      <c r="M66" s="291" t="s">
        <v>69</v>
      </c>
      <c r="N66" s="41" t="s">
        <v>75</v>
      </c>
      <c r="R66" s="47"/>
      <c r="S66" s="26"/>
      <c r="T66" s="26"/>
      <c r="U66" s="26"/>
      <c r="V66" s="26"/>
    </row>
    <row r="67" spans="3:22" x14ac:dyDescent="0.15">
      <c r="C67" s="26"/>
      <c r="H67" s="43">
        <v>97</v>
      </c>
      <c r="I67" s="3">
        <v>15</v>
      </c>
      <c r="J67" s="32" t="s">
        <v>20</v>
      </c>
      <c r="K67" s="3">
        <f>SUM(I50)</f>
        <v>16</v>
      </c>
      <c r="L67" s="32" t="s">
        <v>3</v>
      </c>
      <c r="M67" s="337">
        <v>31812</v>
      </c>
      <c r="N67" s="88">
        <f>SUM(H50)</f>
        <v>38092</v>
      </c>
      <c r="R67" s="47"/>
      <c r="S67" s="26"/>
      <c r="T67" s="26"/>
      <c r="U67" s="26"/>
      <c r="V67" s="26"/>
    </row>
    <row r="68" spans="3:22" x14ac:dyDescent="0.15">
      <c r="C68" s="26"/>
      <c r="H68" s="43">
        <v>90</v>
      </c>
      <c r="I68" s="3">
        <v>9</v>
      </c>
      <c r="J68" s="3" t="s">
        <v>140</v>
      </c>
      <c r="K68" s="3">
        <f t="shared" ref="K68:K76" si="12">SUM(I51)</f>
        <v>26</v>
      </c>
      <c r="L68" s="32" t="s">
        <v>30</v>
      </c>
      <c r="M68" s="338">
        <v>12655</v>
      </c>
      <c r="N68" s="88">
        <f t="shared" ref="N68:N76" si="13">SUM(H51)</f>
        <v>13621</v>
      </c>
      <c r="R68" s="47"/>
      <c r="S68" s="26"/>
      <c r="T68" s="26"/>
      <c r="U68" s="26"/>
      <c r="V68" s="26"/>
    </row>
    <row r="69" spans="3:22" x14ac:dyDescent="0.15">
      <c r="H69" s="87">
        <v>51</v>
      </c>
      <c r="I69" s="3">
        <v>13</v>
      </c>
      <c r="J69" s="32" t="s">
        <v>7</v>
      </c>
      <c r="K69" s="3">
        <f t="shared" si="12"/>
        <v>38</v>
      </c>
      <c r="L69" s="32" t="s">
        <v>38</v>
      </c>
      <c r="M69" s="338">
        <v>6383</v>
      </c>
      <c r="N69" s="88">
        <f t="shared" si="13"/>
        <v>6880</v>
      </c>
      <c r="R69" s="47"/>
      <c r="S69" s="26"/>
      <c r="T69" s="26"/>
      <c r="U69" s="26"/>
      <c r="V69" s="26"/>
    </row>
    <row r="70" spans="3:22" x14ac:dyDescent="0.15">
      <c r="H70" s="43">
        <v>0</v>
      </c>
      <c r="I70" s="3">
        <v>2</v>
      </c>
      <c r="J70" s="32" t="s">
        <v>6</v>
      </c>
      <c r="K70" s="3">
        <f t="shared" si="12"/>
        <v>34</v>
      </c>
      <c r="L70" s="32" t="s">
        <v>1</v>
      </c>
      <c r="M70" s="338">
        <v>4802</v>
      </c>
      <c r="N70" s="88">
        <f t="shared" si="13"/>
        <v>5280</v>
      </c>
      <c r="R70" s="47"/>
      <c r="S70" s="26"/>
      <c r="T70" s="26"/>
      <c r="U70" s="26"/>
      <c r="V70" s="26"/>
    </row>
    <row r="71" spans="3:22" x14ac:dyDescent="0.15">
      <c r="H71" s="43">
        <v>0</v>
      </c>
      <c r="I71" s="3">
        <v>3</v>
      </c>
      <c r="J71" s="32" t="s">
        <v>10</v>
      </c>
      <c r="K71" s="3">
        <f t="shared" si="12"/>
        <v>33</v>
      </c>
      <c r="L71" s="32" t="s">
        <v>0</v>
      </c>
      <c r="M71" s="338">
        <v>6090</v>
      </c>
      <c r="N71" s="88">
        <f t="shared" si="13"/>
        <v>5047</v>
      </c>
      <c r="R71" s="47"/>
      <c r="S71" s="26"/>
      <c r="T71" s="26"/>
      <c r="U71" s="26"/>
      <c r="V71" s="26"/>
    </row>
    <row r="72" spans="3:22" x14ac:dyDescent="0.15">
      <c r="H72" s="43">
        <v>0</v>
      </c>
      <c r="I72" s="3">
        <v>4</v>
      </c>
      <c r="J72" s="32" t="s">
        <v>11</v>
      </c>
      <c r="K72" s="3">
        <f t="shared" si="12"/>
        <v>39</v>
      </c>
      <c r="L72" s="32" t="s">
        <v>39</v>
      </c>
      <c r="M72" s="338">
        <v>1692</v>
      </c>
      <c r="N72" s="88">
        <f t="shared" si="13"/>
        <v>1771</v>
      </c>
      <c r="R72" s="47"/>
      <c r="S72" s="26"/>
      <c r="T72" s="26"/>
      <c r="U72" s="26"/>
      <c r="V72" s="26"/>
    </row>
    <row r="73" spans="3:22" x14ac:dyDescent="0.15">
      <c r="H73" s="43">
        <v>0</v>
      </c>
      <c r="I73" s="3">
        <v>5</v>
      </c>
      <c r="J73" s="32" t="s">
        <v>12</v>
      </c>
      <c r="K73" s="3">
        <f t="shared" si="12"/>
        <v>17</v>
      </c>
      <c r="L73" s="32" t="s">
        <v>21</v>
      </c>
      <c r="M73" s="338">
        <v>1320</v>
      </c>
      <c r="N73" s="88">
        <f t="shared" si="13"/>
        <v>1759</v>
      </c>
      <c r="R73" s="47"/>
      <c r="S73" s="26"/>
      <c r="T73" s="26"/>
      <c r="U73" s="26"/>
      <c r="V73" s="26"/>
    </row>
    <row r="74" spans="3:22" x14ac:dyDescent="0.15">
      <c r="H74" s="240">
        <v>0</v>
      </c>
      <c r="I74" s="3">
        <v>6</v>
      </c>
      <c r="J74" s="32" t="s">
        <v>13</v>
      </c>
      <c r="K74" s="3">
        <f t="shared" si="12"/>
        <v>24</v>
      </c>
      <c r="L74" s="32" t="s">
        <v>28</v>
      </c>
      <c r="M74" s="338">
        <v>997</v>
      </c>
      <c r="N74" s="88">
        <f t="shared" si="13"/>
        <v>1045</v>
      </c>
      <c r="R74" s="47"/>
      <c r="S74" s="26"/>
      <c r="T74" s="26"/>
      <c r="U74" s="26"/>
      <c r="V74" s="26"/>
    </row>
    <row r="75" spans="3:22" x14ac:dyDescent="0.15">
      <c r="H75" s="87">
        <v>0</v>
      </c>
      <c r="I75" s="3">
        <v>7</v>
      </c>
      <c r="J75" s="32" t="s">
        <v>14</v>
      </c>
      <c r="K75" s="3">
        <f t="shared" si="12"/>
        <v>25</v>
      </c>
      <c r="L75" s="32" t="s">
        <v>29</v>
      </c>
      <c r="M75" s="338">
        <v>1321</v>
      </c>
      <c r="N75" s="88">
        <f t="shared" si="13"/>
        <v>983</v>
      </c>
      <c r="R75" s="47"/>
      <c r="S75" s="26"/>
      <c r="T75" s="26"/>
      <c r="U75" s="26"/>
      <c r="V75" s="26"/>
    </row>
    <row r="76" spans="3:22" ht="14.25" thickBot="1" x14ac:dyDescent="0.2">
      <c r="H76" s="43">
        <v>0</v>
      </c>
      <c r="I76" s="3">
        <v>8</v>
      </c>
      <c r="J76" s="32" t="s">
        <v>15</v>
      </c>
      <c r="K76" s="14">
        <f t="shared" si="12"/>
        <v>31</v>
      </c>
      <c r="L76" s="76" t="s">
        <v>64</v>
      </c>
      <c r="M76" s="339">
        <v>847</v>
      </c>
      <c r="N76" s="164">
        <f t="shared" si="13"/>
        <v>973</v>
      </c>
      <c r="R76" s="47"/>
      <c r="S76" s="26"/>
      <c r="T76" s="26"/>
      <c r="U76" s="26"/>
      <c r="V76" s="26"/>
    </row>
    <row r="77" spans="3:22" ht="14.25" thickTop="1" x14ac:dyDescent="0.15">
      <c r="H77" s="43">
        <v>0</v>
      </c>
      <c r="I77" s="3">
        <v>10</v>
      </c>
      <c r="J77" s="32" t="s">
        <v>16</v>
      </c>
      <c r="K77" s="3"/>
      <c r="L77" s="112" t="s">
        <v>62</v>
      </c>
      <c r="M77" s="245">
        <v>71013</v>
      </c>
      <c r="N77" s="169">
        <f>SUM(H90)</f>
        <v>78611</v>
      </c>
      <c r="R77" s="47"/>
      <c r="S77" s="26"/>
      <c r="T77" s="26"/>
      <c r="U77" s="26"/>
      <c r="V77" s="26"/>
    </row>
    <row r="78" spans="3:22" x14ac:dyDescent="0.15">
      <c r="H78" s="42">
        <v>0</v>
      </c>
      <c r="I78" s="3">
        <v>12</v>
      </c>
      <c r="J78" s="32" t="s">
        <v>18</v>
      </c>
      <c r="R78" s="47"/>
      <c r="S78" s="26"/>
      <c r="T78" s="26"/>
      <c r="U78" s="26"/>
      <c r="V78" s="26"/>
    </row>
    <row r="79" spans="3:22" x14ac:dyDescent="0.15">
      <c r="H79" s="87">
        <v>0</v>
      </c>
      <c r="I79" s="3">
        <v>18</v>
      </c>
      <c r="J79" s="32" t="s">
        <v>22</v>
      </c>
      <c r="R79" s="47"/>
      <c r="S79" s="26"/>
      <c r="T79" s="26"/>
      <c r="U79" s="26"/>
      <c r="V79" s="26"/>
    </row>
    <row r="80" spans="3:22" x14ac:dyDescent="0.15">
      <c r="H80" s="395">
        <v>0</v>
      </c>
      <c r="I80" s="3">
        <v>20</v>
      </c>
      <c r="J80" s="32" t="s">
        <v>24</v>
      </c>
      <c r="R80" s="47"/>
      <c r="S80" s="26"/>
      <c r="T80" s="26"/>
      <c r="U80" s="26"/>
      <c r="V80" s="26"/>
    </row>
    <row r="81" spans="8:22" x14ac:dyDescent="0.15">
      <c r="H81" s="42">
        <v>0</v>
      </c>
      <c r="I81" s="3">
        <v>21</v>
      </c>
      <c r="J81" s="32" t="s">
        <v>72</v>
      </c>
      <c r="R81" s="47"/>
      <c r="S81" s="26"/>
      <c r="T81" s="26"/>
      <c r="U81" s="26"/>
      <c r="V81" s="26"/>
    </row>
    <row r="82" spans="8:22" x14ac:dyDescent="0.15">
      <c r="H82" s="87">
        <v>0</v>
      </c>
      <c r="I82" s="3">
        <v>22</v>
      </c>
      <c r="J82" s="32" t="s">
        <v>26</v>
      </c>
      <c r="R82" s="47"/>
      <c r="S82" s="26"/>
      <c r="T82" s="26"/>
      <c r="U82" s="26"/>
      <c r="V82" s="26"/>
    </row>
    <row r="83" spans="8:22" x14ac:dyDescent="0.15">
      <c r="H83" s="87">
        <v>0</v>
      </c>
      <c r="I83" s="3">
        <v>23</v>
      </c>
      <c r="J83" s="32" t="s">
        <v>27</v>
      </c>
      <c r="R83" s="47"/>
      <c r="S83" s="26"/>
      <c r="T83" s="26"/>
      <c r="U83" s="26"/>
      <c r="V83" s="26"/>
    </row>
    <row r="84" spans="8:22" x14ac:dyDescent="0.15">
      <c r="H84" s="43">
        <v>0</v>
      </c>
      <c r="I84" s="3">
        <v>27</v>
      </c>
      <c r="J84" s="32" t="s">
        <v>31</v>
      </c>
      <c r="R84" s="47"/>
      <c r="S84" s="26"/>
      <c r="T84" s="26"/>
      <c r="U84" s="26"/>
      <c r="V84" s="26"/>
    </row>
    <row r="85" spans="8:22" x14ac:dyDescent="0.15">
      <c r="H85" s="43">
        <v>0</v>
      </c>
      <c r="I85" s="3">
        <v>28</v>
      </c>
      <c r="J85" s="32" t="s">
        <v>32</v>
      </c>
      <c r="R85" s="47"/>
      <c r="S85" s="26"/>
      <c r="T85" s="26"/>
      <c r="U85" s="26"/>
      <c r="V85" s="26"/>
    </row>
    <row r="86" spans="8:22" x14ac:dyDescent="0.15">
      <c r="H86" s="43">
        <v>0</v>
      </c>
      <c r="I86" s="3">
        <v>29</v>
      </c>
      <c r="J86" s="32" t="s">
        <v>54</v>
      </c>
      <c r="R86" s="47"/>
      <c r="S86" s="26"/>
      <c r="T86" s="26"/>
      <c r="U86" s="26"/>
      <c r="V86" s="26"/>
    </row>
    <row r="87" spans="8:22" x14ac:dyDescent="0.15">
      <c r="H87" s="87">
        <v>0</v>
      </c>
      <c r="I87" s="3">
        <v>30</v>
      </c>
      <c r="J87" s="32" t="s">
        <v>33</v>
      </c>
      <c r="R87" s="47"/>
      <c r="S87" s="26"/>
      <c r="T87" s="26"/>
      <c r="U87" s="26"/>
      <c r="V87" s="26"/>
    </row>
    <row r="88" spans="8:22" x14ac:dyDescent="0.15">
      <c r="H88" s="43">
        <v>0</v>
      </c>
      <c r="I88" s="3">
        <v>32</v>
      </c>
      <c r="J88" s="32" t="s">
        <v>35</v>
      </c>
      <c r="R88" s="47"/>
      <c r="S88" s="30"/>
      <c r="T88" s="30"/>
    </row>
    <row r="89" spans="8:22" x14ac:dyDescent="0.15">
      <c r="H89" s="87">
        <v>0</v>
      </c>
      <c r="I89" s="3">
        <v>35</v>
      </c>
      <c r="J89" s="32" t="s">
        <v>36</v>
      </c>
      <c r="R89" s="47"/>
    </row>
    <row r="90" spans="8:22" x14ac:dyDescent="0.15">
      <c r="H90" s="115">
        <f>SUM(H50:H89)</f>
        <v>78611</v>
      </c>
      <c r="I90" s="3"/>
      <c r="J90" s="3" t="s">
        <v>48</v>
      </c>
    </row>
  </sheetData>
  <sortState xmlns:xlrd2="http://schemas.microsoft.com/office/spreadsheetml/2017/richdata2"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O61" sqref="O61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58" t="s">
        <v>70</v>
      </c>
      <c r="I1" t="s">
        <v>49</v>
      </c>
      <c r="J1" s="45"/>
      <c r="L1" s="46"/>
      <c r="N1" s="46"/>
      <c r="O1" s="47"/>
      <c r="R1" s="106"/>
    </row>
    <row r="2" spans="8:30" ht="13.5" customHeight="1" x14ac:dyDescent="0.15">
      <c r="H2" s="241" t="s">
        <v>175</v>
      </c>
      <c r="I2" s="3"/>
      <c r="J2" s="180" t="s">
        <v>70</v>
      </c>
      <c r="K2" s="80"/>
      <c r="L2" s="267" t="s">
        <v>176</v>
      </c>
      <c r="N2" s="47"/>
      <c r="O2" s="1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8:30" ht="13.5" customHeight="1" x14ac:dyDescent="0.15">
      <c r="H3" s="23" t="s">
        <v>99</v>
      </c>
      <c r="I3" s="3"/>
      <c r="J3" s="142" t="s">
        <v>9</v>
      </c>
      <c r="K3" s="80"/>
      <c r="L3" s="268" t="s">
        <v>99</v>
      </c>
      <c r="N3" s="47"/>
      <c r="O3" s="1"/>
      <c r="R3" s="47"/>
      <c r="S3" s="26"/>
      <c r="T3" s="26"/>
      <c r="U3" s="26"/>
      <c r="V3" s="26"/>
    </row>
    <row r="4" spans="8:30" ht="13.5" customHeight="1" x14ac:dyDescent="0.15">
      <c r="H4" s="88">
        <v>43668</v>
      </c>
      <c r="I4" s="3">
        <v>33</v>
      </c>
      <c r="J4" s="158" t="s">
        <v>0</v>
      </c>
      <c r="K4" s="118">
        <f>SUM(I4)</f>
        <v>33</v>
      </c>
      <c r="L4" s="260">
        <v>48320</v>
      </c>
      <c r="M4" s="94"/>
      <c r="N4" s="367"/>
      <c r="O4" s="1"/>
      <c r="R4" s="47"/>
      <c r="S4" s="26"/>
      <c r="T4" s="26"/>
      <c r="U4" s="26"/>
      <c r="V4" s="26"/>
    </row>
    <row r="5" spans="8:30" ht="13.5" customHeight="1" x14ac:dyDescent="0.15">
      <c r="H5" s="87">
        <v>10783</v>
      </c>
      <c r="I5" s="3">
        <v>9</v>
      </c>
      <c r="J5" s="3" t="s">
        <v>139</v>
      </c>
      <c r="K5" s="118">
        <f t="shared" ref="K5:K13" si="0">SUM(I5)</f>
        <v>9</v>
      </c>
      <c r="L5" s="261">
        <v>10469</v>
      </c>
      <c r="M5" s="94"/>
      <c r="N5" s="367"/>
      <c r="O5" s="1"/>
      <c r="R5" s="47"/>
      <c r="S5" s="26"/>
      <c r="T5" s="26"/>
      <c r="U5" s="26"/>
      <c r="V5" s="26"/>
    </row>
    <row r="6" spans="8:30" ht="13.5" customHeight="1" x14ac:dyDescent="0.15">
      <c r="H6" s="87">
        <v>10448</v>
      </c>
      <c r="I6" s="3">
        <v>34</v>
      </c>
      <c r="J6" s="158" t="s">
        <v>1</v>
      </c>
      <c r="K6" s="118">
        <f t="shared" si="0"/>
        <v>34</v>
      </c>
      <c r="L6" s="261">
        <v>9090</v>
      </c>
      <c r="M6" s="94"/>
      <c r="N6" s="367"/>
      <c r="O6" s="1"/>
      <c r="R6" s="47"/>
      <c r="S6" s="26"/>
      <c r="T6" s="26"/>
      <c r="U6" s="26"/>
      <c r="V6" s="26"/>
    </row>
    <row r="7" spans="8:30" ht="13.5" customHeight="1" x14ac:dyDescent="0.15">
      <c r="H7" s="87">
        <v>10361</v>
      </c>
      <c r="I7" s="3">
        <v>13</v>
      </c>
      <c r="J7" s="158" t="s">
        <v>7</v>
      </c>
      <c r="K7" s="118">
        <f t="shared" si="0"/>
        <v>13</v>
      </c>
      <c r="L7" s="261">
        <v>12585</v>
      </c>
      <c r="M7" s="94"/>
      <c r="N7" s="367"/>
      <c r="O7" s="1"/>
      <c r="R7" s="47"/>
      <c r="S7" s="26"/>
      <c r="T7" s="26"/>
      <c r="U7" s="26"/>
      <c r="V7" s="26"/>
    </row>
    <row r="8" spans="8:30" ht="13.5" customHeight="1" x14ac:dyDescent="0.15">
      <c r="H8" s="240">
        <v>5236</v>
      </c>
      <c r="I8" s="3">
        <v>24</v>
      </c>
      <c r="J8" s="158" t="s">
        <v>28</v>
      </c>
      <c r="K8" s="118">
        <f t="shared" si="0"/>
        <v>24</v>
      </c>
      <c r="L8" s="261">
        <v>5744</v>
      </c>
      <c r="M8" s="94"/>
      <c r="N8" s="367"/>
      <c r="O8" s="1"/>
      <c r="R8" s="47"/>
      <c r="S8" s="26"/>
      <c r="T8" s="26"/>
      <c r="U8" s="26"/>
      <c r="V8" s="26"/>
    </row>
    <row r="9" spans="8:30" ht="13.5" customHeight="1" x14ac:dyDescent="0.15">
      <c r="H9" s="87">
        <v>4690</v>
      </c>
      <c r="I9" s="3">
        <v>25</v>
      </c>
      <c r="J9" s="158" t="s">
        <v>29</v>
      </c>
      <c r="K9" s="118">
        <f t="shared" si="0"/>
        <v>25</v>
      </c>
      <c r="L9" s="261">
        <v>4200</v>
      </c>
      <c r="M9" s="94"/>
      <c r="O9" s="1"/>
      <c r="R9" s="47"/>
      <c r="S9" s="26"/>
      <c r="T9" s="26"/>
      <c r="U9" s="26"/>
      <c r="V9" s="26"/>
    </row>
    <row r="10" spans="8:30" ht="13.5" customHeight="1" x14ac:dyDescent="0.15">
      <c r="H10" s="87">
        <v>1561</v>
      </c>
      <c r="I10" s="3">
        <v>20</v>
      </c>
      <c r="J10" s="158" t="s">
        <v>24</v>
      </c>
      <c r="K10" s="118">
        <f t="shared" si="0"/>
        <v>20</v>
      </c>
      <c r="L10" s="261">
        <v>1306</v>
      </c>
      <c r="M10" s="94"/>
      <c r="O10" s="1"/>
      <c r="R10" s="47"/>
      <c r="S10" s="26"/>
      <c r="T10" s="26"/>
      <c r="U10" s="26"/>
      <c r="V10" s="26"/>
    </row>
    <row r="11" spans="8:30" ht="13.5" customHeight="1" x14ac:dyDescent="0.15">
      <c r="H11" s="87">
        <v>1408</v>
      </c>
      <c r="I11" s="3">
        <v>12</v>
      </c>
      <c r="J11" s="158" t="s">
        <v>18</v>
      </c>
      <c r="K11" s="118">
        <f t="shared" si="0"/>
        <v>12</v>
      </c>
      <c r="L11" s="261">
        <v>2911</v>
      </c>
      <c r="M11" s="94"/>
      <c r="O11" s="1"/>
      <c r="R11" s="47"/>
      <c r="S11" s="26"/>
      <c r="T11" s="26"/>
      <c r="U11" s="26"/>
      <c r="V11" s="26"/>
    </row>
    <row r="12" spans="8:30" ht="13.5" customHeight="1" x14ac:dyDescent="0.15">
      <c r="H12" s="87">
        <v>1102</v>
      </c>
      <c r="I12" s="3">
        <v>17</v>
      </c>
      <c r="J12" s="158" t="s">
        <v>21</v>
      </c>
      <c r="K12" s="118">
        <f t="shared" si="0"/>
        <v>17</v>
      </c>
      <c r="L12" s="261">
        <v>1060</v>
      </c>
      <c r="M12" s="94"/>
      <c r="R12" s="47"/>
      <c r="S12" s="26"/>
      <c r="T12" s="26"/>
      <c r="U12" s="89"/>
      <c r="V12" s="26"/>
    </row>
    <row r="13" spans="8:30" ht="13.5" customHeight="1" thickBot="1" x14ac:dyDescent="0.2">
      <c r="H13" s="164">
        <v>904</v>
      </c>
      <c r="I13" s="14">
        <v>26</v>
      </c>
      <c r="J13" s="160" t="s">
        <v>30</v>
      </c>
      <c r="K13" s="179">
        <f t="shared" si="0"/>
        <v>26</v>
      </c>
      <c r="L13" s="269">
        <v>1421</v>
      </c>
      <c r="M13" s="94"/>
      <c r="N13" s="95"/>
      <c r="R13" s="47"/>
      <c r="S13" s="26"/>
      <c r="T13" s="26"/>
      <c r="U13" s="26"/>
      <c r="V13" s="26"/>
    </row>
    <row r="14" spans="8:30" ht="13.5" customHeight="1" thickTop="1" x14ac:dyDescent="0.15">
      <c r="H14" s="322">
        <v>823</v>
      </c>
      <c r="I14" s="217">
        <v>40</v>
      </c>
      <c r="J14" s="218" t="s">
        <v>2</v>
      </c>
      <c r="K14" s="80" t="s">
        <v>8</v>
      </c>
      <c r="L14" s="270">
        <v>103332</v>
      </c>
      <c r="N14" s="47"/>
      <c r="R14" s="47"/>
      <c r="S14" s="26"/>
      <c r="T14" s="26"/>
      <c r="U14" s="26"/>
      <c r="V14" s="26"/>
    </row>
    <row r="15" spans="8:30" ht="13.5" customHeight="1" x14ac:dyDescent="0.15">
      <c r="H15" s="240">
        <v>647</v>
      </c>
      <c r="I15" s="3">
        <v>16</v>
      </c>
      <c r="J15" s="158" t="s">
        <v>3</v>
      </c>
      <c r="K15" s="49"/>
      <c r="L15" s="26"/>
      <c r="N15" s="31"/>
      <c r="R15" s="47"/>
      <c r="S15" s="26"/>
      <c r="T15" s="26"/>
      <c r="U15" s="26"/>
      <c r="V15" s="26"/>
    </row>
    <row r="16" spans="8:30" ht="13.5" customHeight="1" x14ac:dyDescent="0.15">
      <c r="H16" s="87">
        <v>644</v>
      </c>
      <c r="I16" s="3">
        <v>6</v>
      </c>
      <c r="J16" s="158" t="s">
        <v>13</v>
      </c>
      <c r="K16" s="49"/>
      <c r="R16" s="47"/>
      <c r="S16" s="26"/>
      <c r="T16" s="26"/>
      <c r="U16" s="26"/>
      <c r="V16" s="26"/>
    </row>
    <row r="17" spans="1:22" ht="13.5" customHeight="1" x14ac:dyDescent="0.15">
      <c r="H17" s="87">
        <v>552</v>
      </c>
      <c r="I17" s="3">
        <v>21</v>
      </c>
      <c r="J17" s="158" t="s">
        <v>25</v>
      </c>
      <c r="K17" s="44"/>
      <c r="L17" s="26"/>
      <c r="R17" s="47"/>
      <c r="S17" s="26"/>
      <c r="T17" s="26"/>
      <c r="U17" s="26"/>
      <c r="V17" s="26"/>
    </row>
    <row r="18" spans="1:22" ht="13.5" customHeight="1" x14ac:dyDescent="0.15">
      <c r="H18" s="120">
        <v>503</v>
      </c>
      <c r="I18" s="3">
        <v>36</v>
      </c>
      <c r="J18" s="158" t="s">
        <v>5</v>
      </c>
      <c r="K18" s="44"/>
      <c r="L18" s="26"/>
      <c r="R18" s="47"/>
      <c r="S18" s="26"/>
      <c r="T18" s="26"/>
      <c r="U18" s="26"/>
      <c r="V18" s="26"/>
    </row>
    <row r="19" spans="1:22" ht="13.5" customHeight="1" x14ac:dyDescent="0.15">
      <c r="H19" s="88">
        <v>355</v>
      </c>
      <c r="I19" s="3">
        <v>18</v>
      </c>
      <c r="J19" s="158" t="s">
        <v>22</v>
      </c>
      <c r="L19" s="31" t="s">
        <v>70</v>
      </c>
      <c r="M19" s="92" t="s">
        <v>63</v>
      </c>
      <c r="N19" s="41" t="s">
        <v>75</v>
      </c>
      <c r="R19" s="47"/>
      <c r="S19" s="26"/>
      <c r="T19" s="26"/>
      <c r="U19" s="26"/>
      <c r="V19" s="26"/>
    </row>
    <row r="20" spans="1:22" ht="13.5" customHeight="1" thickBot="1" x14ac:dyDescent="0.2">
      <c r="H20" s="87">
        <v>355</v>
      </c>
      <c r="I20" s="3">
        <v>31</v>
      </c>
      <c r="J20" s="3" t="s">
        <v>64</v>
      </c>
      <c r="K20" s="118">
        <f>SUM(I4)</f>
        <v>33</v>
      </c>
      <c r="L20" s="158" t="s">
        <v>0</v>
      </c>
      <c r="M20" s="271">
        <v>44409</v>
      </c>
      <c r="N20" s="88">
        <f>SUM(H4)</f>
        <v>43668</v>
      </c>
      <c r="R20" s="47"/>
      <c r="S20" s="26"/>
      <c r="T20" s="26"/>
      <c r="U20" s="26"/>
      <c r="V20" s="26"/>
    </row>
    <row r="21" spans="1:22" ht="13.5" customHeight="1" x14ac:dyDescent="0.15">
      <c r="A21" s="57" t="s">
        <v>46</v>
      </c>
      <c r="B21" s="58" t="s">
        <v>47</v>
      </c>
      <c r="C21" s="58" t="s">
        <v>171</v>
      </c>
      <c r="D21" s="58" t="s">
        <v>163</v>
      </c>
      <c r="E21" s="58" t="s">
        <v>41</v>
      </c>
      <c r="F21" s="58" t="s">
        <v>50</v>
      </c>
      <c r="G21" s="59" t="s">
        <v>52</v>
      </c>
      <c r="H21" s="240">
        <v>316</v>
      </c>
      <c r="I21" s="3">
        <v>38</v>
      </c>
      <c r="J21" s="158" t="s">
        <v>38</v>
      </c>
      <c r="K21" s="118">
        <f t="shared" ref="K21:K29" si="1">SUM(I5)</f>
        <v>9</v>
      </c>
      <c r="L21" s="3" t="s">
        <v>139</v>
      </c>
      <c r="M21" s="272">
        <v>10477</v>
      </c>
      <c r="N21" s="88">
        <f t="shared" ref="N21:N29" si="2">SUM(H5)</f>
        <v>10783</v>
      </c>
      <c r="R21" s="47"/>
      <c r="S21" s="26"/>
      <c r="T21" s="26"/>
      <c r="U21" s="26"/>
      <c r="V21" s="26"/>
    </row>
    <row r="22" spans="1:22" ht="13.5" customHeight="1" x14ac:dyDescent="0.15">
      <c r="A22" s="60">
        <v>1</v>
      </c>
      <c r="B22" s="158" t="s">
        <v>0</v>
      </c>
      <c r="C22" s="42">
        <f>SUM(H4)</f>
        <v>43668</v>
      </c>
      <c r="D22" s="96">
        <f>SUM(L4)</f>
        <v>48320</v>
      </c>
      <c r="E22" s="54">
        <f t="shared" ref="E22:E31" si="3">SUM(N20/M20*100)</f>
        <v>98.331419306897246</v>
      </c>
      <c r="F22" s="51">
        <f t="shared" ref="F22:F32" si="4">SUM(C22/D22*100)</f>
        <v>90.372516556291387</v>
      </c>
      <c r="G22" s="61"/>
      <c r="H22" s="87">
        <v>305</v>
      </c>
      <c r="I22" s="3">
        <v>3</v>
      </c>
      <c r="J22" s="158" t="s">
        <v>10</v>
      </c>
      <c r="K22" s="118">
        <f t="shared" si="1"/>
        <v>34</v>
      </c>
      <c r="L22" s="158" t="s">
        <v>1</v>
      </c>
      <c r="M22" s="272">
        <v>9044</v>
      </c>
      <c r="N22" s="88">
        <f t="shared" si="2"/>
        <v>10448</v>
      </c>
      <c r="R22" s="47"/>
      <c r="S22" s="26"/>
      <c r="T22" s="26"/>
      <c r="U22" s="26"/>
      <c r="V22" s="26"/>
    </row>
    <row r="23" spans="1:22" ht="13.5" customHeight="1" x14ac:dyDescent="0.15">
      <c r="A23" s="60">
        <v>2</v>
      </c>
      <c r="B23" s="3" t="s">
        <v>139</v>
      </c>
      <c r="C23" s="42">
        <f t="shared" ref="C23:C31" si="5">SUM(H5)</f>
        <v>10783</v>
      </c>
      <c r="D23" s="96">
        <f t="shared" ref="D23:D31" si="6">SUM(L5)</f>
        <v>10469</v>
      </c>
      <c r="E23" s="54">
        <f t="shared" si="3"/>
        <v>102.92068340173715</v>
      </c>
      <c r="F23" s="51">
        <f t="shared" si="4"/>
        <v>102.99933135925113</v>
      </c>
      <c r="G23" s="61"/>
      <c r="H23" s="87">
        <v>231</v>
      </c>
      <c r="I23" s="3">
        <v>1</v>
      </c>
      <c r="J23" s="158" t="s">
        <v>4</v>
      </c>
      <c r="K23" s="118">
        <f t="shared" si="1"/>
        <v>13</v>
      </c>
      <c r="L23" s="158" t="s">
        <v>7</v>
      </c>
      <c r="M23" s="272">
        <v>8586</v>
      </c>
      <c r="N23" s="88">
        <f t="shared" si="2"/>
        <v>10361</v>
      </c>
      <c r="R23" s="47"/>
      <c r="S23" s="26"/>
      <c r="T23" s="26"/>
      <c r="U23" s="26"/>
      <c r="V23" s="26"/>
    </row>
    <row r="24" spans="1:22" ht="13.5" customHeight="1" x14ac:dyDescent="0.15">
      <c r="A24" s="60">
        <v>3</v>
      </c>
      <c r="B24" s="158" t="s">
        <v>1</v>
      </c>
      <c r="C24" s="42">
        <f t="shared" si="5"/>
        <v>10448</v>
      </c>
      <c r="D24" s="96">
        <f t="shared" si="6"/>
        <v>9090</v>
      </c>
      <c r="E24" s="54">
        <f t="shared" si="3"/>
        <v>115.52410437859355</v>
      </c>
      <c r="F24" s="51">
        <f t="shared" si="4"/>
        <v>114.93949394939493</v>
      </c>
      <c r="G24" s="61"/>
      <c r="H24" s="87">
        <v>214</v>
      </c>
      <c r="I24" s="3">
        <v>14</v>
      </c>
      <c r="J24" s="158" t="s">
        <v>19</v>
      </c>
      <c r="K24" s="118">
        <f t="shared" si="1"/>
        <v>24</v>
      </c>
      <c r="L24" s="158" t="s">
        <v>28</v>
      </c>
      <c r="M24" s="272">
        <v>4672</v>
      </c>
      <c r="N24" s="88">
        <f t="shared" si="2"/>
        <v>5236</v>
      </c>
      <c r="R24" s="47"/>
      <c r="S24" s="26"/>
      <c r="T24" s="26"/>
      <c r="U24" s="26"/>
      <c r="V24" s="26"/>
    </row>
    <row r="25" spans="1:22" ht="13.5" customHeight="1" x14ac:dyDescent="0.15">
      <c r="A25" s="60">
        <v>4</v>
      </c>
      <c r="B25" s="158" t="s">
        <v>7</v>
      </c>
      <c r="C25" s="42">
        <f t="shared" si="5"/>
        <v>10361</v>
      </c>
      <c r="D25" s="96">
        <f t="shared" si="6"/>
        <v>12585</v>
      </c>
      <c r="E25" s="54">
        <f t="shared" si="3"/>
        <v>120.67318891218261</v>
      </c>
      <c r="F25" s="51">
        <f t="shared" si="4"/>
        <v>82.328168454509338</v>
      </c>
      <c r="G25" s="61"/>
      <c r="H25" s="87">
        <v>162</v>
      </c>
      <c r="I25" s="3">
        <v>5</v>
      </c>
      <c r="J25" s="158" t="s">
        <v>12</v>
      </c>
      <c r="K25" s="118">
        <f t="shared" si="1"/>
        <v>25</v>
      </c>
      <c r="L25" s="158" t="s">
        <v>29</v>
      </c>
      <c r="M25" s="272">
        <v>3181</v>
      </c>
      <c r="N25" s="88">
        <f t="shared" si="2"/>
        <v>4690</v>
      </c>
      <c r="R25" s="47"/>
      <c r="S25" s="26"/>
      <c r="T25" s="26"/>
      <c r="U25" s="26"/>
      <c r="V25" s="26"/>
    </row>
    <row r="26" spans="1:22" ht="13.5" customHeight="1" x14ac:dyDescent="0.15">
      <c r="A26" s="60">
        <v>5</v>
      </c>
      <c r="B26" s="158" t="s">
        <v>28</v>
      </c>
      <c r="C26" s="42">
        <f t="shared" si="5"/>
        <v>5236</v>
      </c>
      <c r="D26" s="96">
        <f t="shared" si="6"/>
        <v>5744</v>
      </c>
      <c r="E26" s="54">
        <f t="shared" si="3"/>
        <v>112.07191780821917</v>
      </c>
      <c r="F26" s="51">
        <f t="shared" si="4"/>
        <v>91.155988857938723</v>
      </c>
      <c r="G26" s="71"/>
      <c r="H26" s="87">
        <v>154</v>
      </c>
      <c r="I26" s="3">
        <v>22</v>
      </c>
      <c r="J26" s="158" t="s">
        <v>26</v>
      </c>
      <c r="K26" s="118">
        <f t="shared" si="1"/>
        <v>20</v>
      </c>
      <c r="L26" s="158" t="s">
        <v>24</v>
      </c>
      <c r="M26" s="272">
        <v>1600</v>
      </c>
      <c r="N26" s="88">
        <f t="shared" si="2"/>
        <v>1561</v>
      </c>
      <c r="R26" s="47"/>
      <c r="S26" s="26"/>
      <c r="T26" s="26"/>
      <c r="U26" s="26"/>
      <c r="V26" s="26"/>
    </row>
    <row r="27" spans="1:22" ht="13.5" customHeight="1" x14ac:dyDescent="0.15">
      <c r="A27" s="60">
        <v>6</v>
      </c>
      <c r="B27" s="158" t="s">
        <v>29</v>
      </c>
      <c r="C27" s="42">
        <f t="shared" si="5"/>
        <v>4690</v>
      </c>
      <c r="D27" s="96">
        <f t="shared" si="6"/>
        <v>4200</v>
      </c>
      <c r="E27" s="54">
        <f t="shared" si="3"/>
        <v>147.43791260609871</v>
      </c>
      <c r="F27" s="51">
        <f t="shared" si="4"/>
        <v>111.66666666666667</v>
      </c>
      <c r="G27" s="75"/>
      <c r="H27" s="87">
        <v>40</v>
      </c>
      <c r="I27" s="3">
        <v>23</v>
      </c>
      <c r="J27" s="158" t="s">
        <v>27</v>
      </c>
      <c r="K27" s="118">
        <f t="shared" si="1"/>
        <v>12</v>
      </c>
      <c r="L27" s="158" t="s">
        <v>18</v>
      </c>
      <c r="M27" s="272">
        <v>984</v>
      </c>
      <c r="N27" s="88">
        <f t="shared" si="2"/>
        <v>1408</v>
      </c>
      <c r="R27" s="47"/>
      <c r="S27" s="26"/>
      <c r="T27" s="26"/>
      <c r="U27" s="26"/>
      <c r="V27" s="26"/>
    </row>
    <row r="28" spans="1:22" ht="13.5" customHeight="1" x14ac:dyDescent="0.15">
      <c r="A28" s="60">
        <v>7</v>
      </c>
      <c r="B28" s="158" t="s">
        <v>24</v>
      </c>
      <c r="C28" s="42">
        <f t="shared" si="5"/>
        <v>1561</v>
      </c>
      <c r="D28" s="96">
        <f t="shared" si="6"/>
        <v>1306</v>
      </c>
      <c r="E28" s="54">
        <f t="shared" si="3"/>
        <v>97.5625</v>
      </c>
      <c r="F28" s="51">
        <f t="shared" si="4"/>
        <v>119.52526799387442</v>
      </c>
      <c r="G28" s="61"/>
      <c r="H28" s="87">
        <v>25</v>
      </c>
      <c r="I28" s="3">
        <v>11</v>
      </c>
      <c r="J28" s="158" t="s">
        <v>17</v>
      </c>
      <c r="K28" s="118">
        <f t="shared" si="1"/>
        <v>17</v>
      </c>
      <c r="L28" s="158" t="s">
        <v>21</v>
      </c>
      <c r="M28" s="272">
        <v>1050</v>
      </c>
      <c r="N28" s="88">
        <f t="shared" si="2"/>
        <v>1102</v>
      </c>
      <c r="R28" s="47"/>
      <c r="S28" s="26"/>
      <c r="T28" s="26"/>
      <c r="U28" s="26"/>
      <c r="V28" s="26"/>
    </row>
    <row r="29" spans="1:22" ht="13.5" customHeight="1" thickBot="1" x14ac:dyDescent="0.2">
      <c r="A29" s="60">
        <v>8</v>
      </c>
      <c r="B29" s="158" t="s">
        <v>18</v>
      </c>
      <c r="C29" s="42">
        <f t="shared" si="5"/>
        <v>1408</v>
      </c>
      <c r="D29" s="96">
        <f t="shared" si="6"/>
        <v>2911</v>
      </c>
      <c r="E29" s="54">
        <f t="shared" si="3"/>
        <v>143.08943089430895</v>
      </c>
      <c r="F29" s="51">
        <f t="shared" si="4"/>
        <v>48.368258330470624</v>
      </c>
      <c r="G29" s="72"/>
      <c r="H29" s="87">
        <v>25</v>
      </c>
      <c r="I29" s="3">
        <v>27</v>
      </c>
      <c r="J29" s="158" t="s">
        <v>31</v>
      </c>
      <c r="K29" s="179">
        <f t="shared" si="1"/>
        <v>26</v>
      </c>
      <c r="L29" s="160" t="s">
        <v>30</v>
      </c>
      <c r="M29" s="273">
        <v>348</v>
      </c>
      <c r="N29" s="88">
        <f t="shared" si="2"/>
        <v>904</v>
      </c>
      <c r="R29" s="47"/>
      <c r="S29" s="26"/>
      <c r="T29" s="26"/>
      <c r="U29" s="26"/>
      <c r="V29" s="26"/>
    </row>
    <row r="30" spans="1:22" ht="13.5" customHeight="1" thickTop="1" x14ac:dyDescent="0.15">
      <c r="A30" s="60">
        <v>9</v>
      </c>
      <c r="B30" s="158" t="s">
        <v>21</v>
      </c>
      <c r="C30" s="42">
        <f t="shared" si="5"/>
        <v>1102</v>
      </c>
      <c r="D30" s="96">
        <f t="shared" si="6"/>
        <v>1060</v>
      </c>
      <c r="E30" s="54">
        <f t="shared" si="3"/>
        <v>104.95238095238095</v>
      </c>
      <c r="F30" s="51">
        <f t="shared" si="4"/>
        <v>103.96226415094341</v>
      </c>
      <c r="G30" s="71"/>
      <c r="H30" s="240">
        <v>6</v>
      </c>
      <c r="I30" s="3">
        <v>32</v>
      </c>
      <c r="J30" s="158" t="s">
        <v>35</v>
      </c>
      <c r="K30" s="112"/>
      <c r="L30" s="283" t="s">
        <v>107</v>
      </c>
      <c r="M30" s="274">
        <v>91063</v>
      </c>
      <c r="N30" s="88">
        <f>SUM(H44)</f>
        <v>95518</v>
      </c>
      <c r="R30" s="47"/>
      <c r="S30" s="26"/>
      <c r="T30" s="26"/>
      <c r="U30" s="26"/>
      <c r="V30" s="26"/>
    </row>
    <row r="31" spans="1:22" ht="13.5" customHeight="1" thickBot="1" x14ac:dyDescent="0.2">
      <c r="A31" s="73">
        <v>10</v>
      </c>
      <c r="B31" s="160" t="s">
        <v>30</v>
      </c>
      <c r="C31" s="42">
        <f t="shared" si="5"/>
        <v>904</v>
      </c>
      <c r="D31" s="96">
        <f t="shared" si="6"/>
        <v>1421</v>
      </c>
      <c r="E31" s="54">
        <f t="shared" si="3"/>
        <v>259.77011494252878</v>
      </c>
      <c r="F31" s="62">
        <f t="shared" si="4"/>
        <v>63.617171006333571</v>
      </c>
      <c r="G31" s="74"/>
      <c r="H31" s="240">
        <v>0</v>
      </c>
      <c r="I31" s="3">
        <v>2</v>
      </c>
      <c r="J31" s="158" t="s">
        <v>6</v>
      </c>
      <c r="K31" s="44"/>
      <c r="L31" s="213"/>
      <c r="R31" s="47"/>
      <c r="S31" s="26"/>
      <c r="T31" s="26"/>
      <c r="U31" s="26"/>
      <c r="V31" s="26"/>
    </row>
    <row r="32" spans="1:22" ht="13.5" customHeight="1" thickBot="1" x14ac:dyDescent="0.2">
      <c r="A32" s="64"/>
      <c r="B32" s="65" t="s">
        <v>57</v>
      </c>
      <c r="C32" s="66">
        <f>SUM(H44)</f>
        <v>95518</v>
      </c>
      <c r="D32" s="66">
        <f>SUM(L14)</f>
        <v>103332</v>
      </c>
      <c r="E32" s="67">
        <f>SUM(N30/M30*100)</f>
        <v>104.89221747581345</v>
      </c>
      <c r="F32" s="62">
        <f t="shared" si="4"/>
        <v>92.437966941508918</v>
      </c>
      <c r="G32" s="70"/>
      <c r="H32" s="88">
        <v>0</v>
      </c>
      <c r="I32" s="3">
        <v>4</v>
      </c>
      <c r="J32" s="158" t="s">
        <v>11</v>
      </c>
      <c r="K32" s="44"/>
      <c r="L32" s="29"/>
      <c r="R32" s="47"/>
      <c r="S32" s="26"/>
      <c r="T32" s="26"/>
      <c r="U32" s="26"/>
      <c r="V32" s="26"/>
    </row>
    <row r="33" spans="3:30" ht="13.5" customHeight="1" x14ac:dyDescent="0.15">
      <c r="H33" s="87">
        <v>0</v>
      </c>
      <c r="I33" s="3">
        <v>7</v>
      </c>
      <c r="J33" s="158" t="s">
        <v>14</v>
      </c>
      <c r="K33" s="44"/>
      <c r="L33" s="29"/>
      <c r="R33" s="47"/>
      <c r="S33" s="26"/>
      <c r="T33" s="26"/>
      <c r="U33" s="26"/>
      <c r="V33" s="26"/>
    </row>
    <row r="34" spans="3:30" ht="13.5" customHeight="1" x14ac:dyDescent="0.15">
      <c r="C34" s="10"/>
      <c r="D34" s="10"/>
      <c r="H34" s="120">
        <v>0</v>
      </c>
      <c r="I34" s="3">
        <v>8</v>
      </c>
      <c r="J34" s="158" t="s">
        <v>15</v>
      </c>
      <c r="K34" s="44"/>
      <c r="L34" s="29"/>
      <c r="R34" s="47"/>
      <c r="S34" s="26"/>
      <c r="T34" s="26"/>
      <c r="U34" s="26"/>
      <c r="V34" s="26"/>
    </row>
    <row r="35" spans="3:30" ht="13.5" customHeight="1" x14ac:dyDescent="0.15">
      <c r="H35" s="88">
        <v>0</v>
      </c>
      <c r="I35" s="3">
        <v>10</v>
      </c>
      <c r="J35" s="158" t="s">
        <v>16</v>
      </c>
      <c r="K35" s="44"/>
      <c r="L35" s="29"/>
      <c r="R35" s="47"/>
      <c r="S35" s="26"/>
      <c r="T35" s="26"/>
      <c r="U35" s="26"/>
      <c r="V35" s="26"/>
    </row>
    <row r="36" spans="3:30" ht="13.5" customHeight="1" x14ac:dyDescent="0.15">
      <c r="H36" s="240">
        <v>0</v>
      </c>
      <c r="I36" s="3">
        <v>15</v>
      </c>
      <c r="J36" s="158" t="s">
        <v>20</v>
      </c>
      <c r="K36" s="44"/>
      <c r="L36" s="29"/>
      <c r="R36" s="47"/>
      <c r="S36" s="26"/>
      <c r="T36" s="26"/>
      <c r="U36" s="26"/>
      <c r="V36" s="26"/>
    </row>
    <row r="37" spans="3:30" ht="13.5" customHeight="1" x14ac:dyDescent="0.15">
      <c r="H37" s="87">
        <v>0</v>
      </c>
      <c r="I37" s="3">
        <v>19</v>
      </c>
      <c r="J37" s="158" t="s">
        <v>23</v>
      </c>
      <c r="K37" s="44"/>
      <c r="L37" s="26"/>
      <c r="R37" s="47"/>
      <c r="S37" s="26"/>
      <c r="T37" s="26"/>
      <c r="U37" s="26"/>
      <c r="V37" s="89"/>
    </row>
    <row r="38" spans="3:30" ht="13.5" customHeight="1" x14ac:dyDescent="0.15">
      <c r="H38" s="87">
        <v>0</v>
      </c>
      <c r="I38" s="3">
        <v>28</v>
      </c>
      <c r="J38" s="158" t="s">
        <v>32</v>
      </c>
      <c r="K38" s="44"/>
      <c r="L38" s="26"/>
      <c r="R38" s="47"/>
      <c r="S38" s="26"/>
      <c r="T38" s="26"/>
      <c r="U38" s="26"/>
      <c r="V38" s="26"/>
    </row>
    <row r="39" spans="3:30" ht="13.5" customHeight="1" x14ac:dyDescent="0.15">
      <c r="H39" s="87">
        <v>0</v>
      </c>
      <c r="I39" s="3">
        <v>29</v>
      </c>
      <c r="J39" s="158" t="s">
        <v>54</v>
      </c>
      <c r="K39" s="44"/>
      <c r="L39" s="26"/>
      <c r="R39" s="47"/>
      <c r="S39" s="26"/>
      <c r="T39" s="26"/>
      <c r="U39" s="26"/>
      <c r="V39" s="26"/>
    </row>
    <row r="40" spans="3:30" ht="13.5" customHeight="1" x14ac:dyDescent="0.15">
      <c r="H40" s="87">
        <v>0</v>
      </c>
      <c r="I40" s="3">
        <v>30</v>
      </c>
      <c r="J40" s="158" t="s">
        <v>33</v>
      </c>
      <c r="K40" s="44"/>
      <c r="L40" s="26"/>
      <c r="R40" s="47"/>
      <c r="S40" s="26"/>
      <c r="T40" s="26"/>
      <c r="U40" s="26"/>
      <c r="V40" s="26"/>
    </row>
    <row r="41" spans="3:30" ht="13.5" customHeight="1" x14ac:dyDescent="0.15">
      <c r="H41" s="87">
        <v>0</v>
      </c>
      <c r="I41" s="3">
        <v>35</v>
      </c>
      <c r="J41" s="158" t="s">
        <v>36</v>
      </c>
      <c r="K41" s="44"/>
      <c r="L41" s="26"/>
      <c r="R41" s="47"/>
      <c r="S41" s="26"/>
      <c r="T41" s="26"/>
      <c r="U41" s="26"/>
      <c r="V41" s="26"/>
    </row>
    <row r="42" spans="3:30" ht="13.5" customHeight="1" x14ac:dyDescent="0.15">
      <c r="H42" s="87">
        <v>0</v>
      </c>
      <c r="I42" s="3">
        <v>37</v>
      </c>
      <c r="J42" s="158" t="s">
        <v>37</v>
      </c>
      <c r="K42" s="44"/>
      <c r="L42" s="26"/>
      <c r="R42" s="47"/>
      <c r="S42" s="26"/>
      <c r="T42" s="26"/>
      <c r="U42" s="26"/>
      <c r="V42" s="26"/>
    </row>
    <row r="43" spans="3:30" ht="13.5" customHeight="1" x14ac:dyDescent="0.15">
      <c r="H43" s="87">
        <v>0</v>
      </c>
      <c r="I43" s="3">
        <v>39</v>
      </c>
      <c r="J43" s="158" t="s">
        <v>39</v>
      </c>
      <c r="K43" s="44"/>
      <c r="L43" s="26"/>
      <c r="R43" s="47"/>
      <c r="S43" s="30"/>
      <c r="T43" s="30"/>
      <c r="U43" s="30"/>
      <c r="V43" s="30"/>
    </row>
    <row r="44" spans="3:30" ht="13.5" customHeight="1" x14ac:dyDescent="0.15">
      <c r="H44" s="115">
        <f>SUM(H4:H43)</f>
        <v>95518</v>
      </c>
      <c r="I44" s="3"/>
      <c r="J44" s="158" t="s">
        <v>48</v>
      </c>
      <c r="K44" s="53"/>
      <c r="R44" s="47"/>
    </row>
    <row r="45" spans="3:30" ht="13.5" customHeight="1" x14ac:dyDescent="0.15">
      <c r="R45" s="106"/>
    </row>
    <row r="46" spans="3:30" ht="13.5" customHeight="1" x14ac:dyDescent="0.15">
      <c r="R46" s="46"/>
      <c r="S46" s="103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3:30" ht="13.5" customHeight="1" x14ac:dyDescent="0.2">
      <c r="I47" t="s">
        <v>49</v>
      </c>
      <c r="J47" s="45"/>
      <c r="L47" s="46"/>
      <c r="N47" s="46"/>
      <c r="R47" s="47"/>
      <c r="S47" s="26"/>
      <c r="T47" s="26"/>
      <c r="U47" s="26"/>
      <c r="V47" s="26"/>
    </row>
    <row r="48" spans="3:30" ht="13.5" customHeight="1" x14ac:dyDescent="0.15">
      <c r="H48" s="181" t="s">
        <v>174</v>
      </c>
      <c r="I48" s="3"/>
      <c r="J48" s="176" t="s">
        <v>104</v>
      </c>
      <c r="K48" s="80"/>
      <c r="L48" s="247" t="s">
        <v>176</v>
      </c>
      <c r="N48" s="47"/>
      <c r="R48" s="47"/>
      <c r="S48" s="26"/>
      <c r="T48" s="26"/>
      <c r="U48" s="26"/>
      <c r="V48" s="26"/>
    </row>
    <row r="49" spans="1:22" ht="13.5" customHeight="1" x14ac:dyDescent="0.15">
      <c r="H49" s="7" t="s">
        <v>99</v>
      </c>
      <c r="I49" s="3"/>
      <c r="J49" s="142" t="s">
        <v>9</v>
      </c>
      <c r="K49" s="97"/>
      <c r="L49" s="93" t="s">
        <v>99</v>
      </c>
      <c r="N49" s="47"/>
      <c r="R49" s="47"/>
      <c r="S49" s="26"/>
      <c r="T49" s="26"/>
      <c r="U49" s="26"/>
      <c r="V49" s="26"/>
    </row>
    <row r="50" spans="1:22" ht="13.5" customHeight="1" x14ac:dyDescent="0.15">
      <c r="H50" s="88">
        <v>327451</v>
      </c>
      <c r="I50" s="158">
        <v>17</v>
      </c>
      <c r="J50" s="158" t="s">
        <v>21</v>
      </c>
      <c r="K50" s="121">
        <f>SUM(I50)</f>
        <v>17</v>
      </c>
      <c r="L50" s="248">
        <v>352521</v>
      </c>
      <c r="M50" s="78"/>
      <c r="N50" s="47"/>
      <c r="O50" s="26"/>
      <c r="R50" s="47"/>
      <c r="S50" s="26"/>
      <c r="T50" s="26"/>
      <c r="U50" s="26"/>
      <c r="V50" s="26"/>
    </row>
    <row r="51" spans="1:22" ht="13.5" customHeight="1" x14ac:dyDescent="0.15">
      <c r="H51" s="87">
        <v>88280</v>
      </c>
      <c r="I51" s="158">
        <v>36</v>
      </c>
      <c r="J51" s="158" t="s">
        <v>5</v>
      </c>
      <c r="K51" s="121">
        <f t="shared" ref="K51:K59" si="7">SUM(I51)</f>
        <v>36</v>
      </c>
      <c r="L51" s="248">
        <v>66614</v>
      </c>
      <c r="M51" s="78"/>
      <c r="N51" s="47"/>
      <c r="O51" s="26"/>
      <c r="R51" s="47"/>
      <c r="S51" s="26"/>
      <c r="T51" s="26"/>
      <c r="U51" s="26"/>
      <c r="V51" s="26"/>
    </row>
    <row r="52" spans="1:22" ht="13.5" customHeight="1" x14ac:dyDescent="0.15">
      <c r="H52" s="240">
        <v>27173</v>
      </c>
      <c r="I52" s="158">
        <v>16</v>
      </c>
      <c r="J52" s="158" t="s">
        <v>3</v>
      </c>
      <c r="K52" s="121">
        <f t="shared" si="7"/>
        <v>16</v>
      </c>
      <c r="L52" s="248">
        <v>21451</v>
      </c>
      <c r="M52" s="78"/>
      <c r="N52" s="47"/>
      <c r="O52" s="26"/>
      <c r="R52" s="47"/>
      <c r="S52" s="26"/>
      <c r="T52" s="26"/>
      <c r="U52" s="26"/>
      <c r="V52" s="26"/>
    </row>
    <row r="53" spans="1:22" ht="13.5" customHeight="1" thickBot="1" x14ac:dyDescent="0.2">
      <c r="H53" s="240">
        <v>23369</v>
      </c>
      <c r="I53" s="158">
        <v>40</v>
      </c>
      <c r="J53" s="158" t="s">
        <v>2</v>
      </c>
      <c r="K53" s="121">
        <f t="shared" si="7"/>
        <v>40</v>
      </c>
      <c r="L53" s="248">
        <v>22467</v>
      </c>
      <c r="M53" s="78"/>
      <c r="N53" s="47"/>
      <c r="R53" s="47"/>
      <c r="S53" s="26"/>
      <c r="T53" s="26"/>
      <c r="U53" s="26"/>
      <c r="V53" s="26"/>
    </row>
    <row r="54" spans="1:22" ht="13.5" customHeight="1" x14ac:dyDescent="0.15">
      <c r="A54" s="57" t="s">
        <v>46</v>
      </c>
      <c r="B54" s="58" t="s">
        <v>47</v>
      </c>
      <c r="C54" s="58" t="s">
        <v>171</v>
      </c>
      <c r="D54" s="58" t="s">
        <v>163</v>
      </c>
      <c r="E54" s="58" t="s">
        <v>41</v>
      </c>
      <c r="F54" s="58" t="s">
        <v>50</v>
      </c>
      <c r="G54" s="59" t="s">
        <v>52</v>
      </c>
      <c r="H54" s="87">
        <v>16823</v>
      </c>
      <c r="I54" s="158">
        <v>26</v>
      </c>
      <c r="J54" s="158" t="s">
        <v>30</v>
      </c>
      <c r="K54" s="121">
        <f t="shared" si="7"/>
        <v>26</v>
      </c>
      <c r="L54" s="248">
        <v>19185</v>
      </c>
      <c r="M54" s="78"/>
      <c r="N54" s="47"/>
      <c r="R54" s="47"/>
      <c r="S54" s="26"/>
      <c r="T54" s="26"/>
      <c r="U54" s="26"/>
      <c r="V54" s="26"/>
    </row>
    <row r="55" spans="1:22" ht="13.5" customHeight="1" x14ac:dyDescent="0.15">
      <c r="A55" s="60">
        <v>1</v>
      </c>
      <c r="B55" s="158" t="s">
        <v>21</v>
      </c>
      <c r="C55" s="42">
        <f>SUM(H50)</f>
        <v>327451</v>
      </c>
      <c r="D55" s="5">
        <f t="shared" ref="D55:D64" si="8">SUM(L50)</f>
        <v>352521</v>
      </c>
      <c r="E55" s="51">
        <f>SUM(N66/M66*100)</f>
        <v>95.241571677462318</v>
      </c>
      <c r="F55" s="51">
        <f t="shared" ref="F55:F65" si="9">SUM(C55/D55*100)</f>
        <v>92.888366934168459</v>
      </c>
      <c r="G55" s="61"/>
      <c r="H55" s="87">
        <v>12018</v>
      </c>
      <c r="I55" s="158">
        <v>24</v>
      </c>
      <c r="J55" s="158" t="s">
        <v>28</v>
      </c>
      <c r="K55" s="121">
        <f t="shared" si="7"/>
        <v>24</v>
      </c>
      <c r="L55" s="248">
        <v>11460</v>
      </c>
      <c r="M55" s="78"/>
      <c r="N55" s="47"/>
      <c r="R55" s="47"/>
      <c r="S55" s="26"/>
      <c r="T55" s="26"/>
      <c r="U55" s="26"/>
      <c r="V55" s="26"/>
    </row>
    <row r="56" spans="1:22" ht="13.5" customHeight="1" x14ac:dyDescent="0.15">
      <c r="A56" s="60">
        <v>2</v>
      </c>
      <c r="B56" s="158" t="s">
        <v>5</v>
      </c>
      <c r="C56" s="42">
        <f t="shared" ref="C56:C64" si="10">SUM(H51)</f>
        <v>88280</v>
      </c>
      <c r="D56" s="5">
        <f t="shared" si="8"/>
        <v>66614</v>
      </c>
      <c r="E56" s="51">
        <f t="shared" ref="E56:E65" si="11">SUM(N67/M67*100)</f>
        <v>102.90843387538612</v>
      </c>
      <c r="F56" s="51">
        <f t="shared" si="9"/>
        <v>132.52469450866184</v>
      </c>
      <c r="G56" s="61"/>
      <c r="H56" s="87">
        <v>11721</v>
      </c>
      <c r="I56" s="158">
        <v>38</v>
      </c>
      <c r="J56" s="158" t="s">
        <v>38</v>
      </c>
      <c r="K56" s="121">
        <f t="shared" si="7"/>
        <v>38</v>
      </c>
      <c r="L56" s="248">
        <v>9094</v>
      </c>
      <c r="M56" s="78"/>
      <c r="N56" s="47"/>
      <c r="R56" s="47"/>
      <c r="S56" s="26"/>
      <c r="T56" s="26"/>
      <c r="U56" s="26"/>
      <c r="V56" s="26"/>
    </row>
    <row r="57" spans="1:22" ht="13.5" customHeight="1" x14ac:dyDescent="0.15">
      <c r="A57" s="60">
        <v>3</v>
      </c>
      <c r="B57" s="158" t="s">
        <v>3</v>
      </c>
      <c r="C57" s="42">
        <f t="shared" si="10"/>
        <v>27173</v>
      </c>
      <c r="D57" s="5">
        <f t="shared" si="8"/>
        <v>21451</v>
      </c>
      <c r="E57" s="51">
        <f t="shared" si="11"/>
        <v>110.16378821049217</v>
      </c>
      <c r="F57" s="51">
        <f t="shared" si="9"/>
        <v>126.67474709803739</v>
      </c>
      <c r="G57" s="61"/>
      <c r="H57" s="191">
        <v>11606</v>
      </c>
      <c r="I57" s="158">
        <v>33</v>
      </c>
      <c r="J57" s="158" t="s">
        <v>0</v>
      </c>
      <c r="K57" s="121">
        <f t="shared" si="7"/>
        <v>33</v>
      </c>
      <c r="L57" s="248">
        <v>16023</v>
      </c>
      <c r="M57" s="78"/>
      <c r="N57" s="47"/>
      <c r="R57" s="47"/>
      <c r="S57" s="26"/>
      <c r="T57" s="26"/>
      <c r="U57" s="26"/>
      <c r="V57" s="26"/>
    </row>
    <row r="58" spans="1:22" ht="13.5" customHeight="1" x14ac:dyDescent="0.15">
      <c r="A58" s="60">
        <v>4</v>
      </c>
      <c r="B58" s="158" t="s">
        <v>2</v>
      </c>
      <c r="C58" s="42">
        <f t="shared" si="10"/>
        <v>23369</v>
      </c>
      <c r="D58" s="5">
        <f t="shared" si="8"/>
        <v>22467</v>
      </c>
      <c r="E58" s="51">
        <f t="shared" si="11"/>
        <v>90.241736175471104</v>
      </c>
      <c r="F58" s="51">
        <f t="shared" si="9"/>
        <v>104.0147772288245</v>
      </c>
      <c r="G58" s="61"/>
      <c r="H58" s="323">
        <v>10642</v>
      </c>
      <c r="I58" s="160">
        <v>25</v>
      </c>
      <c r="J58" s="160" t="s">
        <v>29</v>
      </c>
      <c r="K58" s="121">
        <f t="shared" si="7"/>
        <v>25</v>
      </c>
      <c r="L58" s="246">
        <v>9689</v>
      </c>
      <c r="M58" s="78"/>
      <c r="N58" s="47"/>
      <c r="R58" s="47"/>
      <c r="S58" s="26"/>
      <c r="T58" s="26"/>
      <c r="U58" s="26"/>
      <c r="V58" s="26"/>
    </row>
    <row r="59" spans="1:22" ht="13.5" customHeight="1" thickBot="1" x14ac:dyDescent="0.2">
      <c r="A59" s="60">
        <v>5</v>
      </c>
      <c r="B59" s="158" t="s">
        <v>30</v>
      </c>
      <c r="C59" s="42">
        <f t="shared" si="10"/>
        <v>16823</v>
      </c>
      <c r="D59" s="5">
        <f t="shared" si="8"/>
        <v>19185</v>
      </c>
      <c r="E59" s="51">
        <f t="shared" si="11"/>
        <v>104.26402231174465</v>
      </c>
      <c r="F59" s="51">
        <f t="shared" si="9"/>
        <v>87.688298149596037</v>
      </c>
      <c r="G59" s="71"/>
      <c r="H59" s="323">
        <v>10595</v>
      </c>
      <c r="I59" s="160">
        <v>37</v>
      </c>
      <c r="J59" s="160" t="s">
        <v>37</v>
      </c>
      <c r="K59" s="121">
        <f t="shared" si="7"/>
        <v>37</v>
      </c>
      <c r="L59" s="246">
        <v>12249</v>
      </c>
      <c r="M59" s="78"/>
      <c r="N59" s="47"/>
      <c r="R59" s="47"/>
      <c r="S59" s="26"/>
      <c r="T59" s="26"/>
      <c r="U59" s="26"/>
      <c r="V59" s="26"/>
    </row>
    <row r="60" spans="1:22" ht="13.5" customHeight="1" x14ac:dyDescent="0.15">
      <c r="A60" s="60">
        <v>6</v>
      </c>
      <c r="B60" s="158" t="s">
        <v>28</v>
      </c>
      <c r="C60" s="42">
        <f t="shared" si="10"/>
        <v>12018</v>
      </c>
      <c r="D60" s="5">
        <f t="shared" si="8"/>
        <v>11460</v>
      </c>
      <c r="E60" s="51">
        <f t="shared" si="11"/>
        <v>96.771076576213872</v>
      </c>
      <c r="F60" s="51">
        <f t="shared" si="9"/>
        <v>104.86910994764398</v>
      </c>
      <c r="G60" s="61"/>
      <c r="H60" s="368">
        <v>6407</v>
      </c>
      <c r="I60" s="218">
        <v>34</v>
      </c>
      <c r="J60" s="218" t="s">
        <v>1</v>
      </c>
      <c r="K60" s="80" t="s">
        <v>8</v>
      </c>
      <c r="L60" s="355">
        <v>634392</v>
      </c>
      <c r="R60" s="47"/>
      <c r="S60" s="26"/>
      <c r="T60" s="26"/>
      <c r="U60" s="26"/>
      <c r="V60" s="26"/>
    </row>
    <row r="61" spans="1:22" ht="13.5" customHeight="1" x14ac:dyDescent="0.15">
      <c r="A61" s="60">
        <v>7</v>
      </c>
      <c r="B61" s="158" t="s">
        <v>38</v>
      </c>
      <c r="C61" s="42">
        <f t="shared" si="10"/>
        <v>11721</v>
      </c>
      <c r="D61" s="5">
        <f t="shared" si="8"/>
        <v>9094</v>
      </c>
      <c r="E61" s="51">
        <f t="shared" si="11"/>
        <v>89.981575310916625</v>
      </c>
      <c r="F61" s="51">
        <f t="shared" si="9"/>
        <v>128.88717835935782</v>
      </c>
      <c r="G61" s="61"/>
      <c r="H61" s="240">
        <v>4439</v>
      </c>
      <c r="I61" s="158">
        <v>15</v>
      </c>
      <c r="J61" s="158" t="s">
        <v>20</v>
      </c>
      <c r="K61" s="49"/>
      <c r="L61" s="26"/>
      <c r="N61" s="31"/>
      <c r="R61" s="47"/>
      <c r="S61" s="26"/>
      <c r="T61" s="26"/>
      <c r="U61" s="26"/>
      <c r="V61" s="26"/>
    </row>
    <row r="62" spans="1:22" ht="13.5" customHeight="1" x14ac:dyDescent="0.15">
      <c r="A62" s="60">
        <v>8</v>
      </c>
      <c r="B62" s="158" t="s">
        <v>0</v>
      </c>
      <c r="C62" s="42">
        <f t="shared" si="10"/>
        <v>11606</v>
      </c>
      <c r="D62" s="5">
        <f t="shared" si="8"/>
        <v>16023</v>
      </c>
      <c r="E62" s="51">
        <f t="shared" si="11"/>
        <v>113.66173734208206</v>
      </c>
      <c r="F62" s="51">
        <f t="shared" si="9"/>
        <v>72.433377020532987</v>
      </c>
      <c r="G62" s="72"/>
      <c r="H62" s="87">
        <v>1614</v>
      </c>
      <c r="I62" s="158">
        <v>30</v>
      </c>
      <c r="J62" s="158" t="s">
        <v>98</v>
      </c>
      <c r="K62" s="49"/>
      <c r="R62" s="47"/>
      <c r="S62" s="26"/>
      <c r="T62" s="26"/>
      <c r="U62" s="26"/>
      <c r="V62" s="26"/>
    </row>
    <row r="63" spans="1:22" ht="13.5" customHeight="1" x14ac:dyDescent="0.15">
      <c r="A63" s="60">
        <v>9</v>
      </c>
      <c r="B63" s="160" t="s">
        <v>29</v>
      </c>
      <c r="C63" s="42">
        <f t="shared" si="10"/>
        <v>10642</v>
      </c>
      <c r="D63" s="5">
        <f t="shared" si="8"/>
        <v>9689</v>
      </c>
      <c r="E63" s="51">
        <f t="shared" si="11"/>
        <v>106.8688491664993</v>
      </c>
      <c r="F63" s="51">
        <f t="shared" si="9"/>
        <v>109.83589637733513</v>
      </c>
      <c r="G63" s="71"/>
      <c r="H63" s="87">
        <v>977</v>
      </c>
      <c r="I63" s="158">
        <v>21</v>
      </c>
      <c r="J63" s="158" t="s">
        <v>25</v>
      </c>
      <c r="K63" s="44"/>
      <c r="L63" s="26"/>
      <c r="R63" s="47"/>
      <c r="S63" s="26"/>
      <c r="T63" s="26"/>
      <c r="U63" s="26"/>
      <c r="V63" s="26"/>
    </row>
    <row r="64" spans="1:22" ht="13.5" customHeight="1" thickBot="1" x14ac:dyDescent="0.2">
      <c r="A64" s="73">
        <v>10</v>
      </c>
      <c r="B64" s="160" t="s">
        <v>37</v>
      </c>
      <c r="C64" s="42">
        <f t="shared" si="10"/>
        <v>10595</v>
      </c>
      <c r="D64" s="5">
        <f t="shared" si="8"/>
        <v>12249</v>
      </c>
      <c r="E64" s="56">
        <f t="shared" si="11"/>
        <v>104.5387271830291</v>
      </c>
      <c r="F64" s="51">
        <f t="shared" si="9"/>
        <v>86.496856886276433</v>
      </c>
      <c r="G64" s="74"/>
      <c r="H64" s="120">
        <v>958</v>
      </c>
      <c r="I64" s="158">
        <v>14</v>
      </c>
      <c r="J64" s="158" t="s">
        <v>19</v>
      </c>
      <c r="K64" s="44"/>
      <c r="L64" s="26"/>
      <c r="R64" s="47"/>
      <c r="S64" s="26"/>
      <c r="T64" s="26"/>
      <c r="U64" s="26"/>
      <c r="V64" s="26"/>
    </row>
    <row r="65" spans="1:22" ht="13.5" customHeight="1" thickBot="1" x14ac:dyDescent="0.2">
      <c r="A65" s="64"/>
      <c r="B65" s="65" t="s">
        <v>57</v>
      </c>
      <c r="C65" s="66">
        <f>SUM(H90)</f>
        <v>557192</v>
      </c>
      <c r="D65" s="66">
        <f>SUM(L60)</f>
        <v>634392</v>
      </c>
      <c r="E65" s="69">
        <f t="shared" si="11"/>
        <v>98.44625132070405</v>
      </c>
      <c r="F65" s="69">
        <f t="shared" si="9"/>
        <v>87.830867980680722</v>
      </c>
      <c r="G65" s="70"/>
      <c r="H65" s="88">
        <v>934</v>
      </c>
      <c r="I65" s="158">
        <v>10</v>
      </c>
      <c r="J65" s="158" t="s">
        <v>16</v>
      </c>
      <c r="L65" s="188" t="s">
        <v>104</v>
      </c>
      <c r="M65" s="139" t="s">
        <v>63</v>
      </c>
      <c r="N65" t="s">
        <v>75</v>
      </c>
      <c r="R65" s="47"/>
      <c r="S65" s="26"/>
      <c r="T65" s="26"/>
      <c r="U65" s="26"/>
      <c r="V65" s="26"/>
    </row>
    <row r="66" spans="1:22" ht="13.5" customHeight="1" x14ac:dyDescent="0.15">
      <c r="H66" s="87">
        <v>784</v>
      </c>
      <c r="I66" s="158">
        <v>29</v>
      </c>
      <c r="J66" s="158" t="s">
        <v>54</v>
      </c>
      <c r="K66" s="114">
        <f>SUM(I50)</f>
        <v>17</v>
      </c>
      <c r="L66" s="158" t="s">
        <v>21</v>
      </c>
      <c r="M66" s="259">
        <v>343811</v>
      </c>
      <c r="N66" s="88">
        <f>SUM(H50)</f>
        <v>327451</v>
      </c>
      <c r="R66" s="47"/>
      <c r="S66" s="26"/>
      <c r="T66" s="26"/>
      <c r="U66" s="26"/>
      <c r="V66" s="26"/>
    </row>
    <row r="67" spans="1:22" ht="13.5" customHeight="1" x14ac:dyDescent="0.15">
      <c r="H67" s="87">
        <v>324</v>
      </c>
      <c r="I67" s="158">
        <v>13</v>
      </c>
      <c r="J67" s="158" t="s">
        <v>7</v>
      </c>
      <c r="K67" s="114">
        <f t="shared" ref="K67:K75" si="12">SUM(I51)</f>
        <v>36</v>
      </c>
      <c r="L67" s="158" t="s">
        <v>5</v>
      </c>
      <c r="M67" s="257">
        <v>85785</v>
      </c>
      <c r="N67" s="88">
        <f t="shared" ref="N67:N75" si="13">SUM(H51)</f>
        <v>88280</v>
      </c>
      <c r="R67" s="47"/>
      <c r="S67" s="26"/>
      <c r="T67" s="26"/>
      <c r="U67" s="26"/>
      <c r="V67" s="26"/>
    </row>
    <row r="68" spans="1:22" ht="13.5" customHeight="1" x14ac:dyDescent="0.15">
      <c r="C68" s="26"/>
      <c r="H68" s="87">
        <v>274</v>
      </c>
      <c r="I68" s="158">
        <v>27</v>
      </c>
      <c r="J68" s="158" t="s">
        <v>31</v>
      </c>
      <c r="K68" s="114">
        <f t="shared" si="12"/>
        <v>16</v>
      </c>
      <c r="L68" s="158" t="s">
        <v>3</v>
      </c>
      <c r="M68" s="257">
        <v>24666</v>
      </c>
      <c r="N68" s="88">
        <f t="shared" si="13"/>
        <v>27173</v>
      </c>
      <c r="R68" s="47"/>
      <c r="S68" s="26"/>
      <c r="T68" s="26"/>
      <c r="U68" s="26"/>
      <c r="V68" s="26"/>
    </row>
    <row r="69" spans="1:22" ht="13.5" customHeight="1" x14ac:dyDescent="0.15">
      <c r="H69" s="87">
        <v>240</v>
      </c>
      <c r="I69" s="158">
        <v>35</v>
      </c>
      <c r="J69" s="158" t="s">
        <v>36</v>
      </c>
      <c r="K69" s="114">
        <f t="shared" si="12"/>
        <v>40</v>
      </c>
      <c r="L69" s="158" t="s">
        <v>2</v>
      </c>
      <c r="M69" s="257">
        <v>25896</v>
      </c>
      <c r="N69" s="88">
        <f t="shared" si="13"/>
        <v>23369</v>
      </c>
      <c r="R69" s="47"/>
      <c r="S69" s="26"/>
      <c r="T69" s="26"/>
      <c r="U69" s="26"/>
      <c r="V69" s="26"/>
    </row>
    <row r="70" spans="1:22" ht="13.5" customHeight="1" x14ac:dyDescent="0.15">
      <c r="H70" s="87">
        <v>226</v>
      </c>
      <c r="I70" s="158">
        <v>2</v>
      </c>
      <c r="J70" s="158" t="s">
        <v>6</v>
      </c>
      <c r="K70" s="114">
        <f t="shared" si="12"/>
        <v>26</v>
      </c>
      <c r="L70" s="158" t="s">
        <v>30</v>
      </c>
      <c r="M70" s="257">
        <v>16135</v>
      </c>
      <c r="N70" s="88">
        <f t="shared" si="13"/>
        <v>16823</v>
      </c>
      <c r="R70" s="47"/>
      <c r="S70" s="26"/>
      <c r="T70" s="26"/>
      <c r="U70" s="26"/>
      <c r="V70" s="26"/>
    </row>
    <row r="71" spans="1:22" ht="13.5" customHeight="1" x14ac:dyDescent="0.15">
      <c r="H71" s="87">
        <v>82</v>
      </c>
      <c r="I71" s="158">
        <v>9</v>
      </c>
      <c r="J71" s="3" t="s">
        <v>139</v>
      </c>
      <c r="K71" s="114">
        <f t="shared" si="12"/>
        <v>24</v>
      </c>
      <c r="L71" s="158" t="s">
        <v>28</v>
      </c>
      <c r="M71" s="257">
        <v>12419</v>
      </c>
      <c r="N71" s="88">
        <f t="shared" si="13"/>
        <v>12018</v>
      </c>
      <c r="R71" s="47"/>
      <c r="S71" s="26"/>
      <c r="T71" s="26"/>
      <c r="U71" s="26"/>
      <c r="V71" s="26"/>
    </row>
    <row r="72" spans="1:22" ht="13.5" customHeight="1" x14ac:dyDescent="0.15">
      <c r="H72" s="87">
        <v>79</v>
      </c>
      <c r="I72" s="158">
        <v>11</v>
      </c>
      <c r="J72" s="158" t="s">
        <v>17</v>
      </c>
      <c r="K72" s="114">
        <f t="shared" si="12"/>
        <v>38</v>
      </c>
      <c r="L72" s="158" t="s">
        <v>38</v>
      </c>
      <c r="M72" s="257">
        <v>13026</v>
      </c>
      <c r="N72" s="88">
        <f t="shared" si="13"/>
        <v>11721</v>
      </c>
      <c r="R72" s="47"/>
      <c r="S72" s="26"/>
      <c r="T72" s="26"/>
      <c r="U72" s="26"/>
      <c r="V72" s="26"/>
    </row>
    <row r="73" spans="1:22" ht="13.5" customHeight="1" x14ac:dyDescent="0.15">
      <c r="H73" s="87">
        <v>76</v>
      </c>
      <c r="I73" s="158">
        <v>22</v>
      </c>
      <c r="J73" s="158" t="s">
        <v>26</v>
      </c>
      <c r="K73" s="114">
        <f t="shared" si="12"/>
        <v>33</v>
      </c>
      <c r="L73" s="158" t="s">
        <v>0</v>
      </c>
      <c r="M73" s="257">
        <v>10211</v>
      </c>
      <c r="N73" s="88">
        <f t="shared" si="13"/>
        <v>11606</v>
      </c>
      <c r="R73" s="47"/>
      <c r="S73" s="26"/>
      <c r="T73" s="26"/>
      <c r="U73" s="26"/>
      <c r="V73" s="26"/>
    </row>
    <row r="74" spans="1:22" ht="13.5" customHeight="1" x14ac:dyDescent="0.15">
      <c r="H74" s="87">
        <v>29</v>
      </c>
      <c r="I74" s="158">
        <v>28</v>
      </c>
      <c r="J74" s="158" t="s">
        <v>32</v>
      </c>
      <c r="K74" s="114">
        <f t="shared" si="12"/>
        <v>25</v>
      </c>
      <c r="L74" s="160" t="s">
        <v>29</v>
      </c>
      <c r="M74" s="258">
        <v>9958</v>
      </c>
      <c r="N74" s="88">
        <f t="shared" si="13"/>
        <v>10642</v>
      </c>
      <c r="R74" s="47"/>
      <c r="S74" s="26"/>
      <c r="T74" s="26"/>
      <c r="U74" s="26"/>
      <c r="V74" s="26"/>
    </row>
    <row r="75" spans="1:22" ht="13.5" customHeight="1" thickBot="1" x14ac:dyDescent="0.2">
      <c r="H75" s="87">
        <v>26</v>
      </c>
      <c r="I75" s="158">
        <v>23</v>
      </c>
      <c r="J75" s="158" t="s">
        <v>27</v>
      </c>
      <c r="K75" s="114">
        <f t="shared" si="12"/>
        <v>37</v>
      </c>
      <c r="L75" s="160" t="s">
        <v>37</v>
      </c>
      <c r="M75" s="258">
        <v>10135</v>
      </c>
      <c r="N75" s="164">
        <f t="shared" si="13"/>
        <v>10595</v>
      </c>
      <c r="R75" s="47"/>
      <c r="S75" s="26"/>
      <c r="T75" s="26"/>
      <c r="U75" s="26"/>
      <c r="V75" s="26"/>
    </row>
    <row r="76" spans="1:22" ht="13.5" customHeight="1" thickTop="1" x14ac:dyDescent="0.15">
      <c r="H76" s="87">
        <v>25</v>
      </c>
      <c r="I76" s="158">
        <v>4</v>
      </c>
      <c r="J76" s="158" t="s">
        <v>11</v>
      </c>
      <c r="K76" s="3"/>
      <c r="L76" s="283" t="s">
        <v>107</v>
      </c>
      <c r="M76" s="288">
        <v>565986</v>
      </c>
      <c r="N76" s="169">
        <f>SUM(H90)</f>
        <v>557192</v>
      </c>
      <c r="R76" s="47"/>
      <c r="S76" s="26"/>
      <c r="T76" s="26"/>
      <c r="U76" s="26"/>
      <c r="V76" s="26"/>
    </row>
    <row r="77" spans="1:22" ht="13.5" customHeight="1" x14ac:dyDescent="0.15">
      <c r="H77" s="87">
        <v>19</v>
      </c>
      <c r="I77" s="158">
        <v>1</v>
      </c>
      <c r="J77" s="158" t="s">
        <v>4</v>
      </c>
      <c r="K77" s="44"/>
      <c r="L77" s="29"/>
      <c r="R77" s="47"/>
      <c r="S77" s="26"/>
      <c r="T77" s="26"/>
      <c r="U77" s="26"/>
      <c r="V77" s="26"/>
    </row>
    <row r="78" spans="1:22" ht="13.5" customHeight="1" x14ac:dyDescent="0.15">
      <c r="H78" s="88">
        <v>1</v>
      </c>
      <c r="I78" s="158">
        <v>39</v>
      </c>
      <c r="J78" s="158" t="s">
        <v>39</v>
      </c>
      <c r="K78" s="44"/>
      <c r="L78" s="29"/>
      <c r="R78" s="47"/>
      <c r="S78" s="26"/>
      <c r="T78" s="26"/>
      <c r="U78" s="26"/>
      <c r="V78" s="26"/>
    </row>
    <row r="79" spans="1:22" ht="13.5" customHeight="1" x14ac:dyDescent="0.15">
      <c r="H79" s="240">
        <v>0</v>
      </c>
      <c r="I79" s="158">
        <v>3</v>
      </c>
      <c r="J79" s="158" t="s">
        <v>10</v>
      </c>
      <c r="K79" s="44"/>
      <c r="L79" s="29"/>
      <c r="R79" s="47"/>
      <c r="S79" s="26"/>
      <c r="T79" s="26"/>
      <c r="U79" s="26"/>
      <c r="V79" s="26"/>
    </row>
    <row r="80" spans="1:22" ht="13.5" customHeight="1" x14ac:dyDescent="0.15">
      <c r="H80" s="120">
        <v>0</v>
      </c>
      <c r="I80" s="158">
        <v>5</v>
      </c>
      <c r="J80" s="158" t="s">
        <v>12</v>
      </c>
      <c r="K80" s="44"/>
      <c r="L80" s="29"/>
      <c r="R80" s="47"/>
      <c r="S80" s="26"/>
      <c r="T80" s="26"/>
      <c r="U80" s="26"/>
      <c r="V80" s="26"/>
    </row>
    <row r="81" spans="8:22" ht="13.5" customHeight="1" x14ac:dyDescent="0.15">
      <c r="H81" s="88">
        <v>0</v>
      </c>
      <c r="I81" s="158">
        <v>6</v>
      </c>
      <c r="J81" s="158" t="s">
        <v>13</v>
      </c>
      <c r="K81" s="44"/>
      <c r="L81" s="29"/>
      <c r="R81" s="47"/>
      <c r="S81" s="26"/>
      <c r="T81" s="26"/>
      <c r="U81" s="26"/>
      <c r="V81" s="26"/>
    </row>
    <row r="82" spans="8:22" ht="13.5" customHeight="1" x14ac:dyDescent="0.15">
      <c r="H82" s="87">
        <v>0</v>
      </c>
      <c r="I82" s="158">
        <v>7</v>
      </c>
      <c r="J82" s="158" t="s">
        <v>14</v>
      </c>
      <c r="K82" s="44"/>
      <c r="L82" s="29"/>
      <c r="R82" s="47"/>
      <c r="S82" s="26"/>
      <c r="T82" s="26"/>
      <c r="U82" s="26"/>
      <c r="V82" s="26"/>
    </row>
    <row r="83" spans="8:22" ht="13.5" customHeight="1" x14ac:dyDescent="0.15">
      <c r="H83" s="87">
        <v>0</v>
      </c>
      <c r="I83" s="158">
        <v>8</v>
      </c>
      <c r="J83" s="158" t="s">
        <v>15</v>
      </c>
      <c r="K83" s="44"/>
      <c r="L83" s="29"/>
      <c r="R83" s="47"/>
      <c r="S83" s="26"/>
      <c r="T83" s="26"/>
      <c r="U83" s="26"/>
      <c r="V83" s="26"/>
    </row>
    <row r="84" spans="8:22" ht="13.5" customHeight="1" x14ac:dyDescent="0.15">
      <c r="H84" s="87">
        <v>0</v>
      </c>
      <c r="I84" s="158">
        <v>12</v>
      </c>
      <c r="J84" s="158" t="s">
        <v>18</v>
      </c>
      <c r="K84" s="44"/>
      <c r="L84" s="29"/>
      <c r="R84" s="47"/>
      <c r="S84" s="26"/>
      <c r="T84" s="26"/>
      <c r="U84" s="26"/>
      <c r="V84" s="26"/>
    </row>
    <row r="85" spans="8:22" ht="13.5" customHeight="1" x14ac:dyDescent="0.15">
      <c r="H85" s="240">
        <v>0</v>
      </c>
      <c r="I85" s="158">
        <v>18</v>
      </c>
      <c r="J85" s="158" t="s">
        <v>22</v>
      </c>
      <c r="K85" s="44"/>
      <c r="L85" s="29"/>
      <c r="R85" s="47"/>
      <c r="S85" s="26"/>
      <c r="T85" s="26"/>
      <c r="U85" s="26"/>
      <c r="V85" s="26"/>
    </row>
    <row r="86" spans="8:22" ht="13.5" customHeight="1" x14ac:dyDescent="0.15">
      <c r="H86" s="87">
        <v>0</v>
      </c>
      <c r="I86" s="158">
        <v>19</v>
      </c>
      <c r="J86" s="158" t="s">
        <v>23</v>
      </c>
      <c r="K86" s="44"/>
      <c r="L86" s="29"/>
      <c r="R86" s="47"/>
      <c r="S86" s="26"/>
      <c r="T86" s="26"/>
      <c r="U86" s="26"/>
      <c r="V86" s="26"/>
    </row>
    <row r="87" spans="8:22" ht="13.5" customHeight="1" x14ac:dyDescent="0.15">
      <c r="H87" s="240">
        <v>0</v>
      </c>
      <c r="I87" s="158">
        <v>20</v>
      </c>
      <c r="J87" s="158" t="s">
        <v>24</v>
      </c>
      <c r="K87" s="44"/>
      <c r="L87" s="26"/>
      <c r="R87" s="47"/>
      <c r="S87" s="30"/>
      <c r="T87" s="30"/>
      <c r="U87" s="30"/>
    </row>
    <row r="88" spans="8:22" ht="13.5" customHeight="1" x14ac:dyDescent="0.15">
      <c r="H88" s="87">
        <v>0</v>
      </c>
      <c r="I88" s="158">
        <v>31</v>
      </c>
      <c r="J88" s="158" t="s">
        <v>34</v>
      </c>
      <c r="K88" s="44"/>
      <c r="L88" s="26"/>
    </row>
    <row r="89" spans="8:22" ht="13.5" customHeight="1" x14ac:dyDescent="0.15">
      <c r="H89" s="87">
        <v>0</v>
      </c>
      <c r="I89" s="158">
        <v>32</v>
      </c>
      <c r="J89" s="158" t="s">
        <v>35</v>
      </c>
      <c r="K89" s="44"/>
      <c r="L89" s="26"/>
    </row>
    <row r="90" spans="8:22" ht="13.5" customHeight="1" x14ac:dyDescent="0.15">
      <c r="H90" s="115">
        <f>SUM(H50:H89)</f>
        <v>557192</v>
      </c>
      <c r="I90" s="3"/>
      <c r="J90" s="6" t="s">
        <v>48</v>
      </c>
      <c r="K90" s="53"/>
    </row>
  </sheetData>
  <sortState xmlns:xlrd2="http://schemas.microsoft.com/office/spreadsheetml/2017/richdata2"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N57" sqref="N57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467" t="s">
        <v>187</v>
      </c>
      <c r="B1" s="468"/>
      <c r="C1" s="468"/>
      <c r="D1" s="468"/>
      <c r="E1" s="468"/>
      <c r="F1" s="468"/>
      <c r="G1" s="468"/>
      <c r="I1" s="330"/>
      <c r="J1" s="341"/>
      <c r="M1" s="16"/>
      <c r="N1" t="s">
        <v>171</v>
      </c>
      <c r="O1" s="348"/>
      <c r="Q1" s="230" t="s">
        <v>163</v>
      </c>
    </row>
    <row r="2" spans="1:19" ht="13.5" customHeight="1" x14ac:dyDescent="0.15">
      <c r="H2" s="3"/>
      <c r="I2" s="142" t="s">
        <v>9</v>
      </c>
      <c r="J2" s="8" t="s">
        <v>68</v>
      </c>
      <c r="K2" s="3" t="s">
        <v>44</v>
      </c>
      <c r="L2" s="3"/>
      <c r="M2" s="8" t="s">
        <v>9</v>
      </c>
      <c r="N2" s="349"/>
      <c r="O2" s="88"/>
      <c r="P2" s="3"/>
      <c r="Q2" s="349"/>
      <c r="R2" s="346"/>
      <c r="S2" s="347"/>
    </row>
    <row r="3" spans="1:19" ht="13.5" customHeight="1" x14ac:dyDescent="0.15">
      <c r="H3" s="3">
        <v>17</v>
      </c>
      <c r="I3" s="158" t="s">
        <v>21</v>
      </c>
      <c r="J3" s="215">
        <v>453703</v>
      </c>
      <c r="K3" s="193">
        <v>1</v>
      </c>
      <c r="L3" s="3">
        <f>SUM(H3)</f>
        <v>17</v>
      </c>
      <c r="M3" s="158" t="s">
        <v>21</v>
      </c>
      <c r="N3" s="13">
        <f>SUM(J3)</f>
        <v>453703</v>
      </c>
      <c r="O3" s="3">
        <f>SUM(H3)</f>
        <v>17</v>
      </c>
      <c r="P3" s="158" t="s">
        <v>21</v>
      </c>
      <c r="Q3" s="194">
        <v>447399</v>
      </c>
      <c r="R3" s="346"/>
      <c r="S3" s="347"/>
    </row>
    <row r="4" spans="1:19" ht="13.5" customHeight="1" x14ac:dyDescent="0.15">
      <c r="G4" s="17"/>
      <c r="H4" s="3">
        <v>26</v>
      </c>
      <c r="I4" s="158" t="s">
        <v>30</v>
      </c>
      <c r="J4" s="13">
        <v>139092</v>
      </c>
      <c r="K4" s="193">
        <v>2</v>
      </c>
      <c r="L4" s="3">
        <f t="shared" ref="L4:L12" si="0">SUM(H4)</f>
        <v>26</v>
      </c>
      <c r="M4" s="158" t="s">
        <v>30</v>
      </c>
      <c r="N4" s="13">
        <f t="shared" ref="N4:N12" si="1">SUM(J4)</f>
        <v>139092</v>
      </c>
      <c r="O4" s="3">
        <f t="shared" ref="O4:O12" si="2">SUM(H4)</f>
        <v>26</v>
      </c>
      <c r="P4" s="158" t="s">
        <v>30</v>
      </c>
      <c r="Q4" s="85">
        <v>134647</v>
      </c>
      <c r="R4" s="346"/>
      <c r="S4" s="347"/>
    </row>
    <row r="5" spans="1:19" ht="13.5" customHeight="1" x14ac:dyDescent="0.15">
      <c r="H5" s="3">
        <v>36</v>
      </c>
      <c r="I5" s="158" t="s">
        <v>5</v>
      </c>
      <c r="J5" s="13">
        <v>125328</v>
      </c>
      <c r="K5" s="193">
        <v>3</v>
      </c>
      <c r="L5" s="3">
        <f t="shared" si="0"/>
        <v>36</v>
      </c>
      <c r="M5" s="158" t="s">
        <v>5</v>
      </c>
      <c r="N5" s="13">
        <f t="shared" si="1"/>
        <v>125328</v>
      </c>
      <c r="O5" s="3">
        <f t="shared" si="2"/>
        <v>36</v>
      </c>
      <c r="P5" s="158" t="s">
        <v>5</v>
      </c>
      <c r="Q5" s="85">
        <v>123865</v>
      </c>
    </row>
    <row r="6" spans="1:19" ht="13.5" customHeight="1" x14ac:dyDescent="0.15">
      <c r="H6" s="3">
        <v>33</v>
      </c>
      <c r="I6" s="158" t="s">
        <v>0</v>
      </c>
      <c r="J6" s="215">
        <v>91030</v>
      </c>
      <c r="K6" s="193">
        <v>4</v>
      </c>
      <c r="L6" s="3">
        <f t="shared" si="0"/>
        <v>33</v>
      </c>
      <c r="M6" s="158" t="s">
        <v>0</v>
      </c>
      <c r="N6" s="13">
        <f t="shared" si="1"/>
        <v>91030</v>
      </c>
      <c r="O6" s="3">
        <f t="shared" si="2"/>
        <v>33</v>
      </c>
      <c r="P6" s="158" t="s">
        <v>0</v>
      </c>
      <c r="Q6" s="85">
        <v>109498</v>
      </c>
    </row>
    <row r="7" spans="1:19" ht="13.5" customHeight="1" x14ac:dyDescent="0.15">
      <c r="H7" s="32">
        <v>40</v>
      </c>
      <c r="I7" s="158" t="s">
        <v>2</v>
      </c>
      <c r="J7" s="13">
        <v>79576</v>
      </c>
      <c r="K7" s="193">
        <v>5</v>
      </c>
      <c r="L7" s="3">
        <f t="shared" si="0"/>
        <v>40</v>
      </c>
      <c r="M7" s="158" t="s">
        <v>2</v>
      </c>
      <c r="N7" s="13">
        <f t="shared" si="1"/>
        <v>79576</v>
      </c>
      <c r="O7" s="3">
        <f t="shared" si="2"/>
        <v>40</v>
      </c>
      <c r="P7" s="158" t="s">
        <v>2</v>
      </c>
      <c r="Q7" s="85">
        <v>73579</v>
      </c>
    </row>
    <row r="8" spans="1:19" ht="13.5" customHeight="1" x14ac:dyDescent="0.15">
      <c r="H8" s="3">
        <v>31</v>
      </c>
      <c r="I8" s="158" t="s">
        <v>64</v>
      </c>
      <c r="J8" s="215">
        <v>75021</v>
      </c>
      <c r="K8" s="193">
        <v>6</v>
      </c>
      <c r="L8" s="3">
        <f t="shared" si="0"/>
        <v>31</v>
      </c>
      <c r="M8" s="158" t="s">
        <v>64</v>
      </c>
      <c r="N8" s="13">
        <f t="shared" si="1"/>
        <v>75021</v>
      </c>
      <c r="O8" s="3">
        <f t="shared" si="2"/>
        <v>31</v>
      </c>
      <c r="P8" s="158" t="s">
        <v>64</v>
      </c>
      <c r="Q8" s="85">
        <v>67856</v>
      </c>
    </row>
    <row r="9" spans="1:19" ht="13.5" customHeight="1" x14ac:dyDescent="0.15">
      <c r="H9" s="14">
        <v>34</v>
      </c>
      <c r="I9" s="160" t="s">
        <v>1</v>
      </c>
      <c r="J9" s="13">
        <v>59702</v>
      </c>
      <c r="K9" s="193">
        <v>7</v>
      </c>
      <c r="L9" s="3">
        <f t="shared" si="0"/>
        <v>34</v>
      </c>
      <c r="M9" s="160" t="s">
        <v>1</v>
      </c>
      <c r="N9" s="13">
        <f t="shared" si="1"/>
        <v>59702</v>
      </c>
      <c r="O9" s="3">
        <f t="shared" si="2"/>
        <v>34</v>
      </c>
      <c r="P9" s="160" t="s">
        <v>1</v>
      </c>
      <c r="Q9" s="85">
        <v>63673</v>
      </c>
    </row>
    <row r="10" spans="1:19" ht="13.5" customHeight="1" x14ac:dyDescent="0.15">
      <c r="H10" s="3">
        <v>16</v>
      </c>
      <c r="I10" s="158" t="s">
        <v>3</v>
      </c>
      <c r="J10" s="13">
        <v>59271</v>
      </c>
      <c r="K10" s="193">
        <v>8</v>
      </c>
      <c r="L10" s="3">
        <f t="shared" si="0"/>
        <v>16</v>
      </c>
      <c r="M10" s="158" t="s">
        <v>3</v>
      </c>
      <c r="N10" s="13">
        <f t="shared" si="1"/>
        <v>59271</v>
      </c>
      <c r="O10" s="3">
        <f t="shared" si="2"/>
        <v>16</v>
      </c>
      <c r="P10" s="158" t="s">
        <v>3</v>
      </c>
      <c r="Q10" s="85">
        <v>60512</v>
      </c>
    </row>
    <row r="11" spans="1:19" ht="13.5" customHeight="1" x14ac:dyDescent="0.15">
      <c r="H11" s="14">
        <v>13</v>
      </c>
      <c r="I11" s="160" t="s">
        <v>7</v>
      </c>
      <c r="J11" s="13">
        <v>54941</v>
      </c>
      <c r="K11" s="193">
        <v>9</v>
      </c>
      <c r="L11" s="3">
        <f t="shared" si="0"/>
        <v>13</v>
      </c>
      <c r="M11" s="160" t="s">
        <v>7</v>
      </c>
      <c r="N11" s="13">
        <f t="shared" si="1"/>
        <v>54941</v>
      </c>
      <c r="O11" s="3">
        <f t="shared" si="2"/>
        <v>13</v>
      </c>
      <c r="P11" s="160" t="s">
        <v>7</v>
      </c>
      <c r="Q11" s="85">
        <v>55312</v>
      </c>
    </row>
    <row r="12" spans="1:19" ht="13.5" customHeight="1" thickBot="1" x14ac:dyDescent="0.2">
      <c r="H12" s="222">
        <v>25</v>
      </c>
      <c r="I12" s="324" t="s">
        <v>29</v>
      </c>
      <c r="J12" s="360">
        <v>41474</v>
      </c>
      <c r="K12" s="192">
        <v>10</v>
      </c>
      <c r="L12" s="3">
        <f t="shared" si="0"/>
        <v>25</v>
      </c>
      <c r="M12" s="324" t="s">
        <v>29</v>
      </c>
      <c r="N12" s="111">
        <f t="shared" si="1"/>
        <v>41474</v>
      </c>
      <c r="O12" s="14">
        <f t="shared" si="2"/>
        <v>25</v>
      </c>
      <c r="P12" s="324" t="s">
        <v>29</v>
      </c>
      <c r="Q12" s="195">
        <v>42195</v>
      </c>
    </row>
    <row r="13" spans="1:19" ht="13.5" customHeight="1" thickTop="1" thickBot="1" x14ac:dyDescent="0.2">
      <c r="H13" s="119">
        <v>38</v>
      </c>
      <c r="I13" s="172" t="s">
        <v>38</v>
      </c>
      <c r="J13" s="387">
        <v>40433</v>
      </c>
      <c r="K13" s="101"/>
      <c r="L13" s="77"/>
      <c r="M13" s="161"/>
      <c r="N13" s="287">
        <f>SUM(J43)</f>
        <v>1491883</v>
      </c>
      <c r="O13" s="3"/>
      <c r="P13" s="221" t="s">
        <v>8</v>
      </c>
      <c r="Q13" s="196">
        <v>1539277</v>
      </c>
    </row>
    <row r="14" spans="1:19" ht="13.5" customHeight="1" x14ac:dyDescent="0.15">
      <c r="B14" s="19"/>
      <c r="H14" s="3">
        <v>24</v>
      </c>
      <c r="I14" s="158" t="s">
        <v>28</v>
      </c>
      <c r="J14" s="13">
        <v>39002</v>
      </c>
      <c r="K14" s="101"/>
      <c r="L14" s="26"/>
      <c r="N14" t="s">
        <v>59</v>
      </c>
      <c r="O14"/>
    </row>
    <row r="15" spans="1:19" ht="13.5" customHeight="1" x14ac:dyDescent="0.15">
      <c r="H15" s="3">
        <v>3</v>
      </c>
      <c r="I15" s="158" t="s">
        <v>10</v>
      </c>
      <c r="J15" s="13">
        <v>37054</v>
      </c>
      <c r="K15" s="101"/>
      <c r="L15" s="26"/>
      <c r="M15" t="s">
        <v>172</v>
      </c>
      <c r="N15" s="15"/>
      <c r="O15"/>
      <c r="P15" t="s">
        <v>173</v>
      </c>
      <c r="Q15" s="84" t="s">
        <v>152</v>
      </c>
    </row>
    <row r="16" spans="1:19" ht="13.5" customHeight="1" x14ac:dyDescent="0.15">
      <c r="C16" s="15"/>
      <c r="E16" s="17"/>
      <c r="H16" s="3">
        <v>37</v>
      </c>
      <c r="I16" s="158" t="s">
        <v>37</v>
      </c>
      <c r="J16" s="134">
        <v>32896</v>
      </c>
      <c r="K16" s="101"/>
      <c r="L16" s="3">
        <f>SUM(L3)</f>
        <v>17</v>
      </c>
      <c r="M16" s="13">
        <f>SUM(N3)</f>
        <v>453703</v>
      </c>
      <c r="N16" s="158" t="s">
        <v>21</v>
      </c>
      <c r="O16" s="3">
        <f>SUM(O3)</f>
        <v>17</v>
      </c>
      <c r="P16" s="13">
        <f>SUM(M16)</f>
        <v>453703</v>
      </c>
      <c r="Q16" s="226">
        <v>448835</v>
      </c>
      <c r="R16" s="78"/>
    </row>
    <row r="17" spans="2:20" ht="13.5" customHeight="1" x14ac:dyDescent="0.15">
      <c r="C17" s="15"/>
      <c r="E17" s="17"/>
      <c r="H17" s="3">
        <v>2</v>
      </c>
      <c r="I17" s="158" t="s">
        <v>6</v>
      </c>
      <c r="J17" s="13">
        <v>32293</v>
      </c>
      <c r="K17" s="101"/>
      <c r="L17" s="3">
        <f t="shared" ref="L17:L25" si="3">SUM(L4)</f>
        <v>26</v>
      </c>
      <c r="M17" s="13">
        <f t="shared" ref="M17:M25" si="4">SUM(N4)</f>
        <v>139092</v>
      </c>
      <c r="N17" s="158" t="s">
        <v>30</v>
      </c>
      <c r="O17" s="3">
        <f t="shared" ref="O17:O25" si="5">SUM(O4)</f>
        <v>26</v>
      </c>
      <c r="P17" s="13">
        <f t="shared" ref="P17:P25" si="6">SUM(M17)</f>
        <v>139092</v>
      </c>
      <c r="Q17" s="227">
        <v>137772</v>
      </c>
      <c r="R17" s="78"/>
      <c r="S17" s="41"/>
    </row>
    <row r="18" spans="2:20" ht="13.5" customHeight="1" x14ac:dyDescent="0.15">
      <c r="C18" s="15"/>
      <c r="E18" s="17"/>
      <c r="H18" s="3">
        <v>9</v>
      </c>
      <c r="I18" s="3" t="s">
        <v>139</v>
      </c>
      <c r="J18" s="134">
        <v>17328</v>
      </c>
      <c r="K18" s="101"/>
      <c r="L18" s="3">
        <f t="shared" si="3"/>
        <v>36</v>
      </c>
      <c r="M18" s="13">
        <f t="shared" si="4"/>
        <v>125328</v>
      </c>
      <c r="N18" s="158" t="s">
        <v>5</v>
      </c>
      <c r="O18" s="3">
        <f t="shared" si="5"/>
        <v>36</v>
      </c>
      <c r="P18" s="13">
        <f t="shared" si="6"/>
        <v>125328</v>
      </c>
      <c r="Q18" s="227">
        <v>120666</v>
      </c>
      <c r="R18" s="78"/>
      <c r="S18" s="109"/>
    </row>
    <row r="19" spans="2:20" ht="13.5" customHeight="1" x14ac:dyDescent="0.15">
      <c r="C19" s="15"/>
      <c r="E19" s="17"/>
      <c r="H19" s="3">
        <v>14</v>
      </c>
      <c r="I19" s="158" t="s">
        <v>19</v>
      </c>
      <c r="J19" s="13">
        <v>13987</v>
      </c>
      <c r="L19" s="3">
        <f t="shared" si="3"/>
        <v>33</v>
      </c>
      <c r="M19" s="13">
        <f t="shared" si="4"/>
        <v>91030</v>
      </c>
      <c r="N19" s="158" t="s">
        <v>0</v>
      </c>
      <c r="O19" s="3">
        <f t="shared" si="5"/>
        <v>33</v>
      </c>
      <c r="P19" s="13">
        <f t="shared" si="6"/>
        <v>91030</v>
      </c>
      <c r="Q19" s="227">
        <v>98638</v>
      </c>
      <c r="R19" s="78"/>
      <c r="S19" s="122"/>
    </row>
    <row r="20" spans="2:20" ht="13.5" customHeight="1" x14ac:dyDescent="0.15">
      <c r="B20" s="18"/>
      <c r="C20" s="15"/>
      <c r="E20" s="17"/>
      <c r="H20" s="3">
        <v>1</v>
      </c>
      <c r="I20" s="158" t="s">
        <v>4</v>
      </c>
      <c r="J20" s="13">
        <v>13804</v>
      </c>
      <c r="L20" s="3">
        <f t="shared" si="3"/>
        <v>40</v>
      </c>
      <c r="M20" s="13">
        <f t="shared" si="4"/>
        <v>79576</v>
      </c>
      <c r="N20" s="158" t="s">
        <v>2</v>
      </c>
      <c r="O20" s="3">
        <f t="shared" si="5"/>
        <v>40</v>
      </c>
      <c r="P20" s="13">
        <f t="shared" si="6"/>
        <v>79576</v>
      </c>
      <c r="Q20" s="227">
        <v>76818</v>
      </c>
      <c r="R20" s="78"/>
      <c r="S20" s="122"/>
    </row>
    <row r="21" spans="2:20" ht="13.5" customHeight="1" x14ac:dyDescent="0.15">
      <c r="B21" s="18"/>
      <c r="C21" s="15"/>
      <c r="E21" s="17"/>
      <c r="H21" s="3">
        <v>11</v>
      </c>
      <c r="I21" s="158" t="s">
        <v>17</v>
      </c>
      <c r="J21" s="357">
        <v>13335</v>
      </c>
      <c r="L21" s="3">
        <f t="shared" si="3"/>
        <v>31</v>
      </c>
      <c r="M21" s="13">
        <f t="shared" si="4"/>
        <v>75021</v>
      </c>
      <c r="N21" s="158" t="s">
        <v>64</v>
      </c>
      <c r="O21" s="3">
        <f t="shared" si="5"/>
        <v>31</v>
      </c>
      <c r="P21" s="13">
        <f t="shared" si="6"/>
        <v>75021</v>
      </c>
      <c r="Q21" s="227">
        <v>73696</v>
      </c>
      <c r="R21" s="78"/>
      <c r="S21" s="28"/>
    </row>
    <row r="22" spans="2:20" ht="13.5" customHeight="1" x14ac:dyDescent="0.15">
      <c r="C22" s="15"/>
      <c r="E22" s="17"/>
      <c r="H22" s="3">
        <v>21</v>
      </c>
      <c r="I22" s="3" t="s">
        <v>133</v>
      </c>
      <c r="J22" s="215">
        <v>11407</v>
      </c>
      <c r="K22" s="15"/>
      <c r="L22" s="3">
        <f t="shared" si="3"/>
        <v>34</v>
      </c>
      <c r="M22" s="13">
        <f t="shared" si="4"/>
        <v>59702</v>
      </c>
      <c r="N22" s="160" t="s">
        <v>1</v>
      </c>
      <c r="O22" s="3">
        <f t="shared" si="5"/>
        <v>34</v>
      </c>
      <c r="P22" s="13">
        <f t="shared" si="6"/>
        <v>59702</v>
      </c>
      <c r="Q22" s="227">
        <v>55933</v>
      </c>
      <c r="R22" s="78"/>
    </row>
    <row r="23" spans="2:20" ht="13.5" customHeight="1" x14ac:dyDescent="0.15">
      <c r="B23" s="18"/>
      <c r="C23" s="15"/>
      <c r="E23" s="17"/>
      <c r="H23" s="3">
        <v>22</v>
      </c>
      <c r="I23" s="158" t="s">
        <v>26</v>
      </c>
      <c r="J23" s="13">
        <v>10721</v>
      </c>
      <c r="K23" s="15"/>
      <c r="L23" s="3">
        <f t="shared" si="3"/>
        <v>16</v>
      </c>
      <c r="M23" s="13">
        <f t="shared" si="4"/>
        <v>59271</v>
      </c>
      <c r="N23" s="158" t="s">
        <v>3</v>
      </c>
      <c r="O23" s="3">
        <f t="shared" si="5"/>
        <v>16</v>
      </c>
      <c r="P23" s="13">
        <f t="shared" si="6"/>
        <v>59271</v>
      </c>
      <c r="Q23" s="227">
        <v>60097</v>
      </c>
      <c r="R23" s="78"/>
      <c r="S23" s="41"/>
    </row>
    <row r="24" spans="2:20" ht="13.5" customHeight="1" x14ac:dyDescent="0.15">
      <c r="C24" s="15"/>
      <c r="E24" s="17"/>
      <c r="H24" s="3">
        <v>15</v>
      </c>
      <c r="I24" s="158" t="s">
        <v>20</v>
      </c>
      <c r="J24" s="13">
        <v>10297</v>
      </c>
      <c r="K24" s="15"/>
      <c r="L24" s="3">
        <f t="shared" si="3"/>
        <v>13</v>
      </c>
      <c r="M24" s="13">
        <f t="shared" si="4"/>
        <v>54941</v>
      </c>
      <c r="N24" s="160" t="s">
        <v>7</v>
      </c>
      <c r="O24" s="3">
        <f t="shared" si="5"/>
        <v>13</v>
      </c>
      <c r="P24" s="13">
        <f t="shared" si="6"/>
        <v>54941</v>
      </c>
      <c r="Q24" s="227">
        <v>51048</v>
      </c>
      <c r="R24" s="78"/>
      <c r="S24" s="109"/>
    </row>
    <row r="25" spans="2:20" ht="13.5" customHeight="1" thickBot="1" x14ac:dyDescent="0.2">
      <c r="C25" s="15"/>
      <c r="E25" s="17"/>
      <c r="H25" s="3">
        <v>30</v>
      </c>
      <c r="I25" s="158" t="s">
        <v>33</v>
      </c>
      <c r="J25" s="86">
        <v>6915</v>
      </c>
      <c r="K25" s="15"/>
      <c r="L25" s="14">
        <f t="shared" si="3"/>
        <v>25</v>
      </c>
      <c r="M25" s="111">
        <f t="shared" si="4"/>
        <v>41474</v>
      </c>
      <c r="N25" s="324" t="s">
        <v>29</v>
      </c>
      <c r="O25" s="14">
        <f t="shared" si="5"/>
        <v>25</v>
      </c>
      <c r="P25" s="111">
        <f t="shared" si="6"/>
        <v>41474</v>
      </c>
      <c r="Q25" s="228">
        <v>40576</v>
      </c>
      <c r="R25" s="124" t="s">
        <v>73</v>
      </c>
      <c r="S25" s="28"/>
      <c r="T25" s="28"/>
    </row>
    <row r="26" spans="2:20" ht="13.5" customHeight="1" thickTop="1" x14ac:dyDescent="0.15">
      <c r="H26" s="3">
        <v>27</v>
      </c>
      <c r="I26" s="158" t="s">
        <v>31</v>
      </c>
      <c r="J26" s="134">
        <v>6271</v>
      </c>
      <c r="K26" s="15"/>
      <c r="L26" s="112"/>
      <c r="M26" s="159">
        <f>SUM(J43-(M16+M17+M18+M19+M20+M21+M22+M23+M24+M25))</f>
        <v>312745</v>
      </c>
      <c r="N26" s="216" t="s">
        <v>45</v>
      </c>
      <c r="O26" s="113"/>
      <c r="P26" s="159">
        <f>SUM(M26)</f>
        <v>312745</v>
      </c>
      <c r="Q26" s="159"/>
      <c r="R26" s="173">
        <v>1487317</v>
      </c>
      <c r="T26" s="28"/>
    </row>
    <row r="27" spans="2:20" ht="13.5" customHeight="1" x14ac:dyDescent="0.15">
      <c r="H27" s="3">
        <v>20</v>
      </c>
      <c r="I27" s="158" t="s">
        <v>24</v>
      </c>
      <c r="J27" s="13">
        <v>5169</v>
      </c>
      <c r="K27" s="15"/>
      <c r="M27" t="s">
        <v>164</v>
      </c>
      <c r="O27" s="108"/>
      <c r="P27" s="28" t="s">
        <v>165</v>
      </c>
    </row>
    <row r="28" spans="2:20" ht="13.5" customHeight="1" x14ac:dyDescent="0.15">
      <c r="H28" s="3">
        <v>12</v>
      </c>
      <c r="I28" s="158" t="s">
        <v>18</v>
      </c>
      <c r="J28" s="13">
        <v>4211</v>
      </c>
      <c r="K28" s="15"/>
      <c r="M28" s="85">
        <f t="shared" ref="M28:M37" si="7">SUM(Q3)</f>
        <v>447399</v>
      </c>
      <c r="N28" s="158" t="s">
        <v>21</v>
      </c>
      <c r="O28" s="3">
        <f>SUM(L3)</f>
        <v>17</v>
      </c>
      <c r="P28" s="85">
        <f t="shared" ref="P28:P37" si="8">SUM(Q3)</f>
        <v>447399</v>
      </c>
    </row>
    <row r="29" spans="2:20" ht="13.5" customHeight="1" x14ac:dyDescent="0.15">
      <c r="H29" s="3">
        <v>29</v>
      </c>
      <c r="I29" s="158" t="s">
        <v>54</v>
      </c>
      <c r="J29" s="13">
        <v>3403</v>
      </c>
      <c r="K29" s="15"/>
      <c r="M29" s="85">
        <f t="shared" si="7"/>
        <v>134647</v>
      </c>
      <c r="N29" s="158" t="s">
        <v>30</v>
      </c>
      <c r="O29" s="3">
        <f t="shared" ref="O29:O37" si="9">SUM(L4)</f>
        <v>26</v>
      </c>
      <c r="P29" s="85">
        <f t="shared" si="8"/>
        <v>134647</v>
      </c>
    </row>
    <row r="30" spans="2:20" ht="13.5" customHeight="1" x14ac:dyDescent="0.15">
      <c r="H30" s="3">
        <v>35</v>
      </c>
      <c r="I30" s="158" t="s">
        <v>36</v>
      </c>
      <c r="J30" s="13">
        <v>2863</v>
      </c>
      <c r="K30" s="15"/>
      <c r="M30" s="85">
        <f t="shared" si="7"/>
        <v>123865</v>
      </c>
      <c r="N30" s="158" t="s">
        <v>5</v>
      </c>
      <c r="O30" s="3">
        <f t="shared" si="9"/>
        <v>36</v>
      </c>
      <c r="P30" s="85">
        <f t="shared" si="8"/>
        <v>123865</v>
      </c>
    </row>
    <row r="31" spans="2:20" ht="13.5" customHeight="1" x14ac:dyDescent="0.15">
      <c r="H31" s="3">
        <v>10</v>
      </c>
      <c r="I31" s="158" t="s">
        <v>16</v>
      </c>
      <c r="J31" s="13">
        <v>2420</v>
      </c>
      <c r="K31" s="15"/>
      <c r="M31" s="85">
        <f t="shared" si="7"/>
        <v>109498</v>
      </c>
      <c r="N31" s="158" t="s">
        <v>0</v>
      </c>
      <c r="O31" s="3">
        <f t="shared" si="9"/>
        <v>33</v>
      </c>
      <c r="P31" s="85">
        <f t="shared" si="8"/>
        <v>109498</v>
      </c>
    </row>
    <row r="32" spans="2:20" ht="13.5" customHeight="1" x14ac:dyDescent="0.15">
      <c r="H32" s="3">
        <v>39</v>
      </c>
      <c r="I32" s="158" t="s">
        <v>39</v>
      </c>
      <c r="J32" s="13">
        <v>2178</v>
      </c>
      <c r="K32" s="15"/>
      <c r="M32" s="85">
        <f t="shared" si="7"/>
        <v>73579</v>
      </c>
      <c r="N32" s="158" t="s">
        <v>2</v>
      </c>
      <c r="O32" s="3">
        <f t="shared" si="9"/>
        <v>40</v>
      </c>
      <c r="P32" s="85">
        <f t="shared" si="8"/>
        <v>73579</v>
      </c>
      <c r="S32" s="10"/>
    </row>
    <row r="33" spans="8:21" ht="13.5" customHeight="1" x14ac:dyDescent="0.15">
      <c r="H33" s="3">
        <v>23</v>
      </c>
      <c r="I33" s="158" t="s">
        <v>27</v>
      </c>
      <c r="J33" s="134">
        <v>1645</v>
      </c>
      <c r="K33" s="15"/>
      <c r="M33" s="85">
        <f t="shared" si="7"/>
        <v>67856</v>
      </c>
      <c r="N33" s="158" t="s">
        <v>64</v>
      </c>
      <c r="O33" s="3">
        <f t="shared" si="9"/>
        <v>31</v>
      </c>
      <c r="P33" s="85">
        <f t="shared" si="8"/>
        <v>67856</v>
      </c>
      <c r="S33" s="28"/>
      <c r="T33" s="28"/>
    </row>
    <row r="34" spans="8:21" ht="13.5" customHeight="1" x14ac:dyDescent="0.15">
      <c r="H34" s="3">
        <v>6</v>
      </c>
      <c r="I34" s="158" t="s">
        <v>13</v>
      </c>
      <c r="J34" s="13">
        <v>1172</v>
      </c>
      <c r="K34" s="15"/>
      <c r="M34" s="85">
        <f t="shared" si="7"/>
        <v>63673</v>
      </c>
      <c r="N34" s="160" t="s">
        <v>1</v>
      </c>
      <c r="O34" s="3">
        <f t="shared" si="9"/>
        <v>34</v>
      </c>
      <c r="P34" s="85">
        <f t="shared" si="8"/>
        <v>63673</v>
      </c>
      <c r="S34" s="28"/>
      <c r="T34" s="28"/>
    </row>
    <row r="35" spans="8:21" ht="13.5" customHeight="1" x14ac:dyDescent="0.15">
      <c r="H35" s="3">
        <v>18</v>
      </c>
      <c r="I35" s="158" t="s">
        <v>22</v>
      </c>
      <c r="J35" s="215">
        <v>975</v>
      </c>
      <c r="K35" s="15"/>
      <c r="M35" s="85">
        <f t="shared" si="7"/>
        <v>60512</v>
      </c>
      <c r="N35" s="158" t="s">
        <v>3</v>
      </c>
      <c r="O35" s="3">
        <f t="shared" si="9"/>
        <v>16</v>
      </c>
      <c r="P35" s="85">
        <f t="shared" si="8"/>
        <v>60512</v>
      </c>
      <c r="S35" s="28"/>
    </row>
    <row r="36" spans="8:21" ht="13.5" customHeight="1" x14ac:dyDescent="0.15">
      <c r="H36" s="3">
        <v>32</v>
      </c>
      <c r="I36" s="158" t="s">
        <v>35</v>
      </c>
      <c r="J36" s="13">
        <v>907</v>
      </c>
      <c r="K36" s="15"/>
      <c r="M36" s="85">
        <f t="shared" si="7"/>
        <v>55312</v>
      </c>
      <c r="N36" s="160" t="s">
        <v>7</v>
      </c>
      <c r="O36" s="3">
        <f t="shared" si="9"/>
        <v>13</v>
      </c>
      <c r="P36" s="85">
        <f t="shared" si="8"/>
        <v>55312</v>
      </c>
      <c r="S36" s="28"/>
    </row>
    <row r="37" spans="8:21" ht="13.5" customHeight="1" thickBot="1" x14ac:dyDescent="0.2">
      <c r="H37" s="3">
        <v>4</v>
      </c>
      <c r="I37" s="158" t="s">
        <v>11</v>
      </c>
      <c r="J37" s="13">
        <v>847</v>
      </c>
      <c r="K37" s="15"/>
      <c r="M37" s="110">
        <f t="shared" si="7"/>
        <v>42195</v>
      </c>
      <c r="N37" s="324" t="s">
        <v>29</v>
      </c>
      <c r="O37" s="14">
        <f t="shared" si="9"/>
        <v>25</v>
      </c>
      <c r="P37" s="110">
        <f t="shared" si="8"/>
        <v>42195</v>
      </c>
      <c r="S37" s="28"/>
    </row>
    <row r="38" spans="8:21" ht="13.5" customHeight="1" thickTop="1" x14ac:dyDescent="0.15">
      <c r="H38" s="3">
        <v>5</v>
      </c>
      <c r="I38" s="158" t="s">
        <v>12</v>
      </c>
      <c r="J38" s="86">
        <v>502</v>
      </c>
      <c r="K38" s="15"/>
      <c r="M38" s="292">
        <f>SUM(Q13-(Q3+Q4+Q5+Q6+Q7+Q8+Q9+Q10+Q11+Q12))</f>
        <v>360741</v>
      </c>
      <c r="N38" s="356" t="s">
        <v>155</v>
      </c>
      <c r="O38" s="293"/>
      <c r="P38" s="294">
        <f>SUM(M38)</f>
        <v>360741</v>
      </c>
      <c r="U38" s="28"/>
    </row>
    <row r="39" spans="8:21" ht="13.5" customHeight="1" x14ac:dyDescent="0.15">
      <c r="H39" s="3">
        <v>7</v>
      </c>
      <c r="I39" s="158" t="s">
        <v>14</v>
      </c>
      <c r="J39" s="13">
        <v>365</v>
      </c>
      <c r="K39" s="15"/>
      <c r="P39" s="28"/>
    </row>
    <row r="40" spans="8:21" ht="13.5" customHeight="1" x14ac:dyDescent="0.15">
      <c r="H40" s="3">
        <v>19</v>
      </c>
      <c r="I40" s="158" t="s">
        <v>23</v>
      </c>
      <c r="J40" s="13">
        <v>194</v>
      </c>
      <c r="K40" s="15"/>
    </row>
    <row r="41" spans="8:21" ht="13.5" customHeight="1" x14ac:dyDescent="0.15">
      <c r="H41" s="3">
        <v>28</v>
      </c>
      <c r="I41" s="158" t="s">
        <v>32</v>
      </c>
      <c r="J41" s="215">
        <v>151</v>
      </c>
      <c r="K41" s="15"/>
    </row>
    <row r="42" spans="8:21" ht="13.5" customHeight="1" thickBot="1" x14ac:dyDescent="0.2">
      <c r="H42" s="14">
        <v>8</v>
      </c>
      <c r="I42" s="160" t="s">
        <v>15</v>
      </c>
      <c r="J42" s="374">
        <v>0</v>
      </c>
      <c r="K42" s="15"/>
    </row>
    <row r="43" spans="8:21" ht="13.5" customHeight="1" thickTop="1" x14ac:dyDescent="0.15">
      <c r="H43" s="112"/>
      <c r="I43" s="242" t="s">
        <v>8</v>
      </c>
      <c r="J43" s="243">
        <f>SUM(J3:J42)</f>
        <v>1491883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1"/>
      <c r="J49" s="157"/>
    </row>
    <row r="50" spans="1:19" ht="13.5" customHeight="1" x14ac:dyDescent="0.15">
      <c r="I50" s="41"/>
      <c r="J50" s="157"/>
    </row>
    <row r="51" spans="1:19" ht="13.5" customHeight="1" thickBot="1" x14ac:dyDescent="0.2">
      <c r="I51" s="41"/>
      <c r="J51" s="220"/>
      <c r="M51" s="41"/>
      <c r="N51" s="157"/>
    </row>
    <row r="52" spans="1:19" ht="13.5" customHeight="1" x14ac:dyDescent="0.15">
      <c r="A52" s="32" t="s">
        <v>46</v>
      </c>
      <c r="B52" s="22" t="s">
        <v>9</v>
      </c>
      <c r="C52" s="58" t="s">
        <v>171</v>
      </c>
      <c r="D52" s="58" t="s">
        <v>163</v>
      </c>
      <c r="E52" s="24" t="s">
        <v>43</v>
      </c>
      <c r="F52" s="23" t="s">
        <v>42</v>
      </c>
      <c r="G52" s="8" t="s">
        <v>150</v>
      </c>
      <c r="I52" s="41"/>
      <c r="J52" s="157"/>
      <c r="N52" s="30"/>
      <c r="S52" s="332"/>
    </row>
    <row r="53" spans="1:19" ht="13.5" customHeight="1" x14ac:dyDescent="0.15">
      <c r="A53" s="9">
        <v>1</v>
      </c>
      <c r="B53" s="158" t="s">
        <v>21</v>
      </c>
      <c r="C53" s="358">
        <f>SUM(J3)</f>
        <v>453703</v>
      </c>
      <c r="D53" s="86">
        <f t="shared" ref="D53:D63" si="10">SUM(Q3)</f>
        <v>447399</v>
      </c>
      <c r="E53" s="79">
        <f t="shared" ref="E53:E62" si="11">SUM(P16/Q16*100)</f>
        <v>101.08458564951486</v>
      </c>
      <c r="F53" s="20">
        <f t="shared" ref="F53:F63" si="12">SUM(C53/D53*100)</f>
        <v>101.40903310020811</v>
      </c>
      <c r="G53" s="21"/>
      <c r="I53" s="41"/>
      <c r="J53" s="157"/>
    </row>
    <row r="54" spans="1:19" ht="13.5" customHeight="1" x14ac:dyDescent="0.15">
      <c r="A54" s="9">
        <v>2</v>
      </c>
      <c r="B54" s="158" t="s">
        <v>30</v>
      </c>
      <c r="C54" s="358">
        <f t="shared" ref="C54:C62" si="13">SUM(J4)</f>
        <v>139092</v>
      </c>
      <c r="D54" s="86">
        <f t="shared" si="10"/>
        <v>134647</v>
      </c>
      <c r="E54" s="79">
        <f t="shared" si="11"/>
        <v>100.958104694713</v>
      </c>
      <c r="F54" s="343">
        <f t="shared" si="12"/>
        <v>103.30122468380283</v>
      </c>
      <c r="G54" s="21"/>
      <c r="M54" s="331"/>
      <c r="N54" s="17"/>
    </row>
    <row r="55" spans="1:19" ht="13.5" customHeight="1" x14ac:dyDescent="0.15">
      <c r="A55" s="9">
        <v>3</v>
      </c>
      <c r="B55" s="158" t="s">
        <v>5</v>
      </c>
      <c r="C55" s="358">
        <f t="shared" si="13"/>
        <v>125328</v>
      </c>
      <c r="D55" s="86">
        <f t="shared" si="10"/>
        <v>123865</v>
      </c>
      <c r="E55" s="79">
        <f t="shared" si="11"/>
        <v>103.86355725722241</v>
      </c>
      <c r="F55" s="20">
        <f t="shared" si="12"/>
        <v>101.18112461147217</v>
      </c>
      <c r="G55" s="21"/>
      <c r="I55" s="469"/>
      <c r="J55" s="470"/>
    </row>
    <row r="56" spans="1:19" ht="13.5" customHeight="1" x14ac:dyDescent="0.15">
      <c r="A56" s="9">
        <v>4</v>
      </c>
      <c r="B56" s="158" t="s">
        <v>0</v>
      </c>
      <c r="C56" s="358">
        <f t="shared" si="13"/>
        <v>91030</v>
      </c>
      <c r="D56" s="86">
        <f t="shared" si="10"/>
        <v>109498</v>
      </c>
      <c r="E56" s="79">
        <f t="shared" si="11"/>
        <v>92.28694823496015</v>
      </c>
      <c r="F56" s="20">
        <f t="shared" si="12"/>
        <v>83.133938519425016</v>
      </c>
      <c r="G56" s="21"/>
      <c r="I56" s="469"/>
      <c r="J56" s="470"/>
    </row>
    <row r="57" spans="1:19" ht="13.5" customHeight="1" x14ac:dyDescent="0.15">
      <c r="A57" s="9">
        <v>5</v>
      </c>
      <c r="B57" s="158" t="s">
        <v>2</v>
      </c>
      <c r="C57" s="358">
        <f t="shared" si="13"/>
        <v>79576</v>
      </c>
      <c r="D57" s="86">
        <f t="shared" si="10"/>
        <v>73579</v>
      </c>
      <c r="E57" s="79">
        <f t="shared" si="11"/>
        <v>103.59030435574996</v>
      </c>
      <c r="F57" s="20">
        <f t="shared" si="12"/>
        <v>108.15042335448972</v>
      </c>
      <c r="G57" s="21"/>
      <c r="I57" s="157"/>
      <c r="P57" s="28"/>
    </row>
    <row r="58" spans="1:19" ht="13.5" customHeight="1" x14ac:dyDescent="0.15">
      <c r="A58" s="9">
        <v>6</v>
      </c>
      <c r="B58" s="158" t="s">
        <v>64</v>
      </c>
      <c r="C58" s="358">
        <f t="shared" si="13"/>
        <v>75021</v>
      </c>
      <c r="D58" s="86">
        <f t="shared" si="10"/>
        <v>67856</v>
      </c>
      <c r="E58" s="79">
        <f t="shared" si="11"/>
        <v>101.7979266174555</v>
      </c>
      <c r="F58" s="20">
        <f t="shared" si="12"/>
        <v>110.55912520631928</v>
      </c>
      <c r="G58" s="21"/>
    </row>
    <row r="59" spans="1:19" ht="13.5" customHeight="1" x14ac:dyDescent="0.15">
      <c r="A59" s="9">
        <v>7</v>
      </c>
      <c r="B59" s="160" t="s">
        <v>1</v>
      </c>
      <c r="C59" s="358">
        <f t="shared" si="13"/>
        <v>59702</v>
      </c>
      <c r="D59" s="86">
        <f t="shared" si="10"/>
        <v>63673</v>
      </c>
      <c r="E59" s="79">
        <f t="shared" si="11"/>
        <v>106.73841918009046</v>
      </c>
      <c r="F59" s="20">
        <f t="shared" si="12"/>
        <v>93.763447615158697</v>
      </c>
      <c r="G59" s="21"/>
    </row>
    <row r="60" spans="1:19" ht="13.5" customHeight="1" x14ac:dyDescent="0.15">
      <c r="A60" s="9">
        <v>8</v>
      </c>
      <c r="B60" s="158" t="s">
        <v>3</v>
      </c>
      <c r="C60" s="358">
        <f t="shared" si="13"/>
        <v>59271</v>
      </c>
      <c r="D60" s="86">
        <f t="shared" si="10"/>
        <v>60512</v>
      </c>
      <c r="E60" s="79">
        <f t="shared" si="11"/>
        <v>98.625555352180641</v>
      </c>
      <c r="F60" s="20">
        <f t="shared" si="12"/>
        <v>97.949167107350604</v>
      </c>
      <c r="G60" s="21"/>
    </row>
    <row r="61" spans="1:19" ht="13.5" customHeight="1" x14ac:dyDescent="0.15">
      <c r="A61" s="9">
        <v>9</v>
      </c>
      <c r="B61" s="160" t="s">
        <v>7</v>
      </c>
      <c r="C61" s="358">
        <f t="shared" si="13"/>
        <v>54941</v>
      </c>
      <c r="D61" s="86">
        <f t="shared" si="10"/>
        <v>55312</v>
      </c>
      <c r="E61" s="79">
        <f t="shared" si="11"/>
        <v>107.62615577495691</v>
      </c>
      <c r="F61" s="20">
        <f t="shared" si="12"/>
        <v>99.329259473531962</v>
      </c>
      <c r="G61" s="21"/>
    </row>
    <row r="62" spans="1:19" ht="13.5" customHeight="1" thickBot="1" x14ac:dyDescent="0.2">
      <c r="A62" s="125">
        <v>10</v>
      </c>
      <c r="B62" s="324" t="s">
        <v>29</v>
      </c>
      <c r="C62" s="358">
        <f t="shared" si="13"/>
        <v>41474</v>
      </c>
      <c r="D62" s="126">
        <f t="shared" si="10"/>
        <v>42195</v>
      </c>
      <c r="E62" s="127">
        <f t="shared" si="11"/>
        <v>102.21313091482649</v>
      </c>
      <c r="F62" s="128">
        <f t="shared" si="12"/>
        <v>98.291266737765142</v>
      </c>
      <c r="G62" s="129"/>
    </row>
    <row r="63" spans="1:19" ht="13.5" customHeight="1" thickTop="1" x14ac:dyDescent="0.15">
      <c r="A63" s="112"/>
      <c r="B63" s="130" t="s">
        <v>74</v>
      </c>
      <c r="C63" s="131">
        <f>SUM(J43)</f>
        <v>1491883</v>
      </c>
      <c r="D63" s="131">
        <f t="shared" si="10"/>
        <v>1539277</v>
      </c>
      <c r="E63" s="132">
        <f>SUM(C63/R26*100)</f>
        <v>100.30699575141008</v>
      </c>
      <c r="F63" s="133">
        <f t="shared" si="12"/>
        <v>96.921022012282393</v>
      </c>
      <c r="G63" s="138">
        <v>72.099999999999994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xmlns:xlrd2="http://schemas.microsoft.com/office/spreadsheetml/2017/richdata2"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協会 静倉</cp:lastModifiedBy>
  <cp:lastPrinted>2025-08-07T06:27:28Z</cp:lastPrinted>
  <dcterms:created xsi:type="dcterms:W3CDTF">2004-08-12T01:21:30Z</dcterms:created>
  <dcterms:modified xsi:type="dcterms:W3CDTF">2025-08-08T00:46:48Z</dcterms:modified>
</cp:coreProperties>
</file>