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23245B0F-8FE1-4BA4-BE0F-846C9F805A30}" xr6:coauthVersionLast="36" xr6:coauthVersionMax="36" xr10:uidLastSave="{00000000-0000-0000-0000-000000000000}"/>
  <bookViews>
    <workbookView xWindow="0" yWindow="0" windowWidth="38400" windowHeight="1638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N26" i="51"/>
  <c r="O27" i="51" s="1"/>
  <c r="N25" i="51"/>
  <c r="N87" i="56"/>
  <c r="N86" i="56"/>
  <c r="O86" i="56" s="1"/>
  <c r="N85" i="56"/>
  <c r="O85" i="56" s="1"/>
  <c r="N84" i="56"/>
  <c r="N57" i="56"/>
  <c r="O57" i="56" s="1"/>
  <c r="N56" i="56"/>
  <c r="N55" i="56"/>
  <c r="O56" i="56" s="1"/>
  <c r="N54" i="56"/>
  <c r="N28" i="56"/>
  <c r="O28" i="56" s="1"/>
  <c r="N27" i="56"/>
  <c r="O27" i="56" s="1"/>
  <c r="O26" i="56"/>
  <c r="N26" i="56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N54" i="49"/>
  <c r="N28" i="49"/>
  <c r="N27" i="49"/>
  <c r="O28" i="49" s="1"/>
  <c r="O26" i="49"/>
  <c r="N26" i="49"/>
  <c r="N25" i="49"/>
  <c r="N87" i="48"/>
  <c r="O87" i="48" s="1"/>
  <c r="N86" i="48"/>
  <c r="O86" i="48" s="1"/>
  <c r="N85" i="48"/>
  <c r="O85" i="48" s="1"/>
  <c r="N84" i="48"/>
  <c r="O57" i="48"/>
  <c r="N57" i="48"/>
  <c r="N56" i="48"/>
  <c r="O56" i="48" s="1"/>
  <c r="N55" i="48"/>
  <c r="O55" i="48" s="1"/>
  <c r="N54" i="48"/>
  <c r="N25" i="48"/>
  <c r="N28" i="48"/>
  <c r="O28" i="48" s="1"/>
  <c r="N27" i="48"/>
  <c r="O27" i="48" s="1"/>
  <c r="N26" i="48"/>
  <c r="N74" i="47"/>
  <c r="O74" i="47" s="1"/>
  <c r="N73" i="47"/>
  <c r="O73" i="47" s="1"/>
  <c r="N72" i="47"/>
  <c r="O72" i="47" s="1"/>
  <c r="N71" i="47"/>
  <c r="N46" i="47"/>
  <c r="O46" i="47" s="1"/>
  <c r="N45" i="47"/>
  <c r="N44" i="47"/>
  <c r="O44" i="47" s="1"/>
  <c r="N43" i="47"/>
  <c r="O22" i="47"/>
  <c r="N22" i="47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O20" i="46"/>
  <c r="N20" i="46"/>
  <c r="N19" i="46"/>
  <c r="N18" i="46"/>
  <c r="O19" i="46" s="1"/>
  <c r="N17" i="46"/>
  <c r="N89" i="54"/>
  <c r="O89" i="54" s="1"/>
  <c r="N88" i="54"/>
  <c r="O88" i="54" s="1"/>
  <c r="N87" i="54"/>
  <c r="O87" i="54" s="1"/>
  <c r="N86" i="54"/>
  <c r="N90" i="54"/>
  <c r="O90" i="54" s="1"/>
  <c r="N59" i="54"/>
  <c r="O59" i="54" s="1"/>
  <c r="N58" i="54"/>
  <c r="O58" i="54" s="1"/>
  <c r="N57" i="54"/>
  <c r="O57" i="54" s="1"/>
  <c r="N56" i="54"/>
  <c r="N29" i="54"/>
  <c r="N28" i="54"/>
  <c r="O29" i="54" s="1"/>
  <c r="N27" i="54"/>
  <c r="O28" i="54" s="1"/>
  <c r="N26" i="54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N60" i="54"/>
  <c r="O60" i="54" s="1"/>
  <c r="N30" i="54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J55" i="57"/>
  <c r="G63" i="57" s="1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C65" i="62" l="1"/>
  <c r="F65" i="62" s="1"/>
  <c r="F28" i="62"/>
  <c r="F61" i="59"/>
  <c r="O26" i="51"/>
  <c r="O87" i="56"/>
  <c r="O55" i="56"/>
  <c r="O27" i="49"/>
  <c r="O18" i="46"/>
  <c r="O27" i="54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O30" i="54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<sst xmlns="http://schemas.openxmlformats.org/spreadsheetml/2006/main" count="1670" uniqueCount="214">
  <si>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</si>
  <si>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</si>
  <si>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</si>
  <si>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</si>
  <si>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</si>
  <si>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</si>
  <si>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</si>
  <si>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</si>
  <si>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</si>
  <si>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</si>
  <si>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</si>
  <si>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</si>
  <si>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</si>
  <si>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</si>
  <si>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</si>
  <si>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</si>
  <si>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</si>
  <si>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</si>
  <si>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</si>
  <si>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</si>
  <si>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</si>
  <si>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</si>
  <si>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</si>
  <si>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</si>
  <si>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</si>
  <si>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</si>
  <si>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</si>
  <si>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</si>
  <si>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</si>
  <si>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</si>
  <si>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</si>
  <si>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</si>
  <si>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</si>
  <si>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</si>
  <si>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</si>
  <si>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</si>
  <si>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</si>
  <si>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</si>
  <si>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</si>
  <si>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</si>
  <si>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</si>
  <si>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</si>
  <si>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</si>
  <si>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</si>
  <si>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</si>
  <si>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</si>
  <si>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</si>
  <si>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</si>
  <si>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</si>
  <si>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</si>
  <si>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</si>
  <si>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</si>
  <si>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</si>
  <si>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</si>
  <si>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</si>
  <si>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</si>
  <si>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</si>
  <si>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</si>
  <si>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</si>
  <si>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</si>
  <si>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</si>
  <si>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</si>
  <si>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</si>
  <si>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</si>
  <si>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</si>
  <si>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</si>
  <si>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</si>
  <si>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</si>
  <si>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</si>
  <si>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</si>
  <si>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</si>
  <si>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</si>
  <si>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</si>
  <si>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</si>
  <si>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</si>
  <si>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</si>
  <si>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</si>
  <si>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</si>
  <si>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</si>
  <si>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</si>
  <si>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</si>
  <si>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</si>
  <si>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</si>
  <si>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</si>
  <si>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</si>
  <si>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</si>
  <si>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</si>
  <si>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</si>
  <si>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</si>
  <si>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</si>
  <si>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</si>
  <si>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</si>
  <si>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</si>
  <si>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</si>
  <si>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</si>
  <si>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</si>
  <si>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</si>
  <si>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</si>
  <si>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</si>
  <si>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</si>
  <si>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</si>
  <si>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</si>
  <si>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</si>
  <si>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</si>
  <si>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</si>
  <si>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</si>
  <si>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</si>
  <si>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</si>
  <si>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</si>
  <si>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</si>
  <si>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</si>
  <si>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</si>
  <si>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</si>
  <si>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</si>
  <si>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</si>
  <si>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</si>
  <si>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</si>
  <si>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</si>
  <si>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</si>
  <si>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</si>
  <si>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</si>
  <si>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</si>
  <si>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</si>
  <si>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</si>
  <si>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</si>
  <si>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</si>
  <si>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</si>
  <si>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</si>
  <si>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</si>
  <si>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</si>
  <si>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</si>
  <si>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</si>
  <si>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</si>
  <si>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</si>
  <si>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</si>
  <si>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</si>
  <si>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</si>
  <si>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</si>
  <si>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</si>
  <si>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</si>
  <si>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</si>
  <si>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</si>
  <si>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</si>
  <si>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</si>
  <si>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</si>
  <si>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</si>
  <si>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</si>
  <si>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</si>
  <si>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</si>
  <si>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</si>
  <si>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</si>
  <si>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</si>
  <si>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</si>
  <si>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</si>
  <si>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</si>
  <si>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</si>
  <si>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</si>
  <si>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</si>
  <si>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</si>
  <si>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</si>
  <si>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</si>
  <si>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</si>
  <si>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</si>
  <si>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</si>
  <si>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</si>
  <si>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</si>
  <si>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</si>
  <si>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</si>
  <si>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</si>
  <si>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</si>
  <si>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</si>
  <si>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</si>
  <si>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回転率（％）</t>
    <rPh sb="0" eb="3">
      <t>カイテンリツ</t>
    </rPh>
    <phoneticPr fontId="2"/>
  </si>
  <si>
    <t>前残</t>
    <rPh sb="0" eb="2">
      <t>ゼンザン</t>
    </rPh>
    <phoneticPr fontId="2"/>
  </si>
  <si>
    <t>入庫</t>
    <rPh sb="0" eb="2">
      <t>ニュウコ</t>
    </rPh>
    <phoneticPr fontId="2"/>
  </si>
  <si>
    <t>出庫</t>
    <rPh sb="0" eb="2">
      <t>シュッコ</t>
    </rPh>
    <phoneticPr fontId="2"/>
  </si>
  <si>
    <t>今月残</t>
    <rPh sb="0" eb="2">
      <t>コンゲツ</t>
    </rPh>
    <rPh sb="2" eb="3">
      <t>ザン</t>
    </rPh>
    <phoneticPr fontId="2"/>
  </si>
  <si>
    <t>回転率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</si>
  <si>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</si>
  <si>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</si>
  <si>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</si>
  <si>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</si>
  <si>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</si>
  <si>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</si>
  <si>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</si>
  <si>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</si>
  <si>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</si>
  <si>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</si>
  <si>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</si>
  <si>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</si>
  <si>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</si>
  <si>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6年（値）</t>
    <rPh sb="1" eb="2">
      <t>ネン</t>
    </rPh>
    <rPh sb="3" eb="4">
      <t>アタイ</t>
    </rPh>
    <phoneticPr fontId="2"/>
  </si>
  <si>
    <t>6年（％）</t>
    <rPh sb="1" eb="2">
      <t>ネン</t>
    </rPh>
    <phoneticPr fontId="2"/>
  </si>
  <si>
    <t>令和6年</t>
    <rPh sb="0" eb="2">
      <t>レイワ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</si>
  <si>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</si>
  <si>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</si>
  <si>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</si>
  <si>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</si>
  <si>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</si>
  <si>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</si>
  <si>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</si>
  <si>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</si>
  <si>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</si>
  <si>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</si>
  <si>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令和6年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</si>
  <si>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</si>
  <si>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29，777 ㎡</t>
    <phoneticPr fontId="2"/>
  </si>
  <si>
    <t>令和7年11月</t>
    <rPh sb="6" eb="7">
      <t>ガツ</t>
    </rPh>
    <phoneticPr fontId="2"/>
  </si>
  <si>
    <t xml:space="preserve">                       令和7年11月所管面（1～3類）</t>
    <rPh sb="23" eb="24">
      <t>レイ</t>
    </rPh>
    <rPh sb="24" eb="25">
      <t>ワ</t>
    </rPh>
    <rPh sb="26" eb="27">
      <t>ネン</t>
    </rPh>
    <rPh sb="29" eb="30">
      <t>ガツ</t>
    </rPh>
    <rPh sb="30" eb="32">
      <t>ショカン</t>
    </rPh>
    <rPh sb="32" eb="33">
      <t>メン</t>
    </rPh>
    <rPh sb="37" eb="38">
      <t>ルイ</t>
    </rPh>
    <phoneticPr fontId="2"/>
  </si>
  <si>
    <r>
      <t>85，124  m</t>
    </r>
    <r>
      <rPr>
        <sz val="8"/>
        <rFont val="ＭＳ Ｐゴシック"/>
        <family val="3"/>
        <charset val="128"/>
      </rPr>
      <t>3</t>
    </r>
    <phoneticPr fontId="2"/>
  </si>
  <si>
    <t>13，746　㎡</t>
    <phoneticPr fontId="2"/>
  </si>
  <si>
    <t>　　　　　　　　　　　　　　　　令和7年11月末上位10品目入庫高(県合計）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</si>
  <si>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　　　　　　　　　　　　　　　　令和7年11月末上位10品目保管残高(県合計）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30" eb="34">
      <t>ホカンザンダカ</t>
    </rPh>
    <rPh sb="35" eb="36">
      <t>ケン</t>
    </rPh>
    <rPh sb="36" eb="38">
      <t>ゴウケイ</t>
    </rPh>
    <rPh sb="53" eb="56">
      <t>シズオカケン</t>
    </rPh>
    <rPh sb="56" eb="58">
      <t>ソウコ</t>
    </rPh>
    <rPh sb="58" eb="59">
      <t>キョウ</t>
    </rPh>
    <rPh sb="59" eb="60">
      <t>カイ</t>
    </rPh>
    <phoneticPr fontId="2"/>
  </si>
  <si>
    <t>6，420　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</si>
</sst>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81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1" fillId="0" borderId="35" xfId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179" fontId="0" fillId="0" borderId="2" xfId="1" applyNumberFormat="1" applyFont="1" applyBorder="1"/>
    <xf numFmtId="38" fontId="0" fillId="0" borderId="2" xfId="1" applyFont="1" applyFill="1" applyBorder="1"/>
    <xf numFmtId="38" fontId="1" fillId="0" borderId="9" xfId="1" applyBorder="1"/>
    <xf numFmtId="38" fontId="1" fillId="0" borderId="10" xfId="1" applyFont="1" applyBorder="1"/>
    <xf numFmtId="38" fontId="0" fillId="2" borderId="1" xfId="1" applyFont="1" applyFill="1" applyBorder="1"/>
    <xf numFmtId="38" fontId="1" fillId="0" borderId="11" xfId="1" applyFont="1" applyFill="1" applyBorder="1"/>
    <xf numFmtId="38" fontId="1" fillId="0" borderId="33" xfId="1" applyFill="1" applyBorder="1"/>
    <xf numFmtId="38" fontId="0" fillId="0" borderId="34" xfId="1" applyFont="1" applyBorder="1"/>
    <xf numFmtId="38" fontId="0" fillId="0" borderId="34" xfId="1" applyFont="1" applyFill="1" applyBorder="1"/>
    <xf numFmtId="38" fontId="0" fillId="0" borderId="38" xfId="1" applyFont="1" applyFill="1" applyBorder="1"/>
    <xf numFmtId="38" fontId="1" fillId="0" borderId="20" xfId="1" applyBorder="1"/>
    <xf numFmtId="38" fontId="0" fillId="0" borderId="20" xfId="1" applyFont="1" applyFill="1" applyBorder="1"/>
    <xf numFmtId="38" fontId="1" fillId="0" borderId="9" xfId="1" applyFill="1" applyBorder="1"/>
    <xf numFmtId="38" fontId="1" fillId="0" borderId="8" xfId="1" applyFont="1" applyBorder="1"/>
    <xf numFmtId="38" fontId="1" fillId="0" borderId="33" xfId="1" applyBorder="1"/>
    <xf numFmtId="38" fontId="0" fillId="0" borderId="8" xfId="1" applyFont="1" applyFill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令和7年11月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令和7年11月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令和7年11月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-7.2630000546746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その他の機械</c:v>
                </c:pt>
                <c:pt idx="8">
                  <c:v>ゴム製品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16575</c:v>
                </c:pt>
                <c:pt idx="1">
                  <c:v>13692</c:v>
                </c:pt>
                <c:pt idx="2">
                  <c:v>5951</c:v>
                </c:pt>
                <c:pt idx="3">
                  <c:v>4141</c:v>
                </c:pt>
                <c:pt idx="4">
                  <c:v>3999</c:v>
                </c:pt>
                <c:pt idx="5">
                  <c:v>1921</c:v>
                </c:pt>
                <c:pt idx="6">
                  <c:v>1757</c:v>
                </c:pt>
                <c:pt idx="7">
                  <c:v>1161</c:v>
                </c:pt>
                <c:pt idx="8">
                  <c:v>929</c:v>
                </c:pt>
                <c:pt idx="9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-1.47740716656333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その他の機械</c:v>
                </c:pt>
                <c:pt idx="8">
                  <c:v>ゴム製品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18812</c:v>
                </c:pt>
                <c:pt idx="1">
                  <c:v>12464</c:v>
                </c:pt>
                <c:pt idx="2">
                  <c:v>5106</c:v>
                </c:pt>
                <c:pt idx="3">
                  <c:v>3999</c:v>
                </c:pt>
                <c:pt idx="4">
                  <c:v>3150</c:v>
                </c:pt>
                <c:pt idx="5">
                  <c:v>1693</c:v>
                </c:pt>
                <c:pt idx="6">
                  <c:v>2018</c:v>
                </c:pt>
                <c:pt idx="7">
                  <c:v>1000</c:v>
                </c:pt>
                <c:pt idx="8">
                  <c:v>2277</c:v>
                </c:pt>
                <c:pt idx="9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その他の日用品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56168</c:v>
                </c:pt>
                <c:pt idx="1">
                  <c:v>16200</c:v>
                </c:pt>
                <c:pt idx="2">
                  <c:v>15774</c:v>
                </c:pt>
                <c:pt idx="3">
                  <c:v>15319</c:v>
                </c:pt>
                <c:pt idx="4">
                  <c:v>7527</c:v>
                </c:pt>
                <c:pt idx="5">
                  <c:v>3379</c:v>
                </c:pt>
                <c:pt idx="6">
                  <c:v>2970</c:v>
                </c:pt>
                <c:pt idx="7">
                  <c:v>2007</c:v>
                </c:pt>
                <c:pt idx="8">
                  <c:v>1872</c:v>
                </c:pt>
                <c:pt idx="9">
                  <c:v>1840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2195632408693852E-3"/>
                  <c:y val="-2.2727869243617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1.13633381054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-3.030362681937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その他の日用品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57351</c:v>
                </c:pt>
                <c:pt idx="1">
                  <c:v>14141</c:v>
                </c:pt>
                <c:pt idx="2">
                  <c:v>10411</c:v>
                </c:pt>
                <c:pt idx="3">
                  <c:v>5452</c:v>
                </c:pt>
                <c:pt idx="4">
                  <c:v>7774</c:v>
                </c:pt>
                <c:pt idx="5">
                  <c:v>3928</c:v>
                </c:pt>
                <c:pt idx="6">
                  <c:v>1657</c:v>
                </c:pt>
                <c:pt idx="7">
                  <c:v>3053</c:v>
                </c:pt>
                <c:pt idx="8">
                  <c:v>2358</c:v>
                </c:pt>
                <c:pt idx="9">
                  <c:v>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麦</c:v>
                </c:pt>
                <c:pt idx="1">
                  <c:v>飲料</c:v>
                </c:pt>
                <c:pt idx="2">
                  <c:v>雑穀</c:v>
                </c:pt>
                <c:pt idx="3">
                  <c:v>その他の機械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缶詰・びん詰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19836</c:v>
                </c:pt>
                <c:pt idx="1">
                  <c:v>18973</c:v>
                </c:pt>
                <c:pt idx="2">
                  <c:v>18581</c:v>
                </c:pt>
                <c:pt idx="3">
                  <c:v>17458</c:v>
                </c:pt>
                <c:pt idx="4">
                  <c:v>15158</c:v>
                </c:pt>
                <c:pt idx="5">
                  <c:v>13807</c:v>
                </c:pt>
                <c:pt idx="6">
                  <c:v>11208</c:v>
                </c:pt>
                <c:pt idx="7">
                  <c:v>10593</c:v>
                </c:pt>
                <c:pt idx="8">
                  <c:v>8206</c:v>
                </c:pt>
                <c:pt idx="9">
                  <c:v>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3.5460992907800767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-1.7730496453900709E-3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麦</c:v>
                </c:pt>
                <c:pt idx="1">
                  <c:v>飲料</c:v>
                </c:pt>
                <c:pt idx="2">
                  <c:v>雑穀</c:v>
                </c:pt>
                <c:pt idx="3">
                  <c:v>その他の機械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缶詰・びん詰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8194</c:v>
                </c:pt>
                <c:pt idx="1">
                  <c:v>20606</c:v>
                </c:pt>
                <c:pt idx="2">
                  <c:v>26190</c:v>
                </c:pt>
                <c:pt idx="3">
                  <c:v>19472</c:v>
                </c:pt>
                <c:pt idx="4">
                  <c:v>18448</c:v>
                </c:pt>
                <c:pt idx="5">
                  <c:v>9417</c:v>
                </c:pt>
                <c:pt idx="6">
                  <c:v>13256</c:v>
                </c:pt>
                <c:pt idx="7">
                  <c:v>12632</c:v>
                </c:pt>
                <c:pt idx="8">
                  <c:v>7323</c:v>
                </c:pt>
                <c:pt idx="9">
                  <c:v>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1.6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8.8890288713912059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その他の食料工業品</c:v>
                </c:pt>
                <c:pt idx="4">
                  <c:v>飲料</c:v>
                </c:pt>
                <c:pt idx="5">
                  <c:v>その他の化学工業品</c:v>
                </c:pt>
                <c:pt idx="6">
                  <c:v>その他の機械</c:v>
                </c:pt>
                <c:pt idx="7">
                  <c:v>動植物性飼・肥料</c:v>
                </c:pt>
                <c:pt idx="8">
                  <c:v>合成樹脂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27901</c:v>
                </c:pt>
                <c:pt idx="1">
                  <c:v>13063</c:v>
                </c:pt>
                <c:pt idx="2">
                  <c:v>5489</c:v>
                </c:pt>
                <c:pt idx="3">
                  <c:v>4481</c:v>
                </c:pt>
                <c:pt idx="4">
                  <c:v>4421</c:v>
                </c:pt>
                <c:pt idx="5">
                  <c:v>2142</c:v>
                </c:pt>
                <c:pt idx="6">
                  <c:v>1579</c:v>
                </c:pt>
                <c:pt idx="7">
                  <c:v>1519</c:v>
                </c:pt>
                <c:pt idx="8">
                  <c:v>1258</c:v>
                </c:pt>
                <c:pt idx="9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-1.069574859292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3.5555555555555228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5.3333333333332681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3.5555555555554902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その他の食料工業品</c:v>
                </c:pt>
                <c:pt idx="4">
                  <c:v>飲料</c:v>
                </c:pt>
                <c:pt idx="5">
                  <c:v>その他の化学工業品</c:v>
                </c:pt>
                <c:pt idx="6">
                  <c:v>その他の機械</c:v>
                </c:pt>
                <c:pt idx="7">
                  <c:v>動植物性飼・肥料</c:v>
                </c:pt>
                <c:pt idx="8">
                  <c:v>合成樹脂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24331</c:v>
                </c:pt>
                <c:pt idx="1">
                  <c:v>14678</c:v>
                </c:pt>
                <c:pt idx="2">
                  <c:v>6470</c:v>
                </c:pt>
                <c:pt idx="3">
                  <c:v>7373</c:v>
                </c:pt>
                <c:pt idx="4">
                  <c:v>7236</c:v>
                </c:pt>
                <c:pt idx="5">
                  <c:v>1692</c:v>
                </c:pt>
                <c:pt idx="6">
                  <c:v>862</c:v>
                </c:pt>
                <c:pt idx="7">
                  <c:v>1880</c:v>
                </c:pt>
                <c:pt idx="8">
                  <c:v>1861</c:v>
                </c:pt>
                <c:pt idx="9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-1.9817014398624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5748169274116326E-2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非金属鉱物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38637</c:v>
                </c:pt>
                <c:pt idx="1">
                  <c:v>10447</c:v>
                </c:pt>
                <c:pt idx="2">
                  <c:v>9472</c:v>
                </c:pt>
                <c:pt idx="3">
                  <c:v>7960</c:v>
                </c:pt>
                <c:pt idx="4">
                  <c:v>6312</c:v>
                </c:pt>
                <c:pt idx="5">
                  <c:v>4580</c:v>
                </c:pt>
                <c:pt idx="6">
                  <c:v>1323</c:v>
                </c:pt>
                <c:pt idx="7">
                  <c:v>1133</c:v>
                </c:pt>
                <c:pt idx="8">
                  <c:v>980</c:v>
                </c:pt>
                <c:pt idx="9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513E-3"/>
                  <c:y val="-1.12994350282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325E-3"/>
                  <c:y val="-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1.772790212247027E-3"/>
                  <c:y val="-3.7982116642199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非金属鉱物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40914</c:v>
                </c:pt>
                <c:pt idx="1">
                  <c:v>10674</c:v>
                </c:pt>
                <c:pt idx="2">
                  <c:v>10582</c:v>
                </c:pt>
                <c:pt idx="3">
                  <c:v>10291</c:v>
                </c:pt>
                <c:pt idx="4">
                  <c:v>5722</c:v>
                </c:pt>
                <c:pt idx="5">
                  <c:v>4047</c:v>
                </c:pt>
                <c:pt idx="6">
                  <c:v>1701</c:v>
                </c:pt>
                <c:pt idx="7">
                  <c:v>1041</c:v>
                </c:pt>
                <c:pt idx="8">
                  <c:v>1393</c:v>
                </c:pt>
                <c:pt idx="9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3.583664945107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その他の食料工業品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189768</c:v>
                </c:pt>
                <c:pt idx="1">
                  <c:v>70553</c:v>
                </c:pt>
                <c:pt idx="2">
                  <c:v>29428</c:v>
                </c:pt>
                <c:pt idx="3">
                  <c:v>17954</c:v>
                </c:pt>
                <c:pt idx="4">
                  <c:v>15875</c:v>
                </c:pt>
                <c:pt idx="5">
                  <c:v>12088</c:v>
                </c:pt>
                <c:pt idx="6">
                  <c:v>11489</c:v>
                </c:pt>
                <c:pt idx="7">
                  <c:v>9902</c:v>
                </c:pt>
                <c:pt idx="8">
                  <c:v>7220</c:v>
                </c:pt>
                <c:pt idx="9">
                  <c:v>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その他の食料工業品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326596</c:v>
                </c:pt>
                <c:pt idx="1">
                  <c:v>79717</c:v>
                </c:pt>
                <c:pt idx="2">
                  <c:v>26303</c:v>
                </c:pt>
                <c:pt idx="3">
                  <c:v>16589</c:v>
                </c:pt>
                <c:pt idx="4">
                  <c:v>18479</c:v>
                </c:pt>
                <c:pt idx="5">
                  <c:v>14455</c:v>
                </c:pt>
                <c:pt idx="6">
                  <c:v>8711</c:v>
                </c:pt>
                <c:pt idx="7">
                  <c:v>10399</c:v>
                </c:pt>
                <c:pt idx="8">
                  <c:v>6505</c:v>
                </c:pt>
                <c:pt idx="9">
                  <c:v>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0"/>
                  <c:y val="-5.772233016327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3.5699759415581405E-3"/>
                  <c:y val="-1.44300144300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296571</c:v>
                </c:pt>
                <c:pt idx="1">
                  <c:v>130821</c:v>
                </c:pt>
                <c:pt idx="2">
                  <c:v>114325</c:v>
                </c:pt>
                <c:pt idx="3">
                  <c:v>87131</c:v>
                </c:pt>
                <c:pt idx="4">
                  <c:v>82284</c:v>
                </c:pt>
                <c:pt idx="5">
                  <c:v>74489</c:v>
                </c:pt>
                <c:pt idx="6">
                  <c:v>64315</c:v>
                </c:pt>
                <c:pt idx="7">
                  <c:v>63855</c:v>
                </c:pt>
                <c:pt idx="8">
                  <c:v>49612</c:v>
                </c:pt>
                <c:pt idx="9">
                  <c:v>49197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1.2494423889001169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424433</c:v>
                </c:pt>
                <c:pt idx="1">
                  <c:v>132394</c:v>
                </c:pt>
                <c:pt idx="2">
                  <c:v>116027</c:v>
                </c:pt>
                <c:pt idx="3">
                  <c:v>91076</c:v>
                </c:pt>
                <c:pt idx="4">
                  <c:v>71148</c:v>
                </c:pt>
                <c:pt idx="5">
                  <c:v>77049</c:v>
                </c:pt>
                <c:pt idx="6">
                  <c:v>71019</c:v>
                </c:pt>
                <c:pt idx="7">
                  <c:v>59237</c:v>
                </c:pt>
                <c:pt idx="8">
                  <c:v>46235</c:v>
                </c:pt>
                <c:pt idx="9">
                  <c:v>51551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11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6373511003432265"/>
                  <c:y val="-5.1438272050856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2.6785262953241955E-2"/>
                  <c:y val="-4.8849960268727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156431941733779"/>
                  <c:y val="-6.7339449541284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8.1536816444952932E-4"/>
                  <c:y val="-8.98167545570565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3.9886039886039885E-2"/>
                  <c:y val="-5.552601796335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1.8993352326685661E-3"/>
                  <c:y val="-3.5840978593272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-1.1395861842056043E-2"/>
                  <c:y val="-1.281514122661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296571</c:v>
                </c:pt>
                <c:pt idx="1">
                  <c:v>130821</c:v>
                </c:pt>
                <c:pt idx="2">
                  <c:v>114325</c:v>
                </c:pt>
                <c:pt idx="3">
                  <c:v>87131</c:v>
                </c:pt>
                <c:pt idx="4">
                  <c:v>82284</c:v>
                </c:pt>
                <c:pt idx="5">
                  <c:v>74489</c:v>
                </c:pt>
                <c:pt idx="6">
                  <c:v>64315</c:v>
                </c:pt>
                <c:pt idx="7">
                  <c:v>63855</c:v>
                </c:pt>
                <c:pt idx="8">
                  <c:v>49612</c:v>
                </c:pt>
                <c:pt idx="9">
                  <c:v>49197</c:v>
                </c:pt>
                <c:pt idx="10">
                  <c:v>319230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296571</c:v>
                </c:pt>
                <c:pt idx="1">
                  <c:v>130821</c:v>
                </c:pt>
                <c:pt idx="2">
                  <c:v>114325</c:v>
                </c:pt>
                <c:pt idx="3">
                  <c:v>87131</c:v>
                </c:pt>
                <c:pt idx="4">
                  <c:v>82284</c:v>
                </c:pt>
                <c:pt idx="5">
                  <c:v>74489</c:v>
                </c:pt>
                <c:pt idx="6">
                  <c:v>64315</c:v>
                </c:pt>
                <c:pt idx="7">
                  <c:v>63855</c:v>
                </c:pt>
                <c:pt idx="8">
                  <c:v>49612</c:v>
                </c:pt>
                <c:pt idx="9">
                  <c:v>49197</c:v>
                </c:pt>
                <c:pt idx="10">
                  <c:v>319230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11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424433</c:v>
                </c:pt>
                <c:pt idx="1">
                  <c:v>132394</c:v>
                </c:pt>
                <c:pt idx="2">
                  <c:v>116027</c:v>
                </c:pt>
                <c:pt idx="3">
                  <c:v>91076</c:v>
                </c:pt>
                <c:pt idx="4">
                  <c:v>71148</c:v>
                </c:pt>
                <c:pt idx="5">
                  <c:v>77049</c:v>
                </c:pt>
                <c:pt idx="6">
                  <c:v>71019</c:v>
                </c:pt>
                <c:pt idx="7">
                  <c:v>59237</c:v>
                </c:pt>
                <c:pt idx="8">
                  <c:v>46235</c:v>
                </c:pt>
                <c:pt idx="9">
                  <c:v>51551</c:v>
                </c:pt>
                <c:pt idx="10" formatCode="#,##0_);[Red]\(#,##0\)">
                  <c:v>344100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その他の日用品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22108</c:v>
                </c:pt>
                <c:pt idx="1">
                  <c:v>12586</c:v>
                </c:pt>
                <c:pt idx="2">
                  <c:v>12487</c:v>
                </c:pt>
                <c:pt idx="3">
                  <c:v>6977</c:v>
                </c:pt>
                <c:pt idx="4">
                  <c:v>6253</c:v>
                </c:pt>
                <c:pt idx="5">
                  <c:v>6202</c:v>
                </c:pt>
                <c:pt idx="6">
                  <c:v>6035</c:v>
                </c:pt>
                <c:pt idx="7">
                  <c:v>4530</c:v>
                </c:pt>
                <c:pt idx="8">
                  <c:v>3925</c:v>
                </c:pt>
                <c:pt idx="9">
                  <c:v>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-3.082718049960763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その他の日用品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21814</c:v>
                </c:pt>
                <c:pt idx="1">
                  <c:v>13227</c:v>
                </c:pt>
                <c:pt idx="2">
                  <c:v>12158</c:v>
                </c:pt>
                <c:pt idx="3">
                  <c:v>6244</c:v>
                </c:pt>
                <c:pt idx="4">
                  <c:v>5274</c:v>
                </c:pt>
                <c:pt idx="5">
                  <c:v>4730</c:v>
                </c:pt>
                <c:pt idx="6">
                  <c:v>6727</c:v>
                </c:pt>
                <c:pt idx="7">
                  <c:v>5493</c:v>
                </c:pt>
                <c:pt idx="8">
                  <c:v>3502</c:v>
                </c:pt>
                <c:pt idx="9">
                  <c:v>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2,516,630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2,516,630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398396</c:v>
                </c:pt>
                <c:pt idx="2">
                  <c:v>513965</c:v>
                </c:pt>
                <c:pt idx="3">
                  <c:v>247874</c:v>
                </c:pt>
                <c:pt idx="4">
                  <c:v>283562</c:v>
                </c:pt>
                <c:pt idx="5">
                  <c:v>881195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5.2287581699346402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化学肥料</c:v>
                </c:pt>
                <c:pt idx="6">
                  <c:v>合成樹脂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81726</c:v>
                </c:pt>
                <c:pt idx="1">
                  <c:v>18105</c:v>
                </c:pt>
                <c:pt idx="2">
                  <c:v>13479</c:v>
                </c:pt>
                <c:pt idx="3">
                  <c:v>11186</c:v>
                </c:pt>
                <c:pt idx="4">
                  <c:v>10336</c:v>
                </c:pt>
                <c:pt idx="5">
                  <c:v>8533</c:v>
                </c:pt>
                <c:pt idx="6">
                  <c:v>7369</c:v>
                </c:pt>
                <c:pt idx="7">
                  <c:v>7209</c:v>
                </c:pt>
                <c:pt idx="8">
                  <c:v>5186</c:v>
                </c:pt>
                <c:pt idx="9">
                  <c:v>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3.788177046050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化学肥料</c:v>
                </c:pt>
                <c:pt idx="6">
                  <c:v>合成樹脂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77713</c:v>
                </c:pt>
                <c:pt idx="1">
                  <c:v>13851</c:v>
                </c:pt>
                <c:pt idx="2">
                  <c:v>8556</c:v>
                </c:pt>
                <c:pt idx="3">
                  <c:v>11653</c:v>
                </c:pt>
                <c:pt idx="4">
                  <c:v>5095</c:v>
                </c:pt>
                <c:pt idx="5">
                  <c:v>9863</c:v>
                </c:pt>
                <c:pt idx="6">
                  <c:v>5061</c:v>
                </c:pt>
                <c:pt idx="7">
                  <c:v>7888</c:v>
                </c:pt>
                <c:pt idx="8">
                  <c:v>14144</c:v>
                </c:pt>
                <c:pt idx="9">
                  <c:v>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ja-JP" altLang="en-US" sz="1100" baseline="0"/>
              <a:t> </a:t>
            </a:r>
            <a:r>
              <a:rPr lang="en-US" altLang="ja-JP" sz="1100" baseline="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5.3191489361702126E-3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飲料</c:v>
                </c:pt>
                <c:pt idx="8">
                  <c:v>電気機械</c:v>
                </c:pt>
                <c:pt idx="9">
                  <c:v>木材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72872</c:v>
                </c:pt>
                <c:pt idx="1">
                  <c:v>43908</c:v>
                </c:pt>
                <c:pt idx="2">
                  <c:v>37946</c:v>
                </c:pt>
                <c:pt idx="3">
                  <c:v>26864</c:v>
                </c:pt>
                <c:pt idx="4">
                  <c:v>25934</c:v>
                </c:pt>
                <c:pt idx="5">
                  <c:v>17518</c:v>
                </c:pt>
                <c:pt idx="6">
                  <c:v>15153</c:v>
                </c:pt>
                <c:pt idx="7">
                  <c:v>11781</c:v>
                </c:pt>
                <c:pt idx="8">
                  <c:v>11746</c:v>
                </c:pt>
                <c:pt idx="9">
                  <c:v>10942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-1.16282121711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5.3191489361702456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-1.550418116340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1.937923457242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飲料</c:v>
                </c:pt>
                <c:pt idx="8">
                  <c:v>電気機械</c:v>
                </c:pt>
                <c:pt idx="9">
                  <c:v>木材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74682</c:v>
                </c:pt>
                <c:pt idx="1">
                  <c:v>51938</c:v>
                </c:pt>
                <c:pt idx="2">
                  <c:v>31990</c:v>
                </c:pt>
                <c:pt idx="3">
                  <c:v>46570</c:v>
                </c:pt>
                <c:pt idx="4">
                  <c:v>30857</c:v>
                </c:pt>
                <c:pt idx="5">
                  <c:v>14721</c:v>
                </c:pt>
                <c:pt idx="6">
                  <c:v>14832</c:v>
                </c:pt>
                <c:pt idx="7">
                  <c:v>14955</c:v>
                </c:pt>
                <c:pt idx="8">
                  <c:v>9990</c:v>
                </c:pt>
                <c:pt idx="9">
                  <c:v>12844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77777777777941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422222222222222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米</c:v>
                </c:pt>
                <c:pt idx="8">
                  <c:v>動植物性飼・肥料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15650</c:v>
                </c:pt>
                <c:pt idx="1">
                  <c:v>11267</c:v>
                </c:pt>
                <c:pt idx="2">
                  <c:v>5780</c:v>
                </c:pt>
                <c:pt idx="3">
                  <c:v>3950</c:v>
                </c:pt>
                <c:pt idx="4">
                  <c:v>3302</c:v>
                </c:pt>
                <c:pt idx="5">
                  <c:v>1667</c:v>
                </c:pt>
                <c:pt idx="6">
                  <c:v>1661</c:v>
                </c:pt>
                <c:pt idx="7">
                  <c:v>1344</c:v>
                </c:pt>
                <c:pt idx="8">
                  <c:v>1336</c:v>
                </c:pt>
                <c:pt idx="9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8.8887489063867019E-3"/>
                  <c:y val="-7.1306862043314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米</c:v>
                </c:pt>
                <c:pt idx="8">
                  <c:v>動植物性飼・肥料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15130</c:v>
                </c:pt>
                <c:pt idx="1">
                  <c:v>11786</c:v>
                </c:pt>
                <c:pt idx="2">
                  <c:v>6810</c:v>
                </c:pt>
                <c:pt idx="3">
                  <c:v>1990</c:v>
                </c:pt>
                <c:pt idx="4">
                  <c:v>11673</c:v>
                </c:pt>
                <c:pt idx="5">
                  <c:v>2626</c:v>
                </c:pt>
                <c:pt idx="6">
                  <c:v>976</c:v>
                </c:pt>
                <c:pt idx="7">
                  <c:v>858</c:v>
                </c:pt>
                <c:pt idx="8">
                  <c:v>1567</c:v>
                </c:pt>
                <c:pt idx="9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2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米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28352</c:v>
                </c:pt>
                <c:pt idx="1">
                  <c:v>15597</c:v>
                </c:pt>
                <c:pt idx="2">
                  <c:v>14426</c:v>
                </c:pt>
                <c:pt idx="3">
                  <c:v>10372</c:v>
                </c:pt>
                <c:pt idx="4">
                  <c:v>8077</c:v>
                </c:pt>
                <c:pt idx="5">
                  <c:v>4592</c:v>
                </c:pt>
                <c:pt idx="6">
                  <c:v>4059</c:v>
                </c:pt>
                <c:pt idx="7">
                  <c:v>3474</c:v>
                </c:pt>
                <c:pt idx="8">
                  <c:v>3230</c:v>
                </c:pt>
                <c:pt idx="9">
                  <c:v>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1.883239171374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-1.1703960733721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米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26503</c:v>
                </c:pt>
                <c:pt idx="1">
                  <c:v>16642</c:v>
                </c:pt>
                <c:pt idx="2">
                  <c:v>13096</c:v>
                </c:pt>
                <c:pt idx="3">
                  <c:v>9739</c:v>
                </c:pt>
                <c:pt idx="4">
                  <c:v>7747</c:v>
                </c:pt>
                <c:pt idx="5">
                  <c:v>5678</c:v>
                </c:pt>
                <c:pt idx="6">
                  <c:v>2255</c:v>
                </c:pt>
                <c:pt idx="7">
                  <c:v>2515</c:v>
                </c:pt>
                <c:pt idx="8">
                  <c:v>3188</c:v>
                </c:pt>
                <c:pt idx="9">
                  <c:v>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2232417585290497E-2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その他の食料工業品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251769</c:v>
                </c:pt>
                <c:pt idx="1">
                  <c:v>94755</c:v>
                </c:pt>
                <c:pt idx="2">
                  <c:v>45036</c:v>
                </c:pt>
                <c:pt idx="3">
                  <c:v>25178</c:v>
                </c:pt>
                <c:pt idx="4">
                  <c:v>21918</c:v>
                </c:pt>
                <c:pt idx="5">
                  <c:v>20745</c:v>
                </c:pt>
                <c:pt idx="6">
                  <c:v>16085</c:v>
                </c:pt>
                <c:pt idx="7">
                  <c:v>13629</c:v>
                </c:pt>
                <c:pt idx="8">
                  <c:v>13587</c:v>
                </c:pt>
                <c:pt idx="9">
                  <c:v>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3549E-3"/>
                  <c:y val="-1.075325261761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その他の食料工業品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385346</c:v>
                </c:pt>
                <c:pt idx="1">
                  <c:v>94708</c:v>
                </c:pt>
                <c:pt idx="2">
                  <c:v>41819</c:v>
                </c:pt>
                <c:pt idx="3">
                  <c:v>22171</c:v>
                </c:pt>
                <c:pt idx="4">
                  <c:v>17669</c:v>
                </c:pt>
                <c:pt idx="5">
                  <c:v>18605</c:v>
                </c:pt>
                <c:pt idx="6">
                  <c:v>18221</c:v>
                </c:pt>
                <c:pt idx="7">
                  <c:v>16714</c:v>
                </c:pt>
                <c:pt idx="8">
                  <c:v>14495</c:v>
                </c:pt>
                <c:pt idx="9">
                  <c:v>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  <c:pt idx="10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  <c:pt idx="10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  <c:pt idx="10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  <c:pt idx="10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  <c:pt idx="10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7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11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132216</c:v>
                </c:pt>
                <c:pt idx="1">
                  <c:v>264915</c:v>
                </c:pt>
                <c:pt idx="2">
                  <c:v>324328</c:v>
                </c:pt>
                <c:pt idx="3">
                  <c:v>216014</c:v>
                </c:pt>
                <c:pt idx="4">
                  <c:v>171378</c:v>
                </c:pt>
                <c:pt idx="5">
                  <c:v>596615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59422</c:v>
                </c:pt>
                <c:pt idx="1">
                  <c:v>133481</c:v>
                </c:pt>
                <c:pt idx="2">
                  <c:v>189637</c:v>
                </c:pt>
                <c:pt idx="3">
                  <c:v>31860</c:v>
                </c:pt>
                <c:pt idx="4">
                  <c:v>112184</c:v>
                </c:pt>
                <c:pt idx="5">
                  <c:v>284580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0.68992579759755368</c:v>
                </c:pt>
                <c:pt idx="1">
                  <c:v>0.66495396540125906</c:v>
                </c:pt>
                <c:pt idx="2">
                  <c:v>0.63103129590536322</c:v>
                </c:pt>
                <c:pt idx="3">
                  <c:v>0.87146695498519411</c:v>
                </c:pt>
                <c:pt idx="4">
                  <c:v>0.60437576261981507</c:v>
                </c:pt>
                <c:pt idx="5">
                  <c:v>0.67705218481720841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  <c:pt idx="10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  <c:pt idx="10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  <c:pt idx="10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  <c:pt idx="10" formatCode="General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  <c:pt idx="10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  <c:pt idx="10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  <c:pt idx="10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  <c:pt idx="10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  <c:pt idx="10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  <c:pt idx="10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  <c:pt idx="10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  <c:pt idx="10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  <c:pt idx="10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8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  <c:pt idx="10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  <c:pt idx="10">
                  <c:v>133.19999999999999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  <c:pt idx="10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2494423889001169E-2"/>
                  <c:y val="1.4429787185692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4279341587429906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1.784917698428673E-3"/>
                  <c:y val="-2.2724432183832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211251</c:v>
                </c:pt>
                <c:pt idx="1">
                  <c:v>103532</c:v>
                </c:pt>
                <c:pt idx="2">
                  <c:v>99155</c:v>
                </c:pt>
                <c:pt idx="3">
                  <c:v>75753</c:v>
                </c:pt>
                <c:pt idx="4">
                  <c:v>67690</c:v>
                </c:pt>
                <c:pt idx="5">
                  <c:v>53407</c:v>
                </c:pt>
                <c:pt idx="6">
                  <c:v>40922</c:v>
                </c:pt>
                <c:pt idx="7">
                  <c:v>35161</c:v>
                </c:pt>
                <c:pt idx="8">
                  <c:v>27391</c:v>
                </c:pt>
                <c:pt idx="9">
                  <c:v>27032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-1.4054470069640329E-7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5.354753095286215E-3"/>
                  <c:y val="-1.0581888339133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349182</c:v>
                </c:pt>
                <c:pt idx="1">
                  <c:v>111033</c:v>
                </c:pt>
                <c:pt idx="2">
                  <c:v>105883</c:v>
                </c:pt>
                <c:pt idx="3">
                  <c:v>85866</c:v>
                </c:pt>
                <c:pt idx="4">
                  <c:v>59982</c:v>
                </c:pt>
                <c:pt idx="5">
                  <c:v>50378</c:v>
                </c:pt>
                <c:pt idx="6">
                  <c:v>36392</c:v>
                </c:pt>
                <c:pt idx="7">
                  <c:v>34244</c:v>
                </c:pt>
                <c:pt idx="8">
                  <c:v>27291</c:v>
                </c:pt>
                <c:pt idx="9">
                  <c:v>28973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11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8993352326685667"/>
                  <c:y val="-0.14143670687953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4.7290904876206713E-2"/>
                  <c:y val="-5.1438272050856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5024220263065408"/>
                  <c:y val="-9.166341592622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6.4281345565749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3.8802072817820853E-2"/>
                  <c:y val="-2.8654675046353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1.78684774494931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4.6727828746177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027480539291559"/>
                  <c:y val="0.165112812733270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211251</c:v>
                </c:pt>
                <c:pt idx="1">
                  <c:v>103532</c:v>
                </c:pt>
                <c:pt idx="2">
                  <c:v>99155</c:v>
                </c:pt>
                <c:pt idx="3">
                  <c:v>75753</c:v>
                </c:pt>
                <c:pt idx="4">
                  <c:v>67690</c:v>
                </c:pt>
                <c:pt idx="5">
                  <c:v>53407</c:v>
                </c:pt>
                <c:pt idx="6">
                  <c:v>40922</c:v>
                </c:pt>
                <c:pt idx="7">
                  <c:v>35161</c:v>
                </c:pt>
                <c:pt idx="8">
                  <c:v>27391</c:v>
                </c:pt>
                <c:pt idx="9">
                  <c:v>27032</c:v>
                </c:pt>
                <c:pt idx="10">
                  <c:v>148231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211251</c:v>
                </c:pt>
                <c:pt idx="1">
                  <c:v>103532</c:v>
                </c:pt>
                <c:pt idx="2">
                  <c:v>99155</c:v>
                </c:pt>
                <c:pt idx="3">
                  <c:v>75753</c:v>
                </c:pt>
                <c:pt idx="4">
                  <c:v>67690</c:v>
                </c:pt>
                <c:pt idx="5">
                  <c:v>53407</c:v>
                </c:pt>
                <c:pt idx="6">
                  <c:v>40922</c:v>
                </c:pt>
                <c:pt idx="7">
                  <c:v>35161</c:v>
                </c:pt>
                <c:pt idx="8">
                  <c:v>27391</c:v>
                </c:pt>
                <c:pt idx="9">
                  <c:v>27032</c:v>
                </c:pt>
                <c:pt idx="10">
                  <c:v>148231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11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2.7030915028751178E-2"/>
                  <c:y val="-9.3416478112649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27"/>
                  <c:y val="-8.7923130298367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937495408493787"/>
                  <c:y val="-8.8942227049205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349182</c:v>
                </c:pt>
                <c:pt idx="1">
                  <c:v>111033</c:v>
                </c:pt>
                <c:pt idx="2">
                  <c:v>105883</c:v>
                </c:pt>
                <c:pt idx="3">
                  <c:v>85866</c:v>
                </c:pt>
                <c:pt idx="4">
                  <c:v>59982</c:v>
                </c:pt>
                <c:pt idx="5">
                  <c:v>50378</c:v>
                </c:pt>
                <c:pt idx="6">
                  <c:v>36392</c:v>
                </c:pt>
                <c:pt idx="7">
                  <c:v>34244</c:v>
                </c:pt>
                <c:pt idx="8">
                  <c:v>27291</c:v>
                </c:pt>
                <c:pt idx="9">
                  <c:v>28973</c:v>
                </c:pt>
                <c:pt idx="10" formatCode="#,##0_);[Red]\(#,##0\)">
                  <c:v>153160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0.15172</cdr:y>
    </cdr:from>
    <cdr:to>
      <cdr:x>1</cdr:x>
      <cdr:y>0.75172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19100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0.92173</cdr:x>
      <cdr:y>0.30137</cdr:y>
    </cdr:from>
    <cdr:to>
      <cdr:x>0.99753</cdr:x>
      <cdr:y>0.80137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0187" y="838213"/>
          <a:ext cx="585538" cy="139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0.46885</cdr:y>
    </cdr:from>
    <cdr:to>
      <cdr:x>0.9935</cdr:x>
      <cdr:y>0.81639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26" y="1362067"/>
          <a:ext cx="800210" cy="1009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0.89645</cdr:x>
      <cdr:y>0.18214</cdr:y>
    </cdr:from>
    <cdr:to>
      <cdr:x>0.99214</cdr:x>
      <cdr:y>0.66786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18" y="485763"/>
          <a:ext cx="695434" cy="1295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0.89544</cdr:x>
      <cdr:y>0.27857</cdr:y>
    </cdr:from>
    <cdr:to>
      <cdr:x>0.98303</cdr:x>
      <cdr:y>0.8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706" y="742946"/>
          <a:ext cx="638235" cy="1390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0.91134</cdr:x>
      <cdr:y>0.19388</cdr:y>
    </cdr:from>
    <cdr:to>
      <cdr:x>0.99609</cdr:x>
      <cdr:y>0.70408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8" y="542924"/>
          <a:ext cx="619156" cy="142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0.13758</cdr:y>
    </cdr:from>
    <cdr:to>
      <cdr:x>1</cdr:x>
      <cdr:y>0.90604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390525"/>
          <a:ext cx="909684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6" t="s">
        <v>131</v>
      </c>
      <c r="B2" s="457"/>
      <c r="C2" s="457"/>
      <c r="D2" s="457"/>
      <c r="E2" s="457"/>
      <c r="F2" s="457"/>
      <c r="G2" s="457"/>
      <c r="H2" s="458"/>
    </row>
    <row r="3" spans="1:8" ht="30" customHeight="1">
      <c r="A3" s="459"/>
      <c r="B3" s="457"/>
      <c r="C3" s="457"/>
      <c r="D3" s="457"/>
      <c r="E3" s="457"/>
      <c r="F3" s="457"/>
      <c r="G3" s="457"/>
      <c r="H3" s="458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60" t="s">
        <v>152</v>
      </c>
      <c r="B42" s="461"/>
      <c r="C42" s="461"/>
      <c r="D42" s="461"/>
      <c r="E42" s="461"/>
      <c r="F42" s="461"/>
      <c r="G42" s="461"/>
      <c r="H42" s="462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L34" sqref="L34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200</v>
      </c>
      <c r="I2" s="3"/>
      <c r="J2" s="184" t="s">
        <v>102</v>
      </c>
      <c r="K2" s="3"/>
      <c r="L2" s="293" t="s">
        <v>193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22108</v>
      </c>
      <c r="I4" s="3">
        <v>33</v>
      </c>
      <c r="J4" s="160" t="s">
        <v>0</v>
      </c>
      <c r="K4" s="116">
        <f>SUM(I4)</f>
        <v>33</v>
      </c>
      <c r="L4" s="312">
        <v>21814</v>
      </c>
      <c r="M4" s="390"/>
      <c r="N4" s="415"/>
      <c r="O4" s="90"/>
      <c r="S4" s="26"/>
      <c r="T4" s="26"/>
      <c r="U4" s="26"/>
    </row>
    <row r="5" spans="8:30" ht="13.5" customHeight="1">
      <c r="H5" s="88">
        <v>12586</v>
      </c>
      <c r="I5" s="3">
        <v>37</v>
      </c>
      <c r="J5" s="160" t="s">
        <v>37</v>
      </c>
      <c r="K5" s="116">
        <f t="shared" ref="K5:K13" si="0">SUM(I5)</f>
        <v>37</v>
      </c>
      <c r="L5" s="313">
        <v>13227</v>
      </c>
      <c r="M5" s="45"/>
      <c r="N5" s="415"/>
      <c r="O5" s="90"/>
      <c r="S5" s="26"/>
      <c r="T5" s="26"/>
      <c r="U5" s="26"/>
    </row>
    <row r="6" spans="8:30" ht="13.5" customHeight="1">
      <c r="H6" s="44">
        <v>12487</v>
      </c>
      <c r="I6" s="3">
        <v>26</v>
      </c>
      <c r="J6" s="160" t="s">
        <v>30</v>
      </c>
      <c r="K6" s="116">
        <f t="shared" si="0"/>
        <v>26</v>
      </c>
      <c r="L6" s="313">
        <v>12158</v>
      </c>
      <c r="M6" s="45"/>
      <c r="N6" s="415"/>
      <c r="O6" s="90"/>
      <c r="S6" s="26"/>
      <c r="T6" s="26"/>
      <c r="U6" s="26"/>
    </row>
    <row r="7" spans="8:30" ht="13.5" customHeight="1">
      <c r="H7" s="44">
        <v>6977</v>
      </c>
      <c r="I7" s="33">
        <v>40</v>
      </c>
      <c r="J7" s="160" t="s">
        <v>2</v>
      </c>
      <c r="K7" s="116">
        <f t="shared" si="0"/>
        <v>40</v>
      </c>
      <c r="L7" s="313">
        <v>6244</v>
      </c>
      <c r="M7" s="45"/>
      <c r="N7" s="415"/>
      <c r="O7" s="90"/>
      <c r="S7" s="26"/>
      <c r="T7" s="26"/>
      <c r="U7" s="26"/>
    </row>
    <row r="8" spans="8:30">
      <c r="H8" s="193">
        <v>6253</v>
      </c>
      <c r="I8" s="3">
        <v>14</v>
      </c>
      <c r="J8" s="160" t="s">
        <v>19</v>
      </c>
      <c r="K8" s="116">
        <f t="shared" si="0"/>
        <v>14</v>
      </c>
      <c r="L8" s="313">
        <v>5274</v>
      </c>
      <c r="M8" s="45"/>
      <c r="N8" s="90"/>
      <c r="O8" s="90"/>
      <c r="S8" s="26"/>
      <c r="T8" s="26"/>
      <c r="U8" s="26"/>
    </row>
    <row r="9" spans="8:30">
      <c r="H9" s="88">
        <v>6202</v>
      </c>
      <c r="I9" s="3">
        <v>36</v>
      </c>
      <c r="J9" s="160" t="s">
        <v>5</v>
      </c>
      <c r="K9" s="116">
        <f t="shared" si="0"/>
        <v>36</v>
      </c>
      <c r="L9" s="313">
        <v>4730</v>
      </c>
      <c r="M9" s="45"/>
      <c r="N9" s="90"/>
      <c r="O9" s="90"/>
      <c r="S9" s="26"/>
      <c r="T9" s="26"/>
      <c r="U9" s="26"/>
    </row>
    <row r="10" spans="8:30">
      <c r="H10" s="44">
        <v>6035</v>
      </c>
      <c r="I10" s="14">
        <v>27</v>
      </c>
      <c r="J10" s="162" t="s">
        <v>31</v>
      </c>
      <c r="K10" s="116">
        <f t="shared" si="0"/>
        <v>27</v>
      </c>
      <c r="L10" s="313">
        <v>6727</v>
      </c>
      <c r="S10" s="26"/>
      <c r="T10" s="26"/>
      <c r="U10" s="26"/>
    </row>
    <row r="11" spans="8:30">
      <c r="H11" s="97">
        <v>4530</v>
      </c>
      <c r="I11" s="3">
        <v>25</v>
      </c>
      <c r="J11" s="160" t="s">
        <v>29</v>
      </c>
      <c r="K11" s="116">
        <f t="shared" si="0"/>
        <v>25</v>
      </c>
      <c r="L11" s="313">
        <v>5493</v>
      </c>
      <c r="M11" s="45"/>
      <c r="N11" s="90"/>
      <c r="O11" s="90"/>
      <c r="S11" s="26"/>
      <c r="T11" s="26"/>
      <c r="U11" s="26"/>
    </row>
    <row r="12" spans="8:30">
      <c r="H12" s="166">
        <v>3925</v>
      </c>
      <c r="I12" s="14">
        <v>15</v>
      </c>
      <c r="J12" s="162" t="s">
        <v>20</v>
      </c>
      <c r="K12" s="116">
        <f t="shared" si="0"/>
        <v>15</v>
      </c>
      <c r="L12" s="313">
        <v>3502</v>
      </c>
      <c r="M12" s="45"/>
      <c r="N12" s="90"/>
      <c r="O12" s="90"/>
      <c r="S12" s="26"/>
      <c r="T12" s="26"/>
      <c r="U12" s="26"/>
    </row>
    <row r="13" spans="8:30" ht="14.25" thickBot="1">
      <c r="H13" s="454">
        <v>3233</v>
      </c>
      <c r="I13" s="377">
        <v>34</v>
      </c>
      <c r="J13" s="378" t="s">
        <v>1</v>
      </c>
      <c r="K13" s="116">
        <f t="shared" si="0"/>
        <v>34</v>
      </c>
      <c r="L13" s="314">
        <v>2558</v>
      </c>
      <c r="M13" s="45"/>
      <c r="N13" s="90"/>
      <c r="O13" s="90"/>
      <c r="S13" s="26"/>
      <c r="T13" s="26"/>
      <c r="U13" s="26"/>
    </row>
    <row r="14" spans="8:30" ht="14.25" thickTop="1">
      <c r="H14" s="44">
        <v>3002</v>
      </c>
      <c r="I14" s="121">
        <v>16</v>
      </c>
      <c r="J14" s="174" t="s">
        <v>3</v>
      </c>
      <c r="K14" s="107" t="s">
        <v>8</v>
      </c>
      <c r="L14" s="315">
        <v>93386</v>
      </c>
      <c r="S14" s="26"/>
      <c r="T14" s="26"/>
      <c r="U14" s="26"/>
    </row>
    <row r="15" spans="8:30">
      <c r="H15" s="44">
        <v>2165</v>
      </c>
      <c r="I15" s="3">
        <v>17</v>
      </c>
      <c r="J15" s="160" t="s">
        <v>21</v>
      </c>
      <c r="K15" s="50"/>
      <c r="L15" t="s">
        <v>60</v>
      </c>
      <c r="M15" s="400" t="s">
        <v>187</v>
      </c>
      <c r="N15" s="42" t="s">
        <v>75</v>
      </c>
      <c r="S15" s="26"/>
      <c r="T15" s="26"/>
      <c r="U15" s="26"/>
    </row>
    <row r="16" spans="8:30">
      <c r="H16" s="88">
        <v>1779</v>
      </c>
      <c r="I16" s="3">
        <v>24</v>
      </c>
      <c r="J16" s="160" t="s">
        <v>28</v>
      </c>
      <c r="K16" s="116">
        <f>SUM(I4)</f>
        <v>33</v>
      </c>
      <c r="L16" s="160" t="s">
        <v>0</v>
      </c>
      <c r="M16" s="425">
        <v>21990</v>
      </c>
      <c r="N16" s="89">
        <f>SUM(H4)</f>
        <v>22108</v>
      </c>
      <c r="O16" s="45"/>
      <c r="P16" s="17"/>
      <c r="S16" s="26"/>
      <c r="T16" s="26"/>
      <c r="U16" s="26"/>
    </row>
    <row r="17" spans="1:21">
      <c r="H17" s="44">
        <v>1636</v>
      </c>
      <c r="I17" s="3">
        <v>1</v>
      </c>
      <c r="J17" s="160" t="s">
        <v>4</v>
      </c>
      <c r="K17" s="116">
        <f t="shared" ref="K17:K25" si="1">SUM(I5)</f>
        <v>37</v>
      </c>
      <c r="L17" s="160" t="s">
        <v>37</v>
      </c>
      <c r="M17" s="426">
        <v>13566</v>
      </c>
      <c r="N17" s="89">
        <f t="shared" ref="N17:N25" si="2">SUM(H5)</f>
        <v>12586</v>
      </c>
      <c r="O17" s="45"/>
      <c r="P17" s="17"/>
      <c r="S17" s="26"/>
      <c r="T17" s="26"/>
      <c r="U17" s="26"/>
    </row>
    <row r="18" spans="1:21">
      <c r="H18" s="346">
        <v>1160</v>
      </c>
      <c r="I18" s="3">
        <v>38</v>
      </c>
      <c r="J18" s="160" t="s">
        <v>38</v>
      </c>
      <c r="K18" s="116">
        <f t="shared" si="1"/>
        <v>26</v>
      </c>
      <c r="L18" s="160" t="s">
        <v>30</v>
      </c>
      <c r="M18" s="426">
        <v>12620</v>
      </c>
      <c r="N18" s="89">
        <f t="shared" si="2"/>
        <v>12487</v>
      </c>
      <c r="O18" s="45"/>
      <c r="P18" s="17"/>
      <c r="S18" s="26"/>
      <c r="T18" s="26"/>
      <c r="U18" s="26"/>
    </row>
    <row r="19" spans="1:21">
      <c r="H19" s="97">
        <v>355</v>
      </c>
      <c r="I19" s="3">
        <v>23</v>
      </c>
      <c r="J19" s="160" t="s">
        <v>27</v>
      </c>
      <c r="K19" s="116">
        <f t="shared" si="1"/>
        <v>40</v>
      </c>
      <c r="L19" s="160" t="s">
        <v>2</v>
      </c>
      <c r="M19" s="426">
        <v>7034</v>
      </c>
      <c r="N19" s="89">
        <f t="shared" si="2"/>
        <v>6977</v>
      </c>
      <c r="O19" s="45"/>
      <c r="P19" s="17"/>
      <c r="S19" s="26"/>
      <c r="T19" s="26"/>
      <c r="U19" s="26"/>
    </row>
    <row r="20" spans="1:21" ht="14.25" thickBot="1">
      <c r="H20" s="44">
        <v>278</v>
      </c>
      <c r="I20" s="3">
        <v>2</v>
      </c>
      <c r="J20" s="160" t="s">
        <v>6</v>
      </c>
      <c r="K20" s="116">
        <f t="shared" si="1"/>
        <v>14</v>
      </c>
      <c r="L20" s="160" t="s">
        <v>19</v>
      </c>
      <c r="M20" s="426">
        <v>5858</v>
      </c>
      <c r="N20" s="89">
        <f t="shared" si="2"/>
        <v>6253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197</v>
      </c>
      <c r="D21" s="59" t="s">
        <v>190</v>
      </c>
      <c r="E21" s="59" t="s">
        <v>41</v>
      </c>
      <c r="F21" s="59" t="s">
        <v>50</v>
      </c>
      <c r="G21" s="8" t="s">
        <v>172</v>
      </c>
      <c r="H21" s="88">
        <v>191</v>
      </c>
      <c r="I21" s="3">
        <v>31</v>
      </c>
      <c r="J21" s="160" t="s">
        <v>64</v>
      </c>
      <c r="K21" s="116">
        <f t="shared" si="1"/>
        <v>36</v>
      </c>
      <c r="L21" s="160" t="s">
        <v>5</v>
      </c>
      <c r="M21" s="426">
        <v>6136</v>
      </c>
      <c r="N21" s="89">
        <f t="shared" si="2"/>
        <v>6202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22108</v>
      </c>
      <c r="D22" s="89">
        <f>SUM(L4)</f>
        <v>21814</v>
      </c>
      <c r="E22" s="52">
        <f t="shared" ref="E22:E32" si="4">SUM(N16/M16*100)</f>
        <v>100.53660754888585</v>
      </c>
      <c r="F22" s="55">
        <f>SUM(C22/D22*100)</f>
        <v>101.34775832034472</v>
      </c>
      <c r="G22" s="3"/>
      <c r="H22" s="91">
        <v>162</v>
      </c>
      <c r="I22" s="3">
        <v>21</v>
      </c>
      <c r="J22" s="160" t="s">
        <v>25</v>
      </c>
      <c r="K22" s="116">
        <f t="shared" si="1"/>
        <v>27</v>
      </c>
      <c r="L22" s="162" t="s">
        <v>31</v>
      </c>
      <c r="M22" s="426">
        <v>6046</v>
      </c>
      <c r="N22" s="89">
        <f t="shared" si="2"/>
        <v>6035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12586</v>
      </c>
      <c r="D23" s="89">
        <f>SUM(L5)</f>
        <v>13227</v>
      </c>
      <c r="E23" s="52">
        <f t="shared" si="4"/>
        <v>92.776057791537667</v>
      </c>
      <c r="F23" s="55">
        <f t="shared" ref="F23:F32" si="5">SUM(C23/D23*100)</f>
        <v>95.153851969456412</v>
      </c>
      <c r="G23" s="3"/>
      <c r="H23" s="434">
        <v>74</v>
      </c>
      <c r="I23" s="3">
        <v>4</v>
      </c>
      <c r="J23" s="160" t="s">
        <v>11</v>
      </c>
      <c r="K23" s="116">
        <f t="shared" si="1"/>
        <v>25</v>
      </c>
      <c r="L23" s="160" t="s">
        <v>29</v>
      </c>
      <c r="M23" s="426">
        <v>4622</v>
      </c>
      <c r="N23" s="89">
        <f t="shared" si="2"/>
        <v>4530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30</v>
      </c>
      <c r="C24" s="43">
        <f t="shared" si="3"/>
        <v>12487</v>
      </c>
      <c r="D24" s="89">
        <f t="shared" ref="D24:D31" si="6">SUM(L6)</f>
        <v>12158</v>
      </c>
      <c r="E24" s="52">
        <f t="shared" si="4"/>
        <v>98.946117274167989</v>
      </c>
      <c r="F24" s="55">
        <f t="shared" si="5"/>
        <v>102.70603717716729</v>
      </c>
      <c r="G24" s="3"/>
      <c r="H24" s="434">
        <v>67</v>
      </c>
      <c r="I24" s="3">
        <v>22</v>
      </c>
      <c r="J24" s="160" t="s">
        <v>26</v>
      </c>
      <c r="K24" s="116">
        <f t="shared" si="1"/>
        <v>15</v>
      </c>
      <c r="L24" s="162" t="s">
        <v>20</v>
      </c>
      <c r="M24" s="426">
        <v>4081</v>
      </c>
      <c r="N24" s="89">
        <f t="shared" si="2"/>
        <v>3925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6977</v>
      </c>
      <c r="D25" s="89">
        <f t="shared" si="6"/>
        <v>6244</v>
      </c>
      <c r="E25" s="52">
        <f t="shared" si="4"/>
        <v>99.189650270116587</v>
      </c>
      <c r="F25" s="55">
        <f t="shared" si="5"/>
        <v>111.73926969891095</v>
      </c>
      <c r="G25" s="3"/>
      <c r="H25" s="439">
        <v>26</v>
      </c>
      <c r="I25" s="3">
        <v>9</v>
      </c>
      <c r="J25" s="3" t="s">
        <v>161</v>
      </c>
      <c r="K25" s="180">
        <f t="shared" si="1"/>
        <v>34</v>
      </c>
      <c r="L25" s="378" t="s">
        <v>1</v>
      </c>
      <c r="M25" s="427">
        <v>2996</v>
      </c>
      <c r="N25" s="166">
        <f t="shared" si="2"/>
        <v>3233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19</v>
      </c>
      <c r="C26" s="89">
        <f t="shared" si="3"/>
        <v>6253</v>
      </c>
      <c r="D26" s="89">
        <f t="shared" si="6"/>
        <v>5274</v>
      </c>
      <c r="E26" s="52">
        <f t="shared" si="4"/>
        <v>106.74291567087744</v>
      </c>
      <c r="F26" s="55">
        <f t="shared" si="5"/>
        <v>118.56276071293136</v>
      </c>
      <c r="G26" s="12"/>
      <c r="H26" s="453">
        <v>21</v>
      </c>
      <c r="I26" s="3">
        <v>35</v>
      </c>
      <c r="J26" s="160" t="s">
        <v>36</v>
      </c>
      <c r="K26" s="3"/>
      <c r="L26" s="361" t="s">
        <v>8</v>
      </c>
      <c r="M26" s="428">
        <v>95631</v>
      </c>
      <c r="N26" s="191">
        <f>SUM(H44)</f>
        <v>95282</v>
      </c>
      <c r="S26" s="26"/>
      <c r="T26" s="26"/>
      <c r="U26" s="26"/>
    </row>
    <row r="27" spans="1:21">
      <c r="A27" s="61">
        <v>6</v>
      </c>
      <c r="B27" s="160" t="s">
        <v>5</v>
      </c>
      <c r="C27" s="43">
        <f t="shared" si="3"/>
        <v>6202</v>
      </c>
      <c r="D27" s="89">
        <f t="shared" si="6"/>
        <v>4730</v>
      </c>
      <c r="E27" s="52">
        <f t="shared" si="4"/>
        <v>101.07561929595828</v>
      </c>
      <c r="F27" s="55">
        <f t="shared" si="5"/>
        <v>131.12050739957718</v>
      </c>
      <c r="G27" s="3"/>
      <c r="H27" s="125">
        <v>18</v>
      </c>
      <c r="I27" s="3">
        <v>12</v>
      </c>
      <c r="J27" s="160" t="s">
        <v>18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31</v>
      </c>
      <c r="C28" s="43">
        <f t="shared" si="3"/>
        <v>6035</v>
      </c>
      <c r="D28" s="89">
        <f t="shared" si="6"/>
        <v>6727</v>
      </c>
      <c r="E28" s="52">
        <f t="shared" si="4"/>
        <v>99.818061528283167</v>
      </c>
      <c r="F28" s="55">
        <f t="shared" si="5"/>
        <v>89.713096476884203</v>
      </c>
      <c r="G28" s="3"/>
      <c r="H28" s="91">
        <v>5</v>
      </c>
      <c r="I28" s="3">
        <v>6</v>
      </c>
      <c r="J28" s="160" t="s">
        <v>13</v>
      </c>
      <c r="L28" s="29"/>
      <c r="S28" s="26"/>
      <c r="T28" s="26"/>
      <c r="U28" s="26"/>
    </row>
    <row r="29" spans="1:21">
      <c r="A29" s="61">
        <v>8</v>
      </c>
      <c r="B29" s="160" t="s">
        <v>29</v>
      </c>
      <c r="C29" s="43">
        <f t="shared" si="3"/>
        <v>4530</v>
      </c>
      <c r="D29" s="89">
        <f t="shared" si="6"/>
        <v>5493</v>
      </c>
      <c r="E29" s="52">
        <f t="shared" si="4"/>
        <v>98.009519688446559</v>
      </c>
      <c r="F29" s="55">
        <f t="shared" si="5"/>
        <v>82.468596395412348</v>
      </c>
      <c r="G29" s="11"/>
      <c r="H29" s="125">
        <v>5</v>
      </c>
      <c r="I29" s="3">
        <v>19</v>
      </c>
      <c r="J29" s="160" t="s">
        <v>23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3925</v>
      </c>
      <c r="D30" s="89">
        <f t="shared" si="6"/>
        <v>3502</v>
      </c>
      <c r="E30" s="52">
        <f t="shared" si="4"/>
        <v>96.177407498162211</v>
      </c>
      <c r="F30" s="55">
        <f t="shared" si="5"/>
        <v>112.07881210736721</v>
      </c>
      <c r="G30" s="12"/>
      <c r="H30" s="125">
        <v>2</v>
      </c>
      <c r="I30" s="3">
        <v>3</v>
      </c>
      <c r="J30" s="160" t="s">
        <v>10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1</v>
      </c>
      <c r="C31" s="43">
        <f t="shared" si="3"/>
        <v>3233</v>
      </c>
      <c r="D31" s="89">
        <f t="shared" si="6"/>
        <v>2558</v>
      </c>
      <c r="E31" s="52">
        <f t="shared" si="4"/>
        <v>107.9105473965287</v>
      </c>
      <c r="F31" s="55">
        <f t="shared" si="5"/>
        <v>126.38780297107115</v>
      </c>
      <c r="G31" s="92"/>
      <c r="H31" s="434">
        <v>0</v>
      </c>
      <c r="I31" s="3">
        <v>5</v>
      </c>
      <c r="J31" s="160" t="s">
        <v>12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95282</v>
      </c>
      <c r="D32" s="67">
        <f>SUM(L14)</f>
        <v>93386</v>
      </c>
      <c r="E32" s="70">
        <f t="shared" si="4"/>
        <v>99.635055578212089</v>
      </c>
      <c r="F32" s="68">
        <f t="shared" si="5"/>
        <v>102.03028291178549</v>
      </c>
      <c r="G32" s="384">
        <v>57.4</v>
      </c>
      <c r="H32" s="452">
        <v>0</v>
      </c>
      <c r="I32" s="3">
        <v>7</v>
      </c>
      <c r="J32" s="160" t="s">
        <v>14</v>
      </c>
      <c r="L32" s="42"/>
      <c r="M32" s="26"/>
      <c r="S32" s="26"/>
      <c r="T32" s="26"/>
      <c r="U32" s="26"/>
    </row>
    <row r="33" spans="2:30">
      <c r="H33" s="43">
        <v>0</v>
      </c>
      <c r="I33" s="3">
        <v>8</v>
      </c>
      <c r="J33" s="160" t="s">
        <v>15</v>
      </c>
      <c r="L33" s="42"/>
      <c r="M33" s="26"/>
      <c r="S33" s="26"/>
      <c r="T33" s="26"/>
      <c r="U33" s="26"/>
    </row>
    <row r="34" spans="2:30">
      <c r="H34" s="97">
        <v>0</v>
      </c>
      <c r="I34" s="3">
        <v>10</v>
      </c>
      <c r="J34" s="160" t="s">
        <v>16</v>
      </c>
      <c r="S34" s="26"/>
      <c r="T34" s="26"/>
      <c r="U34" s="26"/>
    </row>
    <row r="35" spans="2:30">
      <c r="H35" s="122">
        <v>0</v>
      </c>
      <c r="I35" s="3">
        <v>11</v>
      </c>
      <c r="J35" s="160" t="s">
        <v>17</v>
      </c>
      <c r="L35" s="47"/>
      <c r="M35" s="383"/>
      <c r="O35" t="s">
        <v>189</v>
      </c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13</v>
      </c>
      <c r="J36" s="160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88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193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193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333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44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333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95282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200</v>
      </c>
      <c r="I47" s="3"/>
      <c r="J47" s="178" t="s">
        <v>71</v>
      </c>
      <c r="K47" s="3"/>
      <c r="L47" s="298" t="s">
        <v>193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413">
        <v>81726</v>
      </c>
      <c r="I49" s="3">
        <v>26</v>
      </c>
      <c r="J49" s="160" t="s">
        <v>30</v>
      </c>
      <c r="K49" s="3">
        <f>SUM(I49)</f>
        <v>26</v>
      </c>
      <c r="L49" s="303">
        <v>77713</v>
      </c>
      <c r="S49" s="26"/>
      <c r="T49" s="26"/>
      <c r="U49" s="26"/>
      <c r="V49" s="26"/>
    </row>
    <row r="50" spans="1:22">
      <c r="H50" s="89">
        <v>18105</v>
      </c>
      <c r="I50" s="3">
        <v>13</v>
      </c>
      <c r="J50" s="160" t="s">
        <v>7</v>
      </c>
      <c r="K50" s="3">
        <f t="shared" ref="K50:K58" si="7">SUM(I50)</f>
        <v>13</v>
      </c>
      <c r="L50" s="303">
        <v>13851</v>
      </c>
      <c r="M50" s="26"/>
      <c r="N50" s="90"/>
      <c r="O50" s="90"/>
      <c r="S50" s="26"/>
      <c r="T50" s="26"/>
      <c r="U50" s="26"/>
      <c r="V50" s="26"/>
    </row>
    <row r="51" spans="1:22">
      <c r="H51" s="44">
        <v>13479</v>
      </c>
      <c r="I51" s="3">
        <v>34</v>
      </c>
      <c r="J51" s="160" t="s">
        <v>1</v>
      </c>
      <c r="K51" s="3">
        <f t="shared" si="7"/>
        <v>34</v>
      </c>
      <c r="L51" s="303">
        <v>8556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88">
        <v>11186</v>
      </c>
      <c r="I52" s="3">
        <v>33</v>
      </c>
      <c r="J52" s="160" t="s">
        <v>0</v>
      </c>
      <c r="K52" s="3">
        <f t="shared" si="7"/>
        <v>33</v>
      </c>
      <c r="L52" s="303">
        <v>11653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197</v>
      </c>
      <c r="D53" s="59" t="s">
        <v>190</v>
      </c>
      <c r="E53" s="59" t="s">
        <v>41</v>
      </c>
      <c r="F53" s="59" t="s">
        <v>50</v>
      </c>
      <c r="G53" s="8" t="s">
        <v>172</v>
      </c>
      <c r="H53" s="88">
        <v>10336</v>
      </c>
      <c r="I53" s="3">
        <v>40</v>
      </c>
      <c r="J53" s="160" t="s">
        <v>2</v>
      </c>
      <c r="K53" s="3">
        <f t="shared" si="7"/>
        <v>40</v>
      </c>
      <c r="L53" s="303">
        <v>5095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81726</v>
      </c>
      <c r="D54" s="97">
        <f>SUM(L49)</f>
        <v>77713</v>
      </c>
      <c r="E54" s="52">
        <f t="shared" ref="E54:E64" si="9">SUM(N63/M63*100)</f>
        <v>105.54551089988635</v>
      </c>
      <c r="F54" s="52">
        <f>SUM(C54/D54*100)</f>
        <v>105.16387219641501</v>
      </c>
      <c r="G54" s="3"/>
      <c r="H54" s="88">
        <v>8533</v>
      </c>
      <c r="I54" s="3">
        <v>22</v>
      </c>
      <c r="J54" s="160" t="s">
        <v>26</v>
      </c>
      <c r="K54" s="3">
        <f t="shared" si="7"/>
        <v>22</v>
      </c>
      <c r="L54" s="303">
        <v>9863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18105</v>
      </c>
      <c r="D55" s="97">
        <f t="shared" ref="D55:D64" si="10">SUM(L50)</f>
        <v>13851</v>
      </c>
      <c r="E55" s="52">
        <f t="shared" si="9"/>
        <v>124.84484898634672</v>
      </c>
      <c r="F55" s="52">
        <f t="shared" ref="F55:F64" si="11">SUM(C55/D55*100)</f>
        <v>130.7125839289582</v>
      </c>
      <c r="G55" s="3"/>
      <c r="H55" s="333">
        <v>7369</v>
      </c>
      <c r="I55" s="3">
        <v>24</v>
      </c>
      <c r="J55" s="160" t="s">
        <v>28</v>
      </c>
      <c r="K55" s="3">
        <f t="shared" si="7"/>
        <v>24</v>
      </c>
      <c r="L55" s="303">
        <v>5061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1</v>
      </c>
      <c r="C56" s="43">
        <f t="shared" si="8"/>
        <v>13479</v>
      </c>
      <c r="D56" s="97">
        <f t="shared" si="10"/>
        <v>8556</v>
      </c>
      <c r="E56" s="52">
        <f t="shared" si="9"/>
        <v>167.58672137262215</v>
      </c>
      <c r="F56" s="52">
        <f t="shared" si="11"/>
        <v>157.53856942496495</v>
      </c>
      <c r="G56" s="3"/>
      <c r="H56" s="44">
        <v>7209</v>
      </c>
      <c r="I56" s="3">
        <v>16</v>
      </c>
      <c r="J56" s="160" t="s">
        <v>3</v>
      </c>
      <c r="K56" s="3">
        <f t="shared" si="7"/>
        <v>16</v>
      </c>
      <c r="L56" s="303">
        <v>7888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0</v>
      </c>
      <c r="C57" s="43">
        <f t="shared" si="8"/>
        <v>11186</v>
      </c>
      <c r="D57" s="97">
        <f t="shared" si="10"/>
        <v>11653</v>
      </c>
      <c r="E57" s="52">
        <f t="shared" si="9"/>
        <v>127.11363636363637</v>
      </c>
      <c r="F57" s="52">
        <f t="shared" si="11"/>
        <v>95.992448296576001</v>
      </c>
      <c r="G57" s="3"/>
      <c r="H57" s="125">
        <v>5186</v>
      </c>
      <c r="I57" s="3">
        <v>25</v>
      </c>
      <c r="J57" s="160" t="s">
        <v>29</v>
      </c>
      <c r="K57" s="3">
        <f t="shared" si="7"/>
        <v>25</v>
      </c>
      <c r="L57" s="303">
        <v>14144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10336</v>
      </c>
      <c r="D58" s="97">
        <f t="shared" si="10"/>
        <v>5095</v>
      </c>
      <c r="E58" s="52">
        <f t="shared" si="9"/>
        <v>109.23694779116467</v>
      </c>
      <c r="F58" s="52">
        <f t="shared" si="11"/>
        <v>202.86555446516189</v>
      </c>
      <c r="G58" s="12"/>
      <c r="H58" s="330">
        <v>4884</v>
      </c>
      <c r="I58" s="14">
        <v>36</v>
      </c>
      <c r="J58" s="162" t="s">
        <v>5</v>
      </c>
      <c r="K58" s="14">
        <f t="shared" si="7"/>
        <v>36</v>
      </c>
      <c r="L58" s="304">
        <v>6664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26</v>
      </c>
      <c r="C59" s="43">
        <f t="shared" si="8"/>
        <v>8533</v>
      </c>
      <c r="D59" s="97">
        <f t="shared" si="10"/>
        <v>9863</v>
      </c>
      <c r="E59" s="52">
        <f t="shared" si="9"/>
        <v>103.41776754332808</v>
      </c>
      <c r="F59" s="52">
        <f t="shared" si="11"/>
        <v>86.515259048970904</v>
      </c>
      <c r="G59" s="3"/>
      <c r="H59" s="447">
        <v>4325</v>
      </c>
      <c r="I59" s="335">
        <v>38</v>
      </c>
      <c r="J59" s="220" t="s">
        <v>38</v>
      </c>
      <c r="K59" s="8" t="s">
        <v>67</v>
      </c>
      <c r="L59" s="305">
        <v>167974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28</v>
      </c>
      <c r="C60" s="43">
        <f t="shared" si="8"/>
        <v>7369</v>
      </c>
      <c r="D60" s="97">
        <f t="shared" si="10"/>
        <v>5061</v>
      </c>
      <c r="E60" s="52">
        <f t="shared" si="9"/>
        <v>97.319070258848384</v>
      </c>
      <c r="F60" s="52">
        <f t="shared" si="11"/>
        <v>145.6036356451294</v>
      </c>
      <c r="G60" s="3"/>
      <c r="H60" s="125">
        <v>1390</v>
      </c>
      <c r="I60" s="139">
        <v>12</v>
      </c>
      <c r="J60" s="160" t="s">
        <v>18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</v>
      </c>
      <c r="C61" s="43">
        <f t="shared" si="8"/>
        <v>7209</v>
      </c>
      <c r="D61" s="97">
        <f t="shared" si="10"/>
        <v>7888</v>
      </c>
      <c r="E61" s="52">
        <f t="shared" si="9"/>
        <v>97.550744248985112</v>
      </c>
      <c r="F61" s="52">
        <f t="shared" si="11"/>
        <v>91.391987829614607</v>
      </c>
      <c r="G61" s="11"/>
      <c r="H61" s="91">
        <v>1289</v>
      </c>
      <c r="I61" s="139">
        <v>21</v>
      </c>
      <c r="J61" s="3" t="s">
        <v>155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5186</v>
      </c>
      <c r="D62" s="97">
        <f t="shared" si="10"/>
        <v>14144</v>
      </c>
      <c r="E62" s="52">
        <f t="shared" si="9"/>
        <v>95.717977113325944</v>
      </c>
      <c r="F62" s="52">
        <f t="shared" si="11"/>
        <v>36.665723981900449</v>
      </c>
      <c r="G62" s="12"/>
      <c r="H62" s="125">
        <v>1138</v>
      </c>
      <c r="I62" s="173">
        <v>23</v>
      </c>
      <c r="J62" s="160" t="s">
        <v>27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4884</v>
      </c>
      <c r="D63" s="137">
        <f t="shared" si="10"/>
        <v>6664</v>
      </c>
      <c r="E63" s="57">
        <f t="shared" si="9"/>
        <v>103.08146897425074</v>
      </c>
      <c r="F63" s="57">
        <f t="shared" si="11"/>
        <v>73.289315726290511</v>
      </c>
      <c r="G63" s="92"/>
      <c r="H63" s="91">
        <v>604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77432</v>
      </c>
      <c r="N63" s="89">
        <f>SUM(H49)</f>
        <v>81726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177429</v>
      </c>
      <c r="D64" s="138">
        <f t="shared" si="10"/>
        <v>167974</v>
      </c>
      <c r="E64" s="70">
        <f t="shared" si="9"/>
        <v>110.12090217350827</v>
      </c>
      <c r="F64" s="70">
        <f t="shared" si="11"/>
        <v>105.62884732160929</v>
      </c>
      <c r="G64" s="384">
        <v>69.7</v>
      </c>
      <c r="H64" s="125">
        <v>254</v>
      </c>
      <c r="I64" s="3">
        <v>17</v>
      </c>
      <c r="J64" s="160" t="s">
        <v>21</v>
      </c>
      <c r="K64" s="3">
        <f t="shared" ref="K64:K72" si="12">SUM(K50)</f>
        <v>13</v>
      </c>
      <c r="L64" s="160" t="s">
        <v>7</v>
      </c>
      <c r="M64" s="169">
        <v>14502</v>
      </c>
      <c r="N64" s="89">
        <f t="shared" ref="N64:N72" si="13">SUM(H50)</f>
        <v>18105</v>
      </c>
      <c r="O64" s="45"/>
      <c r="S64" s="26"/>
      <c r="T64" s="26"/>
      <c r="U64" s="26"/>
      <c r="V64" s="26"/>
    </row>
    <row r="65" spans="2:22">
      <c r="H65" s="413">
        <v>168</v>
      </c>
      <c r="I65" s="3">
        <v>9</v>
      </c>
      <c r="J65" s="3" t="s">
        <v>161</v>
      </c>
      <c r="K65" s="3">
        <f t="shared" si="12"/>
        <v>34</v>
      </c>
      <c r="L65" s="160" t="s">
        <v>1</v>
      </c>
      <c r="M65" s="169">
        <v>8043</v>
      </c>
      <c r="N65" s="89">
        <f t="shared" si="13"/>
        <v>13479</v>
      </c>
      <c r="O65" s="45"/>
      <c r="S65" s="26"/>
      <c r="T65" s="26"/>
      <c r="U65" s="26"/>
      <c r="V65" s="26"/>
    </row>
    <row r="66" spans="2:22">
      <c r="H66" s="43">
        <v>110</v>
      </c>
      <c r="I66" s="3">
        <v>11</v>
      </c>
      <c r="J66" s="160" t="s">
        <v>17</v>
      </c>
      <c r="K66" s="3">
        <f t="shared" si="12"/>
        <v>33</v>
      </c>
      <c r="L66" s="160" t="s">
        <v>0</v>
      </c>
      <c r="M66" s="444">
        <v>8800</v>
      </c>
      <c r="N66" s="89">
        <f t="shared" si="13"/>
        <v>11186</v>
      </c>
      <c r="O66" s="45"/>
      <c r="S66" s="26"/>
      <c r="T66" s="26"/>
      <c r="U66" s="26"/>
      <c r="V66" s="26"/>
    </row>
    <row r="67" spans="2:22">
      <c r="H67" s="43">
        <v>59</v>
      </c>
      <c r="I67" s="3">
        <v>4</v>
      </c>
      <c r="J67" s="160" t="s">
        <v>11</v>
      </c>
      <c r="K67" s="3">
        <f t="shared" si="12"/>
        <v>40</v>
      </c>
      <c r="L67" s="160" t="s">
        <v>2</v>
      </c>
      <c r="M67" s="169">
        <v>9462</v>
      </c>
      <c r="N67" s="89">
        <f t="shared" si="13"/>
        <v>10336</v>
      </c>
      <c r="O67" s="45"/>
      <c r="S67" s="26"/>
      <c r="T67" s="26"/>
      <c r="U67" s="26"/>
      <c r="V67" s="26"/>
    </row>
    <row r="68" spans="2:22">
      <c r="B68" s="51"/>
      <c r="C68" s="26"/>
      <c r="H68" s="88">
        <v>45</v>
      </c>
      <c r="I68" s="3">
        <v>15</v>
      </c>
      <c r="J68" s="160" t="s">
        <v>20</v>
      </c>
      <c r="K68" s="3">
        <f t="shared" si="12"/>
        <v>22</v>
      </c>
      <c r="L68" s="160" t="s">
        <v>26</v>
      </c>
      <c r="M68" s="169">
        <v>8251</v>
      </c>
      <c r="N68" s="89">
        <f t="shared" si="13"/>
        <v>8533</v>
      </c>
      <c r="O68" s="45"/>
      <c r="S68" s="26"/>
      <c r="T68" s="26"/>
      <c r="U68" s="26"/>
      <c r="V68" s="26"/>
    </row>
    <row r="69" spans="2:22">
      <c r="B69" s="51"/>
      <c r="C69" s="26"/>
      <c r="H69" s="88">
        <v>16</v>
      </c>
      <c r="I69" s="3">
        <v>29</v>
      </c>
      <c r="J69" s="160" t="s">
        <v>54</v>
      </c>
      <c r="K69" s="3">
        <f t="shared" si="12"/>
        <v>24</v>
      </c>
      <c r="L69" s="160" t="s">
        <v>28</v>
      </c>
      <c r="M69" s="169">
        <v>7572</v>
      </c>
      <c r="N69" s="89">
        <f t="shared" si="13"/>
        <v>7369</v>
      </c>
      <c r="O69" s="45"/>
      <c r="S69" s="26"/>
      <c r="T69" s="26"/>
      <c r="U69" s="26"/>
      <c r="V69" s="26"/>
    </row>
    <row r="70" spans="2:22">
      <c r="B70" s="50"/>
      <c r="H70" s="44">
        <v>10</v>
      </c>
      <c r="I70" s="3">
        <v>27</v>
      </c>
      <c r="J70" s="160" t="s">
        <v>31</v>
      </c>
      <c r="K70" s="3">
        <f t="shared" si="12"/>
        <v>16</v>
      </c>
      <c r="L70" s="160" t="s">
        <v>3</v>
      </c>
      <c r="M70" s="169">
        <v>7390</v>
      </c>
      <c r="N70" s="89">
        <f t="shared" si="13"/>
        <v>7209</v>
      </c>
      <c r="O70" s="45"/>
      <c r="S70" s="26"/>
      <c r="T70" s="26"/>
      <c r="U70" s="26"/>
      <c r="V70" s="26"/>
    </row>
    <row r="71" spans="2:22">
      <c r="B71" s="50"/>
      <c r="H71" s="44">
        <v>8</v>
      </c>
      <c r="I71" s="3">
        <v>35</v>
      </c>
      <c r="J71" s="160" t="s">
        <v>36</v>
      </c>
      <c r="K71" s="3">
        <f t="shared" si="12"/>
        <v>25</v>
      </c>
      <c r="L71" s="160" t="s">
        <v>29</v>
      </c>
      <c r="M71" s="169">
        <v>5418</v>
      </c>
      <c r="N71" s="89">
        <f t="shared" si="13"/>
        <v>5186</v>
      </c>
      <c r="O71" s="45"/>
      <c r="S71" s="26"/>
      <c r="T71" s="26"/>
      <c r="U71" s="26"/>
      <c r="V71" s="26"/>
    </row>
    <row r="72" spans="2:22" ht="14.25" thickBot="1">
      <c r="B72" s="50"/>
      <c r="H72" s="289">
        <v>0</v>
      </c>
      <c r="I72" s="3">
        <v>2</v>
      </c>
      <c r="J72" s="160" t="s">
        <v>6</v>
      </c>
      <c r="K72" s="3">
        <f t="shared" si="12"/>
        <v>36</v>
      </c>
      <c r="L72" s="162" t="s">
        <v>5</v>
      </c>
      <c r="M72" s="170">
        <v>4738</v>
      </c>
      <c r="N72" s="89">
        <f t="shared" si="13"/>
        <v>4884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3</v>
      </c>
      <c r="J73" s="160" t="s">
        <v>10</v>
      </c>
      <c r="K73" s="43"/>
      <c r="L73" s="114" t="s">
        <v>92</v>
      </c>
      <c r="M73" s="168">
        <v>161122</v>
      </c>
      <c r="N73" s="167">
        <f>SUM(H89)</f>
        <v>177429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44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88">
        <v>0</v>
      </c>
      <c r="I76" s="3">
        <v>7</v>
      </c>
      <c r="J76" s="160" t="s">
        <v>14</v>
      </c>
      <c r="L76" s="42"/>
      <c r="M76" s="26"/>
      <c r="S76" s="26"/>
      <c r="T76" s="26"/>
      <c r="U76" s="26"/>
      <c r="V76" s="26"/>
    </row>
    <row r="77" spans="2:22">
      <c r="B77" s="50"/>
      <c r="H77" s="289">
        <v>0</v>
      </c>
      <c r="I77" s="3">
        <v>8</v>
      </c>
      <c r="J77" s="160" t="s">
        <v>15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10</v>
      </c>
      <c r="J78" s="160" t="s">
        <v>16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14</v>
      </c>
      <c r="J79" s="160" t="s">
        <v>19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>
      <c r="H83" s="88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88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44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88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177429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O85" sqref="O8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197</v>
      </c>
      <c r="I2" s="3"/>
      <c r="J2" s="185" t="s">
        <v>103</v>
      </c>
      <c r="K2" s="3"/>
      <c r="L2" s="179" t="s">
        <v>190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72872</v>
      </c>
      <c r="I4" s="3">
        <v>31</v>
      </c>
      <c r="J4" s="33" t="s">
        <v>64</v>
      </c>
      <c r="K4" s="200">
        <f>SUM(I4)</f>
        <v>31</v>
      </c>
      <c r="L4" s="272">
        <v>74682</v>
      </c>
      <c r="M4" s="390"/>
      <c r="N4" s="415"/>
      <c r="R4" s="48"/>
      <c r="S4" s="26"/>
      <c r="T4" s="26"/>
      <c r="U4" s="26"/>
      <c r="V4" s="26"/>
    </row>
    <row r="5" spans="5:30" ht="13.5" customHeight="1">
      <c r="H5" s="88">
        <v>43908</v>
      </c>
      <c r="I5" s="3">
        <v>3</v>
      </c>
      <c r="J5" s="33" t="s">
        <v>10</v>
      </c>
      <c r="K5" s="200">
        <f t="shared" ref="K5:K13" si="0">SUM(I5)</f>
        <v>3</v>
      </c>
      <c r="L5" s="272">
        <v>51938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37946</v>
      </c>
      <c r="I6" s="3">
        <v>17</v>
      </c>
      <c r="J6" s="33" t="s">
        <v>21</v>
      </c>
      <c r="K6" s="200">
        <f t="shared" si="0"/>
        <v>17</v>
      </c>
      <c r="L6" s="272">
        <v>31990</v>
      </c>
      <c r="M6" s="45"/>
      <c r="N6" s="415"/>
      <c r="R6" s="48"/>
      <c r="S6" s="26"/>
      <c r="T6" s="26"/>
      <c r="U6" s="26"/>
      <c r="V6" s="26"/>
    </row>
    <row r="7" spans="5:30" ht="13.5" customHeight="1">
      <c r="H7" s="44">
        <v>26864</v>
      </c>
      <c r="I7" s="3">
        <v>2</v>
      </c>
      <c r="J7" s="33" t="s">
        <v>6</v>
      </c>
      <c r="K7" s="200">
        <f t="shared" si="0"/>
        <v>2</v>
      </c>
      <c r="L7" s="272">
        <v>46570</v>
      </c>
      <c r="M7" s="45"/>
      <c r="N7" s="415"/>
      <c r="R7" s="48"/>
      <c r="S7" s="26"/>
      <c r="T7" s="26"/>
      <c r="U7" s="26"/>
      <c r="V7" s="26"/>
    </row>
    <row r="8" spans="5:30">
      <c r="H8" s="88">
        <v>25934</v>
      </c>
      <c r="I8" s="3">
        <v>34</v>
      </c>
      <c r="J8" s="33" t="s">
        <v>1</v>
      </c>
      <c r="K8" s="200">
        <f t="shared" si="0"/>
        <v>34</v>
      </c>
      <c r="L8" s="272">
        <v>30857</v>
      </c>
      <c r="M8" s="45"/>
      <c r="R8" s="48"/>
      <c r="S8" s="26"/>
      <c r="T8" s="26"/>
      <c r="U8" s="26"/>
      <c r="V8" s="26"/>
    </row>
    <row r="9" spans="5:30">
      <c r="H9" s="88">
        <v>17518</v>
      </c>
      <c r="I9" s="3">
        <v>40</v>
      </c>
      <c r="J9" s="33" t="s">
        <v>2</v>
      </c>
      <c r="K9" s="200">
        <f t="shared" si="0"/>
        <v>40</v>
      </c>
      <c r="L9" s="272">
        <v>14721</v>
      </c>
      <c r="M9" s="45"/>
      <c r="R9" s="48"/>
      <c r="S9" s="26"/>
      <c r="T9" s="26"/>
      <c r="U9" s="26"/>
      <c r="V9" s="26"/>
    </row>
    <row r="10" spans="5:30">
      <c r="H10" s="88">
        <v>15153</v>
      </c>
      <c r="I10" s="3">
        <v>13</v>
      </c>
      <c r="J10" s="33" t="s">
        <v>7</v>
      </c>
      <c r="K10" s="200">
        <f t="shared" si="0"/>
        <v>13</v>
      </c>
      <c r="L10" s="272">
        <v>14832</v>
      </c>
      <c r="M10" s="45"/>
      <c r="R10" s="48"/>
      <c r="S10" s="26"/>
      <c r="T10" s="26"/>
      <c r="U10" s="26"/>
      <c r="V10" s="26"/>
    </row>
    <row r="11" spans="5:30">
      <c r="H11" s="88">
        <v>11781</v>
      </c>
      <c r="I11" s="3">
        <v>33</v>
      </c>
      <c r="J11" s="33" t="s">
        <v>0</v>
      </c>
      <c r="K11" s="200">
        <f t="shared" si="0"/>
        <v>33</v>
      </c>
      <c r="L11" s="272">
        <v>14955</v>
      </c>
      <c r="M11" s="45"/>
      <c r="N11" s="29"/>
      <c r="R11" s="48"/>
      <c r="S11" s="26"/>
      <c r="T11" s="26"/>
      <c r="U11" s="26"/>
      <c r="V11" s="26"/>
    </row>
    <row r="12" spans="5:30">
      <c r="H12" s="430">
        <v>11746</v>
      </c>
      <c r="I12" s="3">
        <v>16</v>
      </c>
      <c r="J12" s="33" t="s">
        <v>3</v>
      </c>
      <c r="K12" s="200">
        <f t="shared" si="0"/>
        <v>16</v>
      </c>
      <c r="L12" s="273">
        <v>9990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3">
        <v>10942</v>
      </c>
      <c r="I13" s="14">
        <v>11</v>
      </c>
      <c r="J13" s="77" t="s">
        <v>17</v>
      </c>
      <c r="K13" s="200">
        <f t="shared" si="0"/>
        <v>11</v>
      </c>
      <c r="L13" s="273">
        <v>12844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8">
        <v>10789</v>
      </c>
      <c r="I14" s="219">
        <v>26</v>
      </c>
      <c r="J14" s="376" t="s">
        <v>30</v>
      </c>
      <c r="K14" s="107" t="s">
        <v>8</v>
      </c>
      <c r="L14" s="274">
        <v>372164</v>
      </c>
      <c r="N14" s="32"/>
      <c r="R14" s="48"/>
      <c r="S14" s="26"/>
      <c r="T14" s="26"/>
      <c r="U14" s="26"/>
      <c r="V14" s="26"/>
    </row>
    <row r="15" spans="5:30">
      <c r="H15" s="88">
        <v>9287</v>
      </c>
      <c r="I15" s="3">
        <v>1</v>
      </c>
      <c r="J15" s="33" t="s">
        <v>4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9021</v>
      </c>
      <c r="I16" s="3">
        <v>25</v>
      </c>
      <c r="J16" s="33" t="s">
        <v>29</v>
      </c>
      <c r="K16" s="50"/>
      <c r="L16" s="32"/>
      <c r="R16" s="48"/>
      <c r="S16" s="26"/>
      <c r="T16" s="26"/>
      <c r="U16" s="26"/>
      <c r="V16" s="26"/>
    </row>
    <row r="17" spans="1:22">
      <c r="H17" s="88">
        <v>8594</v>
      </c>
      <c r="I17" s="3">
        <v>38</v>
      </c>
      <c r="J17" s="33" t="s">
        <v>38</v>
      </c>
      <c r="L17" s="32"/>
      <c r="M17" s="394"/>
      <c r="R17" s="48"/>
      <c r="S17" s="26"/>
      <c r="T17" s="26"/>
      <c r="U17" s="26"/>
      <c r="V17" s="26"/>
    </row>
    <row r="18" spans="1:22">
      <c r="H18" s="122">
        <v>6391</v>
      </c>
      <c r="I18" s="3">
        <v>21</v>
      </c>
      <c r="J18" s="3" t="s">
        <v>155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5962</v>
      </c>
      <c r="I19" s="3">
        <v>24</v>
      </c>
      <c r="J19" s="33" t="s">
        <v>28</v>
      </c>
      <c r="K19" s="116">
        <f>SUM(I4)</f>
        <v>31</v>
      </c>
      <c r="L19" s="33" t="s">
        <v>64</v>
      </c>
      <c r="M19" s="365">
        <v>72535</v>
      </c>
      <c r="N19" s="89">
        <f>SUM(H4)</f>
        <v>72872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197</v>
      </c>
      <c r="D20" s="59" t="s">
        <v>190</v>
      </c>
      <c r="E20" s="59" t="s">
        <v>41</v>
      </c>
      <c r="F20" s="59" t="s">
        <v>50</v>
      </c>
      <c r="G20" s="8" t="s">
        <v>172</v>
      </c>
      <c r="H20" s="88">
        <v>5556</v>
      </c>
      <c r="I20" s="3">
        <v>36</v>
      </c>
      <c r="J20" s="33" t="s">
        <v>5</v>
      </c>
      <c r="K20" s="116">
        <f t="shared" ref="K20:K28" si="1">SUM(I5)</f>
        <v>3</v>
      </c>
      <c r="L20" s="33" t="s">
        <v>10</v>
      </c>
      <c r="M20" s="366">
        <v>54683</v>
      </c>
      <c r="N20" s="89">
        <f t="shared" ref="N20:N28" si="2">SUM(H5)</f>
        <v>43908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72872</v>
      </c>
      <c r="D21" s="5">
        <f>SUM(L4)</f>
        <v>74682</v>
      </c>
      <c r="E21" s="52">
        <f t="shared" ref="E21:E30" si="3">SUM(N19/M19*100)</f>
        <v>100.46460329496105</v>
      </c>
      <c r="F21" s="52">
        <f t="shared" ref="F21:F31" si="4">SUM(C21/D21*100)</f>
        <v>97.576390562652321</v>
      </c>
      <c r="G21" s="62"/>
      <c r="H21" s="88">
        <v>2748</v>
      </c>
      <c r="I21" s="3">
        <v>9</v>
      </c>
      <c r="J21" s="3" t="s">
        <v>161</v>
      </c>
      <c r="K21" s="116">
        <f t="shared" si="1"/>
        <v>17</v>
      </c>
      <c r="L21" s="33" t="s">
        <v>21</v>
      </c>
      <c r="M21" s="366">
        <v>34103</v>
      </c>
      <c r="N21" s="89">
        <f t="shared" si="2"/>
        <v>37946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10</v>
      </c>
      <c r="C22" s="199">
        <f t="shared" ref="C22:C30" si="5">SUM(H5)</f>
        <v>43908</v>
      </c>
      <c r="D22" s="5">
        <f t="shared" ref="D22:D30" si="6">SUM(L5)</f>
        <v>51938</v>
      </c>
      <c r="E22" s="52">
        <f t="shared" si="3"/>
        <v>80.29552146005156</v>
      </c>
      <c r="F22" s="52">
        <f t="shared" si="4"/>
        <v>84.539258346490044</v>
      </c>
      <c r="G22" s="62"/>
      <c r="H22" s="88">
        <v>1910</v>
      </c>
      <c r="I22" s="3">
        <v>37</v>
      </c>
      <c r="J22" s="33" t="s">
        <v>37</v>
      </c>
      <c r="K22" s="116">
        <f t="shared" si="1"/>
        <v>2</v>
      </c>
      <c r="L22" s="33" t="s">
        <v>6</v>
      </c>
      <c r="M22" s="366">
        <v>22967</v>
      </c>
      <c r="N22" s="89">
        <f t="shared" si="2"/>
        <v>26864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37946</v>
      </c>
      <c r="D23" s="97">
        <f t="shared" si="6"/>
        <v>31990</v>
      </c>
      <c r="E23" s="52">
        <f t="shared" si="3"/>
        <v>111.26880333108524</v>
      </c>
      <c r="F23" s="52">
        <f t="shared" si="4"/>
        <v>118.61831822444513</v>
      </c>
      <c r="G23" s="62"/>
      <c r="H23" s="88">
        <v>1810</v>
      </c>
      <c r="I23" s="3">
        <v>12</v>
      </c>
      <c r="J23" s="33" t="s">
        <v>18</v>
      </c>
      <c r="K23" s="116">
        <f t="shared" si="1"/>
        <v>34</v>
      </c>
      <c r="L23" s="33" t="s">
        <v>1</v>
      </c>
      <c r="M23" s="366">
        <v>30502</v>
      </c>
      <c r="N23" s="89">
        <f t="shared" si="2"/>
        <v>25934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6</v>
      </c>
      <c r="C24" s="199">
        <f t="shared" si="5"/>
        <v>26864</v>
      </c>
      <c r="D24" s="5">
        <f t="shared" si="6"/>
        <v>46570</v>
      </c>
      <c r="E24" s="52">
        <f t="shared" si="3"/>
        <v>116.96782339878958</v>
      </c>
      <c r="F24" s="52">
        <f t="shared" si="4"/>
        <v>57.685205067640112</v>
      </c>
      <c r="G24" s="62"/>
      <c r="H24" s="88">
        <v>1700</v>
      </c>
      <c r="I24" s="3">
        <v>10</v>
      </c>
      <c r="J24" s="33" t="s">
        <v>16</v>
      </c>
      <c r="K24" s="116">
        <f t="shared" si="1"/>
        <v>40</v>
      </c>
      <c r="L24" s="33" t="s">
        <v>2</v>
      </c>
      <c r="M24" s="366">
        <v>17002</v>
      </c>
      <c r="N24" s="89">
        <f t="shared" si="2"/>
        <v>17518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</v>
      </c>
      <c r="C25" s="199">
        <f t="shared" si="5"/>
        <v>25934</v>
      </c>
      <c r="D25" s="5">
        <f t="shared" si="6"/>
        <v>30857</v>
      </c>
      <c r="E25" s="52">
        <f t="shared" si="3"/>
        <v>85.023932856861848</v>
      </c>
      <c r="F25" s="52">
        <f t="shared" si="4"/>
        <v>84.045759471108667</v>
      </c>
      <c r="G25" s="72"/>
      <c r="H25" s="44">
        <v>1218</v>
      </c>
      <c r="I25" s="3">
        <v>14</v>
      </c>
      <c r="J25" s="33" t="s">
        <v>19</v>
      </c>
      <c r="K25" s="116">
        <f t="shared" si="1"/>
        <v>13</v>
      </c>
      <c r="L25" s="33" t="s">
        <v>7</v>
      </c>
      <c r="M25" s="366">
        <v>13844</v>
      </c>
      <c r="N25" s="89">
        <f t="shared" si="2"/>
        <v>15153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9">
        <f t="shared" si="5"/>
        <v>17518</v>
      </c>
      <c r="D26" s="5">
        <f t="shared" si="6"/>
        <v>14721</v>
      </c>
      <c r="E26" s="52">
        <f t="shared" si="3"/>
        <v>103.0349370662275</v>
      </c>
      <c r="F26" s="52">
        <f t="shared" si="4"/>
        <v>119.0000679301678</v>
      </c>
      <c r="G26" s="62"/>
      <c r="H26" s="289">
        <v>842</v>
      </c>
      <c r="I26" s="3">
        <v>32</v>
      </c>
      <c r="J26" s="33" t="s">
        <v>35</v>
      </c>
      <c r="K26" s="116">
        <f t="shared" si="1"/>
        <v>33</v>
      </c>
      <c r="L26" s="33" t="s">
        <v>0</v>
      </c>
      <c r="M26" s="366">
        <v>10421</v>
      </c>
      <c r="N26" s="89">
        <f t="shared" si="2"/>
        <v>11781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15153</v>
      </c>
      <c r="D27" s="5">
        <f t="shared" si="6"/>
        <v>14832</v>
      </c>
      <c r="E27" s="52">
        <f t="shared" si="3"/>
        <v>109.45535972262353</v>
      </c>
      <c r="F27" s="52">
        <f t="shared" si="4"/>
        <v>102.16423948220066</v>
      </c>
      <c r="G27" s="62"/>
      <c r="H27" s="88">
        <v>735</v>
      </c>
      <c r="I27" s="3">
        <v>27</v>
      </c>
      <c r="J27" s="33" t="s">
        <v>31</v>
      </c>
      <c r="K27" s="116">
        <f t="shared" si="1"/>
        <v>16</v>
      </c>
      <c r="L27" s="33" t="s">
        <v>3</v>
      </c>
      <c r="M27" s="367">
        <v>10572</v>
      </c>
      <c r="N27" s="89">
        <f t="shared" si="2"/>
        <v>11746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0</v>
      </c>
      <c r="C28" s="199">
        <f t="shared" si="5"/>
        <v>11781</v>
      </c>
      <c r="D28" s="5">
        <f t="shared" si="6"/>
        <v>14955</v>
      </c>
      <c r="E28" s="52">
        <f t="shared" si="3"/>
        <v>113.05057096247961</v>
      </c>
      <c r="F28" s="52">
        <f t="shared" si="4"/>
        <v>78.776328986960891</v>
      </c>
      <c r="G28" s="73"/>
      <c r="H28" s="88">
        <v>504</v>
      </c>
      <c r="I28" s="3">
        <v>39</v>
      </c>
      <c r="J28" s="33" t="s">
        <v>39</v>
      </c>
      <c r="K28" s="180">
        <f t="shared" si="1"/>
        <v>11</v>
      </c>
      <c r="L28" s="77" t="s">
        <v>17</v>
      </c>
      <c r="M28" s="368">
        <v>10902</v>
      </c>
      <c r="N28" s="166">
        <f t="shared" si="2"/>
        <v>10942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</v>
      </c>
      <c r="C29" s="199">
        <f t="shared" si="5"/>
        <v>11746</v>
      </c>
      <c r="D29" s="5">
        <f t="shared" si="6"/>
        <v>9990</v>
      </c>
      <c r="E29" s="52">
        <f t="shared" si="3"/>
        <v>111.10480514566781</v>
      </c>
      <c r="F29" s="52">
        <f t="shared" si="4"/>
        <v>117.57757757757759</v>
      </c>
      <c r="G29" s="72"/>
      <c r="H29" s="88">
        <v>455</v>
      </c>
      <c r="I29" s="3">
        <v>4</v>
      </c>
      <c r="J29" s="33" t="s">
        <v>11</v>
      </c>
      <c r="K29" s="114"/>
      <c r="L29" s="114" t="s">
        <v>55</v>
      </c>
      <c r="M29" s="369">
        <v>347284</v>
      </c>
      <c r="N29" s="171">
        <f>SUM(H44)</f>
        <v>343297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17</v>
      </c>
      <c r="C30" s="199">
        <f t="shared" si="5"/>
        <v>10942</v>
      </c>
      <c r="D30" s="5">
        <f t="shared" si="6"/>
        <v>12844</v>
      </c>
      <c r="E30" s="57">
        <f t="shared" si="3"/>
        <v>100.36690515501743</v>
      </c>
      <c r="F30" s="63">
        <f t="shared" si="4"/>
        <v>85.191529118654628</v>
      </c>
      <c r="G30" s="75"/>
      <c r="H30" s="88">
        <v>431</v>
      </c>
      <c r="I30" s="3">
        <v>15</v>
      </c>
      <c r="J30" s="33" t="s">
        <v>20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343297</v>
      </c>
      <c r="D31" s="67">
        <f>SUM(L14)</f>
        <v>372164</v>
      </c>
      <c r="E31" s="70">
        <f>SUM(N29/M29*100)</f>
        <v>98.851948261365337</v>
      </c>
      <c r="F31" s="63">
        <f t="shared" si="4"/>
        <v>92.243473307466601</v>
      </c>
      <c r="G31" s="83">
        <v>49</v>
      </c>
      <c r="H31" s="88">
        <v>404</v>
      </c>
      <c r="I31" s="3">
        <v>20</v>
      </c>
      <c r="J31" s="33" t="s">
        <v>24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179</v>
      </c>
      <c r="I32" s="3">
        <v>5</v>
      </c>
      <c r="J32" s="33" t="s">
        <v>12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61</v>
      </c>
      <c r="I33" s="3">
        <v>7</v>
      </c>
      <c r="J33" s="33" t="s">
        <v>14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333">
        <v>15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414">
        <v>13</v>
      </c>
      <c r="I35" s="3">
        <v>19</v>
      </c>
      <c r="J35" s="33" t="s">
        <v>23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89">
        <v>7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30</v>
      </c>
      <c r="J37" s="33" t="s">
        <v>33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289">
        <v>0</v>
      </c>
      <c r="I38" s="3">
        <v>6</v>
      </c>
      <c r="J38" s="33" t="s">
        <v>13</v>
      </c>
      <c r="N38" s="26"/>
      <c r="R38" s="48"/>
      <c r="S38" s="26"/>
      <c r="T38" s="26"/>
      <c r="U38" s="26"/>
      <c r="V38" s="26"/>
    </row>
    <row r="39" spans="3:30">
      <c r="H39" s="44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29</v>
      </c>
      <c r="J42" s="33" t="s">
        <v>54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343297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197</v>
      </c>
      <c r="I48" s="3"/>
      <c r="J48" s="188" t="s">
        <v>91</v>
      </c>
      <c r="K48" s="3"/>
      <c r="L48" s="326" t="s">
        <v>190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43">
        <v>15650</v>
      </c>
      <c r="I50" s="3">
        <v>16</v>
      </c>
      <c r="J50" s="33" t="s">
        <v>3</v>
      </c>
      <c r="K50" s="324">
        <f>SUM(I50)</f>
        <v>16</v>
      </c>
      <c r="L50" s="327">
        <v>15130</v>
      </c>
      <c r="M50" s="395"/>
      <c r="R50" s="48"/>
      <c r="S50" s="26"/>
      <c r="T50" s="26"/>
      <c r="U50" s="26"/>
      <c r="V50" s="26"/>
    </row>
    <row r="51" spans="1:22" ht="13.5" customHeight="1">
      <c r="H51" s="44">
        <v>11267</v>
      </c>
      <c r="I51" s="3">
        <v>26</v>
      </c>
      <c r="J51" s="33" t="s">
        <v>30</v>
      </c>
      <c r="K51" s="324">
        <f t="shared" ref="K51:K59" si="7">SUM(I51)</f>
        <v>26</v>
      </c>
      <c r="L51" s="328">
        <v>11786</v>
      </c>
      <c r="M51" s="395"/>
      <c r="R51" s="48"/>
      <c r="S51" s="26"/>
      <c r="T51" s="26"/>
      <c r="U51" s="26"/>
      <c r="V51" s="26"/>
    </row>
    <row r="52" spans="1:22" ht="14.25" thickBot="1">
      <c r="H52" s="44">
        <v>5780</v>
      </c>
      <c r="I52" s="3">
        <v>33</v>
      </c>
      <c r="J52" s="33" t="s">
        <v>0</v>
      </c>
      <c r="K52" s="324">
        <f t="shared" si="7"/>
        <v>33</v>
      </c>
      <c r="L52" s="328">
        <v>6810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197</v>
      </c>
      <c r="D53" s="59" t="s">
        <v>190</v>
      </c>
      <c r="E53" s="59" t="s">
        <v>41</v>
      </c>
      <c r="F53" s="59" t="s">
        <v>50</v>
      </c>
      <c r="G53" s="8" t="s">
        <v>172</v>
      </c>
      <c r="H53" s="44">
        <v>3950</v>
      </c>
      <c r="I53" s="3">
        <v>25</v>
      </c>
      <c r="J53" s="33" t="s">
        <v>29</v>
      </c>
      <c r="K53" s="324">
        <f t="shared" si="7"/>
        <v>25</v>
      </c>
      <c r="L53" s="328">
        <v>1990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15650</v>
      </c>
      <c r="D54" s="97">
        <f>SUM(L50)</f>
        <v>15130</v>
      </c>
      <c r="E54" s="52">
        <f t="shared" ref="E54:E63" si="8">SUM(N67/M67*100)</f>
        <v>103.98671096345515</v>
      </c>
      <c r="F54" s="52">
        <f t="shared" ref="F54:F62" si="9">SUM(C54/D54*100)</f>
        <v>103.43688037012558</v>
      </c>
      <c r="G54" s="62"/>
      <c r="H54" s="44">
        <v>3302</v>
      </c>
      <c r="I54" s="3">
        <v>34</v>
      </c>
      <c r="J54" s="33" t="s">
        <v>1</v>
      </c>
      <c r="K54" s="324">
        <f t="shared" si="7"/>
        <v>34</v>
      </c>
      <c r="L54" s="328">
        <v>11673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11267</v>
      </c>
      <c r="D55" s="97">
        <f t="shared" ref="D55:D63" si="11">SUM(L51)</f>
        <v>11786</v>
      </c>
      <c r="E55" s="52">
        <f t="shared" si="8"/>
        <v>105.3482935951379</v>
      </c>
      <c r="F55" s="52">
        <f t="shared" si="9"/>
        <v>95.596470388596643</v>
      </c>
      <c r="G55" s="62"/>
      <c r="H55" s="44">
        <v>1667</v>
      </c>
      <c r="I55" s="3">
        <v>40</v>
      </c>
      <c r="J55" s="33" t="s">
        <v>2</v>
      </c>
      <c r="K55" s="324">
        <f t="shared" si="7"/>
        <v>40</v>
      </c>
      <c r="L55" s="328">
        <v>2626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5780</v>
      </c>
      <c r="D56" s="97">
        <f t="shared" si="11"/>
        <v>6810</v>
      </c>
      <c r="E56" s="52">
        <f t="shared" si="8"/>
        <v>94.97206703910615</v>
      </c>
      <c r="F56" s="52">
        <f t="shared" si="9"/>
        <v>84.875183553597651</v>
      </c>
      <c r="G56" s="62"/>
      <c r="H56" s="44">
        <v>1661</v>
      </c>
      <c r="I56" s="3">
        <v>36</v>
      </c>
      <c r="J56" s="33" t="s">
        <v>5</v>
      </c>
      <c r="K56" s="324">
        <f t="shared" si="7"/>
        <v>36</v>
      </c>
      <c r="L56" s="328">
        <v>976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29</v>
      </c>
      <c r="C57" s="43">
        <f t="shared" si="10"/>
        <v>3950</v>
      </c>
      <c r="D57" s="97">
        <f t="shared" si="11"/>
        <v>1990</v>
      </c>
      <c r="E57" s="52">
        <f t="shared" si="8"/>
        <v>109.93598664069025</v>
      </c>
      <c r="F57" s="52">
        <f t="shared" si="9"/>
        <v>198.4924623115578</v>
      </c>
      <c r="G57" s="62"/>
      <c r="H57" s="88">
        <v>1344</v>
      </c>
      <c r="I57" s="3">
        <v>1</v>
      </c>
      <c r="J57" s="33" t="s">
        <v>4</v>
      </c>
      <c r="K57" s="324">
        <f t="shared" si="7"/>
        <v>1</v>
      </c>
      <c r="L57" s="328">
        <v>858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3302</v>
      </c>
      <c r="D58" s="97">
        <f t="shared" si="11"/>
        <v>11673</v>
      </c>
      <c r="E58" s="52">
        <f t="shared" si="8"/>
        <v>46.830236845837469</v>
      </c>
      <c r="F58" s="52">
        <f t="shared" si="9"/>
        <v>28.287501070847256</v>
      </c>
      <c r="G58" s="72"/>
      <c r="H58" s="88">
        <v>1336</v>
      </c>
      <c r="I58" s="3">
        <v>39</v>
      </c>
      <c r="J58" s="33" t="s">
        <v>39</v>
      </c>
      <c r="K58" s="324">
        <f t="shared" si="7"/>
        <v>39</v>
      </c>
      <c r="L58" s="328">
        <v>1567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</v>
      </c>
      <c r="C59" s="43">
        <f t="shared" si="10"/>
        <v>1667</v>
      </c>
      <c r="D59" s="97">
        <f t="shared" si="11"/>
        <v>2626</v>
      </c>
      <c r="E59" s="52">
        <f t="shared" si="8"/>
        <v>101.5843997562462</v>
      </c>
      <c r="F59" s="52">
        <f t="shared" si="9"/>
        <v>63.480578827113476</v>
      </c>
      <c r="G59" s="62"/>
      <c r="H59" s="450">
        <v>1266</v>
      </c>
      <c r="I59" s="14">
        <v>38</v>
      </c>
      <c r="J59" s="77" t="s">
        <v>38</v>
      </c>
      <c r="K59" s="325">
        <f t="shared" si="7"/>
        <v>38</v>
      </c>
      <c r="L59" s="329">
        <v>1104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5</v>
      </c>
      <c r="C60" s="89">
        <f t="shared" si="10"/>
        <v>1661</v>
      </c>
      <c r="D60" s="97">
        <f t="shared" si="11"/>
        <v>976</v>
      </c>
      <c r="E60" s="52">
        <f t="shared" si="8"/>
        <v>121.06413994169097</v>
      </c>
      <c r="F60" s="52">
        <f t="shared" si="9"/>
        <v>170.1844262295082</v>
      </c>
      <c r="G60" s="62"/>
      <c r="H60" s="420">
        <v>1207</v>
      </c>
      <c r="I60" s="219">
        <v>17</v>
      </c>
      <c r="J60" s="376" t="s">
        <v>21</v>
      </c>
      <c r="K60" s="362" t="s">
        <v>8</v>
      </c>
      <c r="L60" s="371">
        <v>59830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4</v>
      </c>
      <c r="C61" s="43">
        <f t="shared" si="10"/>
        <v>1344</v>
      </c>
      <c r="D61" s="97">
        <f t="shared" si="11"/>
        <v>858</v>
      </c>
      <c r="E61" s="52">
        <f t="shared" si="8"/>
        <v>115.76227390180878</v>
      </c>
      <c r="F61" s="52">
        <f t="shared" si="9"/>
        <v>156.64335664335664</v>
      </c>
      <c r="G61" s="73"/>
      <c r="H61" s="44">
        <v>1035</v>
      </c>
      <c r="I61" s="3">
        <v>31</v>
      </c>
      <c r="J61" s="33" t="s">
        <v>64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39</v>
      </c>
      <c r="C62" s="43">
        <f t="shared" si="10"/>
        <v>1336</v>
      </c>
      <c r="D62" s="97">
        <f t="shared" si="11"/>
        <v>1567</v>
      </c>
      <c r="E62" s="57">
        <f t="shared" si="8"/>
        <v>85.476647472808693</v>
      </c>
      <c r="F62" s="52">
        <f t="shared" si="9"/>
        <v>85.258455647734522</v>
      </c>
      <c r="G62" s="72"/>
      <c r="H62" s="44">
        <v>839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38</v>
      </c>
      <c r="C63" s="43">
        <f t="shared" si="10"/>
        <v>1266</v>
      </c>
      <c r="D63" s="97">
        <f t="shared" si="11"/>
        <v>1104</v>
      </c>
      <c r="E63" s="57">
        <f t="shared" si="8"/>
        <v>132.56544502617803</v>
      </c>
      <c r="F63" s="52">
        <f>SUM(C63/D63*100)</f>
        <v>114.67391304347827</v>
      </c>
      <c r="G63" s="75"/>
      <c r="H63" s="44">
        <v>662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51903</v>
      </c>
      <c r="D64" s="67">
        <f>SUM(L60)</f>
        <v>59830</v>
      </c>
      <c r="E64" s="70">
        <f>SUM(N77/M77*100)</f>
        <v>96.526008443212888</v>
      </c>
      <c r="F64" s="70">
        <f>SUM(C64/D64*100)</f>
        <v>86.750793916095603</v>
      </c>
      <c r="G64" s="385">
        <v>126.8</v>
      </c>
      <c r="H64" s="414">
        <v>342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21">
        <v>191</v>
      </c>
      <c r="I65" s="3">
        <v>19</v>
      </c>
      <c r="J65" s="33" t="s">
        <v>23</v>
      </c>
      <c r="M65" s="394"/>
      <c r="N65" s="26"/>
      <c r="R65" s="48"/>
      <c r="S65" s="26"/>
      <c r="T65" s="26"/>
      <c r="U65" s="26"/>
      <c r="V65" s="26"/>
    </row>
    <row r="66" spans="3:22">
      <c r="H66" s="44">
        <v>183</v>
      </c>
      <c r="I66" s="3">
        <v>15</v>
      </c>
      <c r="J66" s="33" t="s">
        <v>20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110</v>
      </c>
      <c r="I67" s="3">
        <v>9</v>
      </c>
      <c r="J67" s="3" t="s">
        <v>161</v>
      </c>
      <c r="K67" s="3">
        <f>SUM(I50)</f>
        <v>16</v>
      </c>
      <c r="L67" s="33" t="s">
        <v>3</v>
      </c>
      <c r="M67" s="387">
        <v>15050</v>
      </c>
      <c r="N67" s="89">
        <f>SUM(H50)</f>
        <v>15650</v>
      </c>
      <c r="R67" s="48"/>
      <c r="S67" s="26"/>
      <c r="T67" s="26"/>
      <c r="U67" s="26"/>
      <c r="V67" s="26"/>
    </row>
    <row r="68" spans="3:22">
      <c r="C68" s="26"/>
      <c r="H68" s="44">
        <v>91</v>
      </c>
      <c r="I68" s="3">
        <v>37</v>
      </c>
      <c r="J68" s="33" t="s">
        <v>37</v>
      </c>
      <c r="K68" s="3">
        <f t="shared" ref="K68:K76" si="12">SUM(I51)</f>
        <v>26</v>
      </c>
      <c r="L68" s="33" t="s">
        <v>30</v>
      </c>
      <c r="M68" s="388">
        <v>10695</v>
      </c>
      <c r="N68" s="89">
        <f t="shared" ref="N68:N76" si="13">SUM(H51)</f>
        <v>11267</v>
      </c>
      <c r="R68" s="48"/>
      <c r="S68" s="26"/>
      <c r="T68" s="26"/>
      <c r="U68" s="26"/>
      <c r="V68" s="26"/>
    </row>
    <row r="69" spans="3:22">
      <c r="H69" s="44">
        <v>16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6086</v>
      </c>
      <c r="N69" s="89">
        <f t="shared" si="13"/>
        <v>5780</v>
      </c>
      <c r="R69" s="48"/>
      <c r="S69" s="26"/>
      <c r="T69" s="26"/>
      <c r="U69" s="26"/>
      <c r="V69" s="26"/>
    </row>
    <row r="70" spans="3:22">
      <c r="H70" s="44">
        <v>4</v>
      </c>
      <c r="I70" s="3">
        <v>23</v>
      </c>
      <c r="J70" s="33" t="s">
        <v>27</v>
      </c>
      <c r="K70" s="3">
        <f t="shared" si="12"/>
        <v>25</v>
      </c>
      <c r="L70" s="33" t="s">
        <v>29</v>
      </c>
      <c r="M70" s="388">
        <v>3593</v>
      </c>
      <c r="N70" s="89">
        <f t="shared" si="13"/>
        <v>3950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34</v>
      </c>
      <c r="L71" s="33" t="s">
        <v>1</v>
      </c>
      <c r="M71" s="388">
        <v>7051</v>
      </c>
      <c r="N71" s="89">
        <f t="shared" si="13"/>
        <v>3302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40</v>
      </c>
      <c r="L72" s="33" t="s">
        <v>2</v>
      </c>
      <c r="M72" s="388">
        <v>1641</v>
      </c>
      <c r="N72" s="89">
        <f t="shared" si="13"/>
        <v>1667</v>
      </c>
      <c r="R72" s="48"/>
      <c r="S72" s="26"/>
      <c r="T72" s="26"/>
      <c r="U72" s="26"/>
      <c r="V72" s="26"/>
    </row>
    <row r="73" spans="3:22">
      <c r="H73" s="289">
        <v>0</v>
      </c>
      <c r="I73" s="3">
        <v>4</v>
      </c>
      <c r="J73" s="33" t="s">
        <v>11</v>
      </c>
      <c r="K73" s="3">
        <f t="shared" si="12"/>
        <v>36</v>
      </c>
      <c r="L73" s="33" t="s">
        <v>5</v>
      </c>
      <c r="M73" s="388">
        <v>1372</v>
      </c>
      <c r="N73" s="89">
        <f t="shared" si="13"/>
        <v>1661</v>
      </c>
      <c r="R73" s="48"/>
      <c r="S73" s="26"/>
      <c r="T73" s="26"/>
      <c r="U73" s="26"/>
      <c r="V73" s="26"/>
    </row>
    <row r="74" spans="3:22">
      <c r="H74" s="88">
        <v>0</v>
      </c>
      <c r="I74" s="3">
        <v>5</v>
      </c>
      <c r="J74" s="33" t="s">
        <v>12</v>
      </c>
      <c r="K74" s="3">
        <f t="shared" si="12"/>
        <v>1</v>
      </c>
      <c r="L74" s="33" t="s">
        <v>4</v>
      </c>
      <c r="M74" s="388">
        <v>1161</v>
      </c>
      <c r="N74" s="89">
        <f t="shared" si="13"/>
        <v>1344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39</v>
      </c>
      <c r="L75" s="33" t="s">
        <v>39</v>
      </c>
      <c r="M75" s="388">
        <v>1563</v>
      </c>
      <c r="N75" s="89">
        <f t="shared" si="13"/>
        <v>1336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38</v>
      </c>
      <c r="L76" s="77" t="s">
        <v>38</v>
      </c>
      <c r="M76" s="389">
        <v>955</v>
      </c>
      <c r="N76" s="166">
        <f t="shared" si="13"/>
        <v>1266</v>
      </c>
      <c r="R76" s="48"/>
      <c r="S76" s="26"/>
      <c r="T76" s="26"/>
      <c r="U76" s="26"/>
      <c r="V76" s="26"/>
    </row>
    <row r="77" spans="3:22" ht="14.25" thickTop="1">
      <c r="H77" s="88">
        <v>0</v>
      </c>
      <c r="I77" s="3">
        <v>8</v>
      </c>
      <c r="J77" s="33" t="s">
        <v>15</v>
      </c>
      <c r="K77" s="3"/>
      <c r="L77" s="114" t="s">
        <v>56</v>
      </c>
      <c r="M77" s="294">
        <v>53771</v>
      </c>
      <c r="N77" s="171">
        <f>SUM(H90)</f>
        <v>51903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333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346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88">
        <v>0</v>
      </c>
      <c r="I82" s="3">
        <v>21</v>
      </c>
      <c r="J82" s="33" t="s">
        <v>72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L83" s="42"/>
      <c r="M83" s="26"/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88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88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88">
        <v>0</v>
      </c>
      <c r="I89" s="3">
        <v>35</v>
      </c>
      <c r="J89" s="33" t="s">
        <v>36</v>
      </c>
      <c r="R89" s="48"/>
    </row>
    <row r="90" spans="8:22">
      <c r="H90" s="117">
        <f>SUM(H50:H89)</f>
        <v>51903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O82" sqref="O82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203</v>
      </c>
      <c r="I2" s="3"/>
      <c r="J2" s="182" t="s">
        <v>70</v>
      </c>
      <c r="K2" s="81"/>
      <c r="L2" s="316" t="s">
        <v>204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89">
        <v>28352</v>
      </c>
      <c r="I4" s="3">
        <v>33</v>
      </c>
      <c r="J4" s="160" t="s">
        <v>0</v>
      </c>
      <c r="K4" s="120">
        <f>SUM(I4)</f>
        <v>33</v>
      </c>
      <c r="L4" s="309">
        <v>26503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15597</v>
      </c>
      <c r="I5" s="3">
        <v>13</v>
      </c>
      <c r="J5" s="160" t="s">
        <v>7</v>
      </c>
      <c r="K5" s="120">
        <f t="shared" ref="K5:K13" si="0">SUM(I5)</f>
        <v>13</v>
      </c>
      <c r="L5" s="310">
        <v>16642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14426</v>
      </c>
      <c r="I6" s="3">
        <v>9</v>
      </c>
      <c r="J6" s="3" t="s">
        <v>161</v>
      </c>
      <c r="K6" s="120">
        <f t="shared" si="0"/>
        <v>9</v>
      </c>
      <c r="L6" s="310">
        <v>13096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289">
        <v>10372</v>
      </c>
      <c r="I7" s="3">
        <v>34</v>
      </c>
      <c r="J7" s="160" t="s">
        <v>1</v>
      </c>
      <c r="K7" s="120">
        <f t="shared" si="0"/>
        <v>34</v>
      </c>
      <c r="L7" s="310">
        <v>9739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289">
        <v>8077</v>
      </c>
      <c r="I8" s="3">
        <v>24</v>
      </c>
      <c r="J8" s="160" t="s">
        <v>28</v>
      </c>
      <c r="K8" s="120">
        <f t="shared" si="0"/>
        <v>24</v>
      </c>
      <c r="L8" s="310">
        <v>7747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4592</v>
      </c>
      <c r="I9" s="3">
        <v>25</v>
      </c>
      <c r="J9" s="160" t="s">
        <v>29</v>
      </c>
      <c r="K9" s="120">
        <f t="shared" si="0"/>
        <v>25</v>
      </c>
      <c r="L9" s="310">
        <v>5678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4059</v>
      </c>
      <c r="I10" s="3">
        <v>20</v>
      </c>
      <c r="J10" s="160" t="s">
        <v>24</v>
      </c>
      <c r="K10" s="120">
        <f t="shared" si="0"/>
        <v>20</v>
      </c>
      <c r="L10" s="310">
        <v>2255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3474</v>
      </c>
      <c r="I11" s="3">
        <v>1</v>
      </c>
      <c r="J11" s="160" t="s">
        <v>4</v>
      </c>
      <c r="K11" s="120">
        <f t="shared" si="0"/>
        <v>1</v>
      </c>
      <c r="L11" s="310">
        <v>2515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3230</v>
      </c>
      <c r="I12" s="3">
        <v>17</v>
      </c>
      <c r="J12" s="160" t="s">
        <v>21</v>
      </c>
      <c r="K12" s="120">
        <f t="shared" si="0"/>
        <v>17</v>
      </c>
      <c r="L12" s="310">
        <v>3188</v>
      </c>
      <c r="M12" s="95"/>
      <c r="R12" s="48"/>
      <c r="S12" s="26"/>
      <c r="T12" s="26"/>
      <c r="U12" s="90"/>
      <c r="V12" s="26"/>
    </row>
    <row r="13" spans="8:30" ht="13.5" customHeight="1" thickBot="1">
      <c r="H13" s="441">
        <v>2862</v>
      </c>
      <c r="I13" s="14">
        <v>22</v>
      </c>
      <c r="J13" s="162" t="s">
        <v>26</v>
      </c>
      <c r="K13" s="181">
        <f t="shared" si="0"/>
        <v>22</v>
      </c>
      <c r="L13" s="318">
        <v>2804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1308</v>
      </c>
      <c r="I14" s="219">
        <v>6</v>
      </c>
      <c r="J14" s="220" t="s">
        <v>13</v>
      </c>
      <c r="K14" s="81" t="s">
        <v>8</v>
      </c>
      <c r="L14" s="319">
        <v>103955</v>
      </c>
      <c r="N14" s="48"/>
      <c r="R14" s="48"/>
      <c r="S14" s="26"/>
      <c r="T14" s="26"/>
      <c r="U14" s="26"/>
      <c r="V14" s="26"/>
    </row>
    <row r="15" spans="8:30" ht="13.5" customHeight="1">
      <c r="H15" s="88">
        <v>1267</v>
      </c>
      <c r="I15" s="3">
        <v>36</v>
      </c>
      <c r="J15" s="160" t="s">
        <v>5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1205</v>
      </c>
      <c r="I16" s="3">
        <v>21</v>
      </c>
      <c r="J16" s="160" t="s">
        <v>25</v>
      </c>
      <c r="K16" s="50"/>
      <c r="R16" s="48"/>
      <c r="S16" s="26"/>
      <c r="T16" s="26"/>
      <c r="U16" s="26"/>
      <c r="V16" s="26"/>
    </row>
    <row r="17" spans="1:22" ht="13.5" customHeight="1">
      <c r="H17" s="88">
        <v>1135</v>
      </c>
      <c r="I17" s="3">
        <v>12</v>
      </c>
      <c r="J17" s="160" t="s">
        <v>18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414">
        <v>1070</v>
      </c>
      <c r="I18" s="3">
        <v>16</v>
      </c>
      <c r="J18" s="160" t="s">
        <v>3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965</v>
      </c>
      <c r="I19" s="3">
        <v>26</v>
      </c>
      <c r="J19" s="160" t="s">
        <v>30</v>
      </c>
      <c r="L19" s="16"/>
      <c r="M19" s="432" t="s">
        <v>184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289">
        <v>908</v>
      </c>
      <c r="I20" s="3">
        <v>2</v>
      </c>
      <c r="J20" s="160" t="s">
        <v>6</v>
      </c>
      <c r="K20" s="120">
        <f>SUM(I4)</f>
        <v>33</v>
      </c>
      <c r="L20" s="160" t="s">
        <v>0</v>
      </c>
      <c r="M20" s="320">
        <v>26447</v>
      </c>
      <c r="N20" s="89">
        <f>SUM(H4)</f>
        <v>28352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197</v>
      </c>
      <c r="D21" s="59" t="s">
        <v>190</v>
      </c>
      <c r="E21" s="59" t="s">
        <v>41</v>
      </c>
      <c r="F21" s="59" t="s">
        <v>50</v>
      </c>
      <c r="G21" s="8" t="s">
        <v>172</v>
      </c>
      <c r="H21" s="88">
        <v>900</v>
      </c>
      <c r="I21" s="3">
        <v>15</v>
      </c>
      <c r="J21" s="160" t="s">
        <v>20</v>
      </c>
      <c r="K21" s="120">
        <f t="shared" ref="K21:K29" si="1">SUM(I5)</f>
        <v>13</v>
      </c>
      <c r="L21" s="160" t="s">
        <v>7</v>
      </c>
      <c r="M21" s="321">
        <v>15614</v>
      </c>
      <c r="N21" s="89">
        <f t="shared" ref="N21:N29" si="2">SUM(H5)</f>
        <v>15597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28352</v>
      </c>
      <c r="D22" s="97">
        <f>SUM(L4)</f>
        <v>26503</v>
      </c>
      <c r="E22" s="55">
        <f t="shared" ref="E22:E31" si="3">SUM(N20/M20*100)</f>
        <v>107.20308541611526</v>
      </c>
      <c r="F22" s="52">
        <f t="shared" ref="F22:F32" si="4">SUM(C22/D22*100)</f>
        <v>106.97656869033693</v>
      </c>
      <c r="G22" s="62"/>
      <c r="H22" s="88">
        <v>805</v>
      </c>
      <c r="I22" s="3">
        <v>18</v>
      </c>
      <c r="J22" s="160" t="s">
        <v>22</v>
      </c>
      <c r="K22" s="120">
        <f t="shared" si="1"/>
        <v>9</v>
      </c>
      <c r="L22" s="3" t="s">
        <v>161</v>
      </c>
      <c r="M22" s="321">
        <v>16260</v>
      </c>
      <c r="N22" s="89">
        <f t="shared" si="2"/>
        <v>14426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15597</v>
      </c>
      <c r="D23" s="97">
        <f t="shared" ref="D23:D31" si="6">SUM(L5)</f>
        <v>16642</v>
      </c>
      <c r="E23" s="55">
        <f t="shared" si="3"/>
        <v>99.891123350838996</v>
      </c>
      <c r="F23" s="52">
        <f t="shared" si="4"/>
        <v>93.720706645835833</v>
      </c>
      <c r="G23" s="62"/>
      <c r="H23" s="88">
        <v>750</v>
      </c>
      <c r="I23" s="3">
        <v>40</v>
      </c>
      <c r="J23" s="160" t="s">
        <v>2</v>
      </c>
      <c r="K23" s="120">
        <f t="shared" si="1"/>
        <v>34</v>
      </c>
      <c r="L23" s="160" t="s">
        <v>1</v>
      </c>
      <c r="M23" s="321">
        <v>9811</v>
      </c>
      <c r="N23" s="89">
        <f t="shared" si="2"/>
        <v>10372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14426</v>
      </c>
      <c r="D24" s="97">
        <f t="shared" si="6"/>
        <v>13096</v>
      </c>
      <c r="E24" s="55">
        <f t="shared" si="3"/>
        <v>88.720787207872078</v>
      </c>
      <c r="F24" s="52">
        <f t="shared" si="4"/>
        <v>110.15577275503972</v>
      </c>
      <c r="G24" s="62"/>
      <c r="H24" s="289">
        <v>614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7780</v>
      </c>
      <c r="N24" s="89">
        <f t="shared" si="2"/>
        <v>8077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10372</v>
      </c>
      <c r="D25" s="97">
        <f t="shared" si="6"/>
        <v>9739</v>
      </c>
      <c r="E25" s="55">
        <f t="shared" si="3"/>
        <v>105.71807155233921</v>
      </c>
      <c r="F25" s="52">
        <f t="shared" si="4"/>
        <v>106.49964062018688</v>
      </c>
      <c r="G25" s="62"/>
      <c r="H25" s="88">
        <v>391</v>
      </c>
      <c r="I25" s="3">
        <v>31</v>
      </c>
      <c r="J25" s="3" t="s">
        <v>64</v>
      </c>
      <c r="K25" s="120">
        <f t="shared" si="1"/>
        <v>25</v>
      </c>
      <c r="L25" s="160" t="s">
        <v>29</v>
      </c>
      <c r="M25" s="321">
        <v>4582</v>
      </c>
      <c r="N25" s="89">
        <f t="shared" si="2"/>
        <v>4592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8077</v>
      </c>
      <c r="D26" s="97">
        <f t="shared" si="6"/>
        <v>7747</v>
      </c>
      <c r="E26" s="55">
        <f t="shared" si="3"/>
        <v>103.81748071979435</v>
      </c>
      <c r="F26" s="52">
        <f t="shared" si="4"/>
        <v>104.25971343745965</v>
      </c>
      <c r="G26" s="72"/>
      <c r="H26" s="88">
        <v>290</v>
      </c>
      <c r="I26" s="3">
        <v>23</v>
      </c>
      <c r="J26" s="160" t="s">
        <v>27</v>
      </c>
      <c r="K26" s="120">
        <f t="shared" si="1"/>
        <v>20</v>
      </c>
      <c r="L26" s="160" t="s">
        <v>24</v>
      </c>
      <c r="M26" s="321">
        <v>4527</v>
      </c>
      <c r="N26" s="89">
        <f t="shared" si="2"/>
        <v>4059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4592</v>
      </c>
      <c r="D27" s="97">
        <f t="shared" si="6"/>
        <v>5678</v>
      </c>
      <c r="E27" s="55">
        <f t="shared" si="3"/>
        <v>100.21824530772588</v>
      </c>
      <c r="F27" s="52">
        <f t="shared" si="4"/>
        <v>80.873547023599855</v>
      </c>
      <c r="G27" s="76"/>
      <c r="H27" s="88">
        <v>272</v>
      </c>
      <c r="I27" s="3">
        <v>14</v>
      </c>
      <c r="J27" s="160" t="s">
        <v>19</v>
      </c>
      <c r="K27" s="120">
        <f t="shared" si="1"/>
        <v>1</v>
      </c>
      <c r="L27" s="160" t="s">
        <v>4</v>
      </c>
      <c r="M27" s="321">
        <v>3231</v>
      </c>
      <c r="N27" s="89">
        <f t="shared" si="2"/>
        <v>3474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4059</v>
      </c>
      <c r="D28" s="97">
        <f t="shared" si="6"/>
        <v>2255</v>
      </c>
      <c r="E28" s="55">
        <f t="shared" si="3"/>
        <v>89.662027833001986</v>
      </c>
      <c r="F28" s="52">
        <f t="shared" si="4"/>
        <v>180</v>
      </c>
      <c r="G28" s="62"/>
      <c r="H28" s="88">
        <v>193</v>
      </c>
      <c r="I28" s="3">
        <v>5</v>
      </c>
      <c r="J28" s="160" t="s">
        <v>12</v>
      </c>
      <c r="K28" s="120">
        <f t="shared" si="1"/>
        <v>17</v>
      </c>
      <c r="L28" s="160" t="s">
        <v>21</v>
      </c>
      <c r="M28" s="321">
        <v>3237</v>
      </c>
      <c r="N28" s="89">
        <f t="shared" si="2"/>
        <v>3230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4</v>
      </c>
      <c r="C29" s="43">
        <f t="shared" si="5"/>
        <v>3474</v>
      </c>
      <c r="D29" s="97">
        <f t="shared" si="6"/>
        <v>2515</v>
      </c>
      <c r="E29" s="55">
        <f t="shared" si="3"/>
        <v>107.52089136490251</v>
      </c>
      <c r="F29" s="52">
        <f t="shared" si="4"/>
        <v>138.13121272365805</v>
      </c>
      <c r="G29" s="73"/>
      <c r="H29" s="88">
        <v>157</v>
      </c>
      <c r="I29" s="3">
        <v>3</v>
      </c>
      <c r="J29" s="160" t="s">
        <v>10</v>
      </c>
      <c r="K29" s="181">
        <f t="shared" si="1"/>
        <v>22</v>
      </c>
      <c r="L29" s="162" t="s">
        <v>26</v>
      </c>
      <c r="M29" s="322">
        <v>2516</v>
      </c>
      <c r="N29" s="89">
        <f t="shared" si="2"/>
        <v>2862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21</v>
      </c>
      <c r="C30" s="43">
        <f t="shared" si="5"/>
        <v>3230</v>
      </c>
      <c r="D30" s="97">
        <f t="shared" si="6"/>
        <v>3188</v>
      </c>
      <c r="E30" s="55">
        <f t="shared" si="3"/>
        <v>99.783750386160023</v>
      </c>
      <c r="F30" s="52">
        <f t="shared" si="4"/>
        <v>101.31744040150565</v>
      </c>
      <c r="G30" s="72"/>
      <c r="H30" s="88">
        <v>132</v>
      </c>
      <c r="I30" s="3">
        <v>11</v>
      </c>
      <c r="J30" s="160" t="s">
        <v>17</v>
      </c>
      <c r="K30" s="114"/>
      <c r="L30" s="332" t="s">
        <v>107</v>
      </c>
      <c r="M30" s="323">
        <v>108816</v>
      </c>
      <c r="N30" s="89">
        <f>SUM(H44)</f>
        <v>107533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26</v>
      </c>
      <c r="C31" s="43">
        <f t="shared" si="5"/>
        <v>2862</v>
      </c>
      <c r="D31" s="97">
        <f t="shared" si="6"/>
        <v>2804</v>
      </c>
      <c r="E31" s="56">
        <f t="shared" si="3"/>
        <v>113.75198728139904</v>
      </c>
      <c r="F31" s="63">
        <f t="shared" si="4"/>
        <v>102.06847360912981</v>
      </c>
      <c r="G31" s="75"/>
      <c r="H31" s="88">
        <v>47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107533</v>
      </c>
      <c r="D32" s="67">
        <f>SUM(L14)</f>
        <v>103955</v>
      </c>
      <c r="E32" s="68">
        <f>SUM(N30/M30*100)</f>
        <v>98.820945449198646</v>
      </c>
      <c r="F32" s="63">
        <f t="shared" si="4"/>
        <v>103.44187388773989</v>
      </c>
      <c r="G32" s="83">
        <v>81.400000000000006</v>
      </c>
      <c r="H32" s="89">
        <v>40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18</v>
      </c>
      <c r="I33" s="3">
        <v>28</v>
      </c>
      <c r="J33" s="160" t="s">
        <v>32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13</v>
      </c>
      <c r="I34" s="3">
        <v>10</v>
      </c>
      <c r="J34" s="160" t="s">
        <v>16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10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2</v>
      </c>
      <c r="I36" s="3">
        <v>39</v>
      </c>
      <c r="J36" s="160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289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107533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197</v>
      </c>
      <c r="I48" s="3"/>
      <c r="J48" s="178" t="s">
        <v>104</v>
      </c>
      <c r="K48" s="81"/>
      <c r="L48" s="296" t="s">
        <v>204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89">
        <v>251769</v>
      </c>
      <c r="I50" s="160">
        <v>17</v>
      </c>
      <c r="J50" s="160" t="s">
        <v>21</v>
      </c>
      <c r="K50" s="123">
        <f>SUM(I50)</f>
        <v>17</v>
      </c>
      <c r="L50" s="297">
        <v>385346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289">
        <v>94755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94708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289">
        <v>45036</v>
      </c>
      <c r="I52" s="160">
        <v>40</v>
      </c>
      <c r="J52" s="160" t="s">
        <v>2</v>
      </c>
      <c r="K52" s="123">
        <f t="shared" si="7"/>
        <v>40</v>
      </c>
      <c r="L52" s="297">
        <v>41819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25178</v>
      </c>
      <c r="I53" s="160">
        <v>16</v>
      </c>
      <c r="J53" s="160" t="s">
        <v>3</v>
      </c>
      <c r="K53" s="123">
        <f t="shared" si="7"/>
        <v>16</v>
      </c>
      <c r="L53" s="297">
        <v>22171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197</v>
      </c>
      <c r="D54" s="59" t="s">
        <v>190</v>
      </c>
      <c r="E54" s="59" t="s">
        <v>41</v>
      </c>
      <c r="F54" s="59" t="s">
        <v>50</v>
      </c>
      <c r="G54" s="76" t="s">
        <v>172</v>
      </c>
      <c r="H54" s="455">
        <v>21918</v>
      </c>
      <c r="I54" s="160">
        <v>25</v>
      </c>
      <c r="J54" s="160" t="s">
        <v>29</v>
      </c>
      <c r="K54" s="123">
        <f t="shared" si="7"/>
        <v>25</v>
      </c>
      <c r="L54" s="297">
        <v>17669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251769</v>
      </c>
      <c r="D55" s="5">
        <f t="shared" ref="D55:D64" si="8">SUM(L50)</f>
        <v>385346</v>
      </c>
      <c r="E55" s="52">
        <f>SUM(N66/M66*100)</f>
        <v>91.4522649754269</v>
      </c>
      <c r="F55" s="52">
        <f t="shared" ref="F55:F65" si="9">SUM(C55/D55*100)</f>
        <v>65.335828061015306</v>
      </c>
      <c r="G55" s="62"/>
      <c r="H55" s="88">
        <v>20745</v>
      </c>
      <c r="I55" s="160">
        <v>38</v>
      </c>
      <c r="J55" s="160" t="s">
        <v>38</v>
      </c>
      <c r="K55" s="123">
        <f t="shared" si="7"/>
        <v>38</v>
      </c>
      <c r="L55" s="297">
        <v>18605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94755</v>
      </c>
      <c r="D56" s="5">
        <f t="shared" si="8"/>
        <v>94708</v>
      </c>
      <c r="E56" s="52">
        <f t="shared" ref="E56:E65" si="11">SUM(N67/M67*100)</f>
        <v>98.982544474506156</v>
      </c>
      <c r="F56" s="52">
        <f t="shared" si="9"/>
        <v>100.04962621953794</v>
      </c>
      <c r="G56" s="62"/>
      <c r="H56" s="88">
        <v>16085</v>
      </c>
      <c r="I56" s="160">
        <v>24</v>
      </c>
      <c r="J56" s="160" t="s">
        <v>28</v>
      </c>
      <c r="K56" s="123">
        <f t="shared" si="7"/>
        <v>24</v>
      </c>
      <c r="L56" s="297">
        <v>18221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45036</v>
      </c>
      <c r="D57" s="5">
        <f t="shared" si="8"/>
        <v>41819</v>
      </c>
      <c r="E57" s="52">
        <f t="shared" si="11"/>
        <v>101.16584675517217</v>
      </c>
      <c r="F57" s="52">
        <f t="shared" si="9"/>
        <v>107.69267557808651</v>
      </c>
      <c r="G57" s="62"/>
      <c r="H57" s="88">
        <v>13629</v>
      </c>
      <c r="I57" s="160">
        <v>37</v>
      </c>
      <c r="J57" s="160" t="s">
        <v>37</v>
      </c>
      <c r="K57" s="123">
        <f t="shared" si="7"/>
        <v>37</v>
      </c>
      <c r="L57" s="297">
        <v>16714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25178</v>
      </c>
      <c r="D58" s="5">
        <f t="shared" si="8"/>
        <v>22171</v>
      </c>
      <c r="E58" s="52">
        <f t="shared" si="11"/>
        <v>98.954566891998113</v>
      </c>
      <c r="F58" s="52">
        <f t="shared" si="9"/>
        <v>113.56276216679446</v>
      </c>
      <c r="G58" s="62"/>
      <c r="H58" s="373">
        <v>13587</v>
      </c>
      <c r="I58" s="162">
        <v>26</v>
      </c>
      <c r="J58" s="162" t="s">
        <v>30</v>
      </c>
      <c r="K58" s="123">
        <f t="shared" si="7"/>
        <v>26</v>
      </c>
      <c r="L58" s="295">
        <v>14495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21918</v>
      </c>
      <c r="D59" s="5">
        <f t="shared" si="8"/>
        <v>17669</v>
      </c>
      <c r="E59" s="52">
        <f t="shared" si="11"/>
        <v>103.48930544407196</v>
      </c>
      <c r="F59" s="52">
        <f t="shared" si="9"/>
        <v>124.04776727602014</v>
      </c>
      <c r="G59" s="72"/>
      <c r="H59" s="373">
        <v>7995</v>
      </c>
      <c r="I59" s="162">
        <v>34</v>
      </c>
      <c r="J59" s="162" t="s">
        <v>1</v>
      </c>
      <c r="K59" s="123">
        <f t="shared" si="7"/>
        <v>34</v>
      </c>
      <c r="L59" s="295">
        <v>7636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20745</v>
      </c>
      <c r="D60" s="5">
        <f t="shared" si="8"/>
        <v>18605</v>
      </c>
      <c r="E60" s="52">
        <f t="shared" si="11"/>
        <v>103.02443384982121</v>
      </c>
      <c r="F60" s="52">
        <f t="shared" si="9"/>
        <v>111.50228433216878</v>
      </c>
      <c r="G60" s="62"/>
      <c r="H60" s="417">
        <v>7924</v>
      </c>
      <c r="I60" s="220">
        <v>33</v>
      </c>
      <c r="J60" s="220" t="s">
        <v>0</v>
      </c>
      <c r="K60" s="81" t="s">
        <v>8</v>
      </c>
      <c r="L60" s="299">
        <v>686960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16085</v>
      </c>
      <c r="D61" s="5">
        <f t="shared" si="8"/>
        <v>18221</v>
      </c>
      <c r="E61" s="52">
        <f t="shared" si="11"/>
        <v>90.22830537948056</v>
      </c>
      <c r="F61" s="52">
        <f t="shared" si="9"/>
        <v>88.277262499313977</v>
      </c>
      <c r="G61" s="62"/>
      <c r="H61" s="88">
        <v>6962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13629</v>
      </c>
      <c r="D62" s="5">
        <f t="shared" si="8"/>
        <v>16714</v>
      </c>
      <c r="E62" s="52">
        <f t="shared" si="11"/>
        <v>104.66134234372599</v>
      </c>
      <c r="F62" s="52">
        <f t="shared" si="9"/>
        <v>81.542419528538943</v>
      </c>
      <c r="G62" s="73"/>
      <c r="H62" s="88">
        <v>6275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30</v>
      </c>
      <c r="C63" s="43">
        <f t="shared" si="10"/>
        <v>13587</v>
      </c>
      <c r="D63" s="5">
        <f t="shared" si="8"/>
        <v>14495</v>
      </c>
      <c r="E63" s="52">
        <f t="shared" si="11"/>
        <v>96.450628238801727</v>
      </c>
      <c r="F63" s="52">
        <f t="shared" si="9"/>
        <v>93.735770955501891</v>
      </c>
      <c r="G63" s="72"/>
      <c r="H63" s="88">
        <v>4634</v>
      </c>
      <c r="I63" s="160">
        <v>15</v>
      </c>
      <c r="J63" s="160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1</v>
      </c>
      <c r="C64" s="43">
        <f t="shared" si="10"/>
        <v>7995</v>
      </c>
      <c r="D64" s="5">
        <f t="shared" si="8"/>
        <v>7636</v>
      </c>
      <c r="E64" s="57">
        <f t="shared" si="11"/>
        <v>102.10727969348659</v>
      </c>
      <c r="F64" s="52">
        <f t="shared" si="9"/>
        <v>104.70141435306444</v>
      </c>
      <c r="G64" s="75"/>
      <c r="H64" s="122">
        <v>4315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556386</v>
      </c>
      <c r="D65" s="67">
        <f>SUM(L60)</f>
        <v>686960</v>
      </c>
      <c r="E65" s="70">
        <f t="shared" si="11"/>
        <v>95.688738920017741</v>
      </c>
      <c r="F65" s="70">
        <f t="shared" si="9"/>
        <v>80.99248864562712</v>
      </c>
      <c r="G65" s="83">
        <v>70.400000000000006</v>
      </c>
      <c r="H65" s="89">
        <v>3454</v>
      </c>
      <c r="I65" s="160">
        <v>29</v>
      </c>
      <c r="J65" s="160" t="s">
        <v>54</v>
      </c>
      <c r="L65" s="16"/>
      <c r="M65" s="433" t="s">
        <v>205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2544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275301</v>
      </c>
      <c r="N66" s="89">
        <f>SUM(H50)</f>
        <v>251769</v>
      </c>
      <c r="R66" s="48"/>
      <c r="S66" s="26"/>
      <c r="T66" s="26"/>
      <c r="U66" s="26"/>
      <c r="V66" s="26"/>
    </row>
    <row r="67" spans="1:22" ht="13.5" customHeight="1">
      <c r="H67" s="88">
        <v>2237</v>
      </c>
      <c r="I67" s="160">
        <v>35</v>
      </c>
      <c r="J67" s="160" t="s">
        <v>36</v>
      </c>
      <c r="K67" s="116">
        <f t="shared" ref="K67:K75" si="12">SUM(I51)</f>
        <v>36</v>
      </c>
      <c r="L67" s="160" t="s">
        <v>5</v>
      </c>
      <c r="M67" s="306">
        <v>95729</v>
      </c>
      <c r="N67" s="89">
        <f t="shared" ref="N67:N75" si="13">SUM(H51)</f>
        <v>94755</v>
      </c>
      <c r="R67" s="48"/>
      <c r="S67" s="26"/>
      <c r="T67" s="26"/>
      <c r="U67" s="26"/>
      <c r="V67" s="26"/>
    </row>
    <row r="68" spans="1:22" ht="13.5" customHeight="1">
      <c r="C68" s="26"/>
      <c r="H68" s="88">
        <v>1816</v>
      </c>
      <c r="I68" s="160">
        <v>9</v>
      </c>
      <c r="J68" s="3" t="s">
        <v>161</v>
      </c>
      <c r="K68" s="116">
        <f t="shared" si="12"/>
        <v>40</v>
      </c>
      <c r="L68" s="160" t="s">
        <v>2</v>
      </c>
      <c r="M68" s="306">
        <v>44517</v>
      </c>
      <c r="N68" s="89">
        <f t="shared" si="13"/>
        <v>45036</v>
      </c>
      <c r="R68" s="48"/>
      <c r="S68" s="26"/>
      <c r="T68" s="26"/>
      <c r="U68" s="26"/>
      <c r="V68" s="26"/>
    </row>
    <row r="69" spans="1:22" ht="13.5" customHeight="1">
      <c r="H69" s="88">
        <v>1505</v>
      </c>
      <c r="I69" s="160">
        <v>11</v>
      </c>
      <c r="J69" s="160" t="s">
        <v>17</v>
      </c>
      <c r="K69" s="116">
        <f t="shared" si="12"/>
        <v>16</v>
      </c>
      <c r="L69" s="160" t="s">
        <v>3</v>
      </c>
      <c r="M69" s="306">
        <v>25444</v>
      </c>
      <c r="N69" s="89">
        <f t="shared" si="13"/>
        <v>25178</v>
      </c>
      <c r="R69" s="48"/>
      <c r="S69" s="26"/>
      <c r="T69" s="26"/>
      <c r="U69" s="26"/>
      <c r="V69" s="26"/>
    </row>
    <row r="70" spans="1:22" ht="13.5" customHeight="1">
      <c r="H70" s="88">
        <v>1009</v>
      </c>
      <c r="I70" s="160">
        <v>10</v>
      </c>
      <c r="J70" s="160" t="s">
        <v>16</v>
      </c>
      <c r="K70" s="116">
        <f t="shared" si="12"/>
        <v>25</v>
      </c>
      <c r="L70" s="160" t="s">
        <v>29</v>
      </c>
      <c r="M70" s="306">
        <v>21179</v>
      </c>
      <c r="N70" s="89">
        <f t="shared" si="13"/>
        <v>21918</v>
      </c>
      <c r="R70" s="48"/>
      <c r="S70" s="26"/>
      <c r="T70" s="26"/>
      <c r="U70" s="26"/>
      <c r="V70" s="26"/>
    </row>
    <row r="71" spans="1:22" ht="13.5" customHeight="1">
      <c r="H71" s="88">
        <v>741</v>
      </c>
      <c r="I71" s="160">
        <v>13</v>
      </c>
      <c r="J71" s="160" t="s">
        <v>7</v>
      </c>
      <c r="K71" s="116">
        <f t="shared" si="12"/>
        <v>38</v>
      </c>
      <c r="L71" s="160" t="s">
        <v>38</v>
      </c>
      <c r="M71" s="306">
        <v>20136</v>
      </c>
      <c r="N71" s="89">
        <f t="shared" si="13"/>
        <v>20745</v>
      </c>
      <c r="R71" s="48"/>
      <c r="S71" s="26"/>
      <c r="T71" s="26"/>
      <c r="U71" s="26"/>
      <c r="V71" s="26"/>
    </row>
    <row r="72" spans="1:22" ht="13.5" customHeight="1">
      <c r="H72" s="88">
        <v>701</v>
      </c>
      <c r="I72" s="160">
        <v>2</v>
      </c>
      <c r="J72" s="160" t="s">
        <v>6</v>
      </c>
      <c r="K72" s="116">
        <f t="shared" si="12"/>
        <v>24</v>
      </c>
      <c r="L72" s="160" t="s">
        <v>28</v>
      </c>
      <c r="M72" s="306">
        <v>17827</v>
      </c>
      <c r="N72" s="89">
        <f t="shared" si="13"/>
        <v>16085</v>
      </c>
      <c r="R72" s="48"/>
      <c r="S72" s="26"/>
      <c r="T72" s="26"/>
      <c r="U72" s="26"/>
      <c r="V72" s="26"/>
    </row>
    <row r="73" spans="1:22" ht="13.5" customHeight="1">
      <c r="H73" s="88">
        <v>628</v>
      </c>
      <c r="I73" s="160">
        <v>27</v>
      </c>
      <c r="J73" s="160" t="s">
        <v>31</v>
      </c>
      <c r="K73" s="116">
        <f t="shared" si="12"/>
        <v>37</v>
      </c>
      <c r="L73" s="160" t="s">
        <v>37</v>
      </c>
      <c r="M73" s="306">
        <v>13022</v>
      </c>
      <c r="N73" s="89">
        <f t="shared" si="13"/>
        <v>13629</v>
      </c>
      <c r="R73" s="48"/>
      <c r="S73" s="26"/>
      <c r="T73" s="26"/>
      <c r="U73" s="26"/>
      <c r="V73" s="26"/>
    </row>
    <row r="74" spans="1:22" ht="13.5" customHeight="1">
      <c r="H74" s="289">
        <v>420</v>
      </c>
      <c r="I74" s="160">
        <v>22</v>
      </c>
      <c r="J74" s="160" t="s">
        <v>26</v>
      </c>
      <c r="K74" s="116">
        <f t="shared" si="12"/>
        <v>26</v>
      </c>
      <c r="L74" s="162" t="s">
        <v>30</v>
      </c>
      <c r="M74" s="307">
        <v>14087</v>
      </c>
      <c r="N74" s="89">
        <f t="shared" si="13"/>
        <v>13587</v>
      </c>
      <c r="R74" s="48"/>
      <c r="S74" s="26"/>
      <c r="T74" s="26"/>
      <c r="U74" s="26"/>
      <c r="V74" s="26"/>
    </row>
    <row r="75" spans="1:22" ht="13.5" customHeight="1" thickBot="1">
      <c r="H75" s="88">
        <v>216</v>
      </c>
      <c r="I75" s="160">
        <v>23</v>
      </c>
      <c r="J75" s="160" t="s">
        <v>27</v>
      </c>
      <c r="K75" s="116">
        <f t="shared" si="12"/>
        <v>34</v>
      </c>
      <c r="L75" s="162" t="s">
        <v>1</v>
      </c>
      <c r="M75" s="307">
        <v>7830</v>
      </c>
      <c r="N75" s="166">
        <f t="shared" si="13"/>
        <v>7995</v>
      </c>
      <c r="R75" s="48"/>
      <c r="S75" s="26"/>
      <c r="T75" s="26"/>
      <c r="U75" s="26"/>
      <c r="V75" s="26"/>
    </row>
    <row r="76" spans="1:22" ht="13.5" customHeight="1" thickTop="1">
      <c r="H76" s="88">
        <v>122</v>
      </c>
      <c r="I76" s="160">
        <v>28</v>
      </c>
      <c r="J76" s="160" t="s">
        <v>32</v>
      </c>
      <c r="K76" s="3"/>
      <c r="L76" s="332" t="s">
        <v>107</v>
      </c>
      <c r="M76" s="337">
        <v>581454</v>
      </c>
      <c r="N76" s="171">
        <f>SUM(H90)</f>
        <v>556386</v>
      </c>
      <c r="R76" s="48"/>
      <c r="S76" s="26"/>
      <c r="T76" s="26"/>
      <c r="U76" s="26"/>
      <c r="V76" s="26"/>
    </row>
    <row r="77" spans="1:22" ht="13.5" customHeight="1">
      <c r="H77" s="88">
        <v>73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97">
        <v>55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38</v>
      </c>
      <c r="I79" s="160">
        <v>12</v>
      </c>
      <c r="J79" s="160" t="s">
        <v>18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20</v>
      </c>
      <c r="I80" s="160">
        <v>39</v>
      </c>
      <c r="J80" s="160" t="s">
        <v>39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1">
        <v>0</v>
      </c>
      <c r="I81" s="160">
        <v>3</v>
      </c>
      <c r="J81" s="160" t="s">
        <v>10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5</v>
      </c>
      <c r="J82" s="160" t="s">
        <v>12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6</v>
      </c>
      <c r="J83" s="160" t="s">
        <v>13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289">
        <v>0</v>
      </c>
      <c r="I84" s="160">
        <v>7</v>
      </c>
      <c r="J84" s="160" t="s">
        <v>14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8</v>
      </c>
      <c r="J85" s="160" t="s">
        <v>15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556386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L71" sqref="L71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171</v>
      </c>
      <c r="B17" s="145">
        <v>73.8</v>
      </c>
      <c r="C17" s="145">
        <v>75.2</v>
      </c>
      <c r="D17" s="145">
        <v>80.7</v>
      </c>
      <c r="E17" s="145">
        <v>84</v>
      </c>
      <c r="F17" s="145">
        <v>76.400000000000006</v>
      </c>
      <c r="G17" s="145">
        <v>85.7</v>
      </c>
      <c r="H17" s="147">
        <v>93.5</v>
      </c>
      <c r="I17" s="145">
        <v>83.6</v>
      </c>
      <c r="J17" s="145">
        <v>90.4</v>
      </c>
      <c r="K17" s="145">
        <v>78.8</v>
      </c>
      <c r="L17" s="145">
        <v>76.900000000000006</v>
      </c>
      <c r="M17" s="146">
        <v>79.7</v>
      </c>
      <c r="N17" s="205">
        <f>SUM(B17:M17)</f>
        <v>978.69999999999993</v>
      </c>
      <c r="O17" s="204">
        <v>120.3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181</v>
      </c>
      <c r="B18" s="145">
        <v>73</v>
      </c>
      <c r="C18" s="145">
        <v>75.900000000000006</v>
      </c>
      <c r="D18" s="145">
        <v>71.5</v>
      </c>
      <c r="E18" s="145">
        <v>77.5</v>
      </c>
      <c r="F18" s="145">
        <v>69.5</v>
      </c>
      <c r="G18" s="145">
        <v>72.900000000000006</v>
      </c>
      <c r="H18" s="147">
        <v>77.8</v>
      </c>
      <c r="I18" s="145">
        <v>69.599999999999994</v>
      </c>
      <c r="J18" s="145">
        <v>69.099999999999994</v>
      </c>
      <c r="K18" s="145">
        <v>65.3</v>
      </c>
      <c r="L18" s="145">
        <v>61.2</v>
      </c>
      <c r="M18" s="146">
        <v>67.400000000000006</v>
      </c>
      <c r="N18" s="205">
        <f>SUM(B18:M18)</f>
        <v>850.69999999999993</v>
      </c>
      <c r="O18" s="204">
        <f t="shared" ref="O18:O20" si="0">ROUND(N18/N17*100,1)</f>
        <v>86.9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185</v>
      </c>
      <c r="B19" s="145">
        <v>54.8</v>
      </c>
      <c r="C19" s="145">
        <v>61.9</v>
      </c>
      <c r="D19" s="145">
        <v>55.5</v>
      </c>
      <c r="E19" s="145">
        <v>67.3</v>
      </c>
      <c r="F19" s="145">
        <v>60.7</v>
      </c>
      <c r="G19" s="145">
        <v>76</v>
      </c>
      <c r="H19" s="147">
        <v>70.3</v>
      </c>
      <c r="I19" s="145">
        <v>68</v>
      </c>
      <c r="J19" s="145">
        <v>72</v>
      </c>
      <c r="K19" s="145">
        <v>68.7</v>
      </c>
      <c r="L19" s="145">
        <v>70</v>
      </c>
      <c r="M19" s="146">
        <v>74.3</v>
      </c>
      <c r="N19" s="205">
        <f>SUM(B19:M19)</f>
        <v>799.5</v>
      </c>
      <c r="O19" s="204">
        <f t="shared" si="0"/>
        <v>94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190</v>
      </c>
      <c r="B20" s="145">
        <v>54.3</v>
      </c>
      <c r="C20" s="145">
        <v>60.6</v>
      </c>
      <c r="D20" s="145">
        <v>56.3</v>
      </c>
      <c r="E20" s="145">
        <v>59.1</v>
      </c>
      <c r="F20" s="145">
        <v>59.3</v>
      </c>
      <c r="G20" s="145">
        <v>55.6</v>
      </c>
      <c r="H20" s="147">
        <v>62.1</v>
      </c>
      <c r="I20" s="145">
        <v>60</v>
      </c>
      <c r="J20" s="145">
        <v>57.7</v>
      </c>
      <c r="K20" s="145">
        <v>60.2</v>
      </c>
      <c r="L20" s="145">
        <v>55.8</v>
      </c>
      <c r="M20" s="146">
        <v>56.9</v>
      </c>
      <c r="N20" s="205">
        <f>SUM(B20:M20)</f>
        <v>697.9</v>
      </c>
      <c r="O20" s="204">
        <f t="shared" si="0"/>
        <v>87.3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197</v>
      </c>
      <c r="B21" s="145">
        <v>56.7</v>
      </c>
      <c r="C21" s="145">
        <v>58.5</v>
      </c>
      <c r="D21" s="145">
        <v>61.8</v>
      </c>
      <c r="E21" s="145">
        <v>60</v>
      </c>
      <c r="F21" s="145">
        <v>56.8</v>
      </c>
      <c r="G21" s="145">
        <v>60</v>
      </c>
      <c r="H21" s="147">
        <v>59</v>
      </c>
      <c r="I21" s="145">
        <v>54.4</v>
      </c>
      <c r="J21" s="145">
        <v>58.9</v>
      </c>
      <c r="K21" s="145">
        <v>59.5</v>
      </c>
      <c r="L21" s="145">
        <v>54.6</v>
      </c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171</v>
      </c>
      <c r="B42" s="152">
        <v>96.4</v>
      </c>
      <c r="C42" s="152">
        <v>97.8</v>
      </c>
      <c r="D42" s="152">
        <v>95.2</v>
      </c>
      <c r="E42" s="152">
        <v>99.2</v>
      </c>
      <c r="F42" s="152">
        <v>97.6</v>
      </c>
      <c r="G42" s="152">
        <v>99</v>
      </c>
      <c r="H42" s="152">
        <v>101.3</v>
      </c>
      <c r="I42" s="152">
        <v>107</v>
      </c>
      <c r="J42" s="152">
        <v>105.1</v>
      </c>
      <c r="K42" s="152">
        <v>105.3</v>
      </c>
      <c r="L42" s="152">
        <v>100.4</v>
      </c>
      <c r="M42" s="202">
        <v>100.3</v>
      </c>
      <c r="N42" s="209">
        <f>SUM(B42:M42)/12</f>
        <v>100.38333333333333</v>
      </c>
      <c r="O42" s="204">
        <v>119.5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181</v>
      </c>
      <c r="B43" s="152">
        <v>105.8</v>
      </c>
      <c r="C43" s="152">
        <v>103.9</v>
      </c>
      <c r="D43" s="152">
        <v>96.7</v>
      </c>
      <c r="E43" s="152">
        <v>93.3</v>
      </c>
      <c r="F43" s="152">
        <v>100.2</v>
      </c>
      <c r="G43" s="152">
        <v>97.8</v>
      </c>
      <c r="H43" s="152">
        <v>101.8</v>
      </c>
      <c r="I43" s="152">
        <v>102.7</v>
      </c>
      <c r="J43" s="152">
        <v>99.6</v>
      </c>
      <c r="K43" s="152">
        <v>98.3</v>
      </c>
      <c r="L43" s="152">
        <v>92.6</v>
      </c>
      <c r="M43" s="202">
        <v>89</v>
      </c>
      <c r="N43" s="209">
        <f>SUM(B43:M43)/12</f>
        <v>98.47499999999998</v>
      </c>
      <c r="O43" s="204">
        <f t="shared" ref="O43:O45" si="1">ROUND(N43/N42*100,1)</f>
        <v>98.1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185</v>
      </c>
      <c r="B44" s="152">
        <v>92.4</v>
      </c>
      <c r="C44" s="152">
        <v>95.3</v>
      </c>
      <c r="D44" s="152">
        <v>92.5</v>
      </c>
      <c r="E44" s="152">
        <v>93.4</v>
      </c>
      <c r="F44" s="152">
        <v>95.2</v>
      </c>
      <c r="G44" s="152">
        <v>99.5</v>
      </c>
      <c r="H44" s="152">
        <v>101.2</v>
      </c>
      <c r="I44" s="152">
        <v>108.1</v>
      </c>
      <c r="J44" s="152">
        <v>97.5</v>
      </c>
      <c r="K44" s="152">
        <v>99.6</v>
      </c>
      <c r="L44" s="152">
        <v>98.6</v>
      </c>
      <c r="M44" s="202">
        <v>102.6</v>
      </c>
      <c r="N44" s="209">
        <f>SUM(B44:M44)/12</f>
        <v>97.99166666666666</v>
      </c>
      <c r="O44" s="204">
        <f t="shared" si="1"/>
        <v>99.5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190</v>
      </c>
      <c r="B45" s="152">
        <v>83.4</v>
      </c>
      <c r="C45" s="152">
        <v>86.1</v>
      </c>
      <c r="D45" s="152">
        <v>84.2</v>
      </c>
      <c r="E45" s="152">
        <v>84.1</v>
      </c>
      <c r="F45" s="152">
        <v>85.6</v>
      </c>
      <c r="G45" s="152">
        <v>85.8</v>
      </c>
      <c r="H45" s="152">
        <v>84.5</v>
      </c>
      <c r="I45" s="152">
        <v>86.5</v>
      </c>
      <c r="J45" s="152">
        <v>87.3</v>
      </c>
      <c r="K45" s="152">
        <v>89.5</v>
      </c>
      <c r="L45" s="152">
        <v>93.4</v>
      </c>
      <c r="M45" s="202">
        <v>94.4</v>
      </c>
      <c r="N45" s="209">
        <f>SUM(B45:M45)/12</f>
        <v>87.066666666666663</v>
      </c>
      <c r="O45" s="204">
        <f t="shared" si="1"/>
        <v>88.9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197</v>
      </c>
      <c r="B46" s="152">
        <v>96.7</v>
      </c>
      <c r="C46" s="152">
        <v>96.6</v>
      </c>
      <c r="D46" s="152">
        <v>93.7</v>
      </c>
      <c r="E46" s="152">
        <v>94</v>
      </c>
      <c r="F46" s="152">
        <v>96</v>
      </c>
      <c r="G46" s="152">
        <v>94.5</v>
      </c>
      <c r="H46" s="152">
        <v>93.4</v>
      </c>
      <c r="I46" s="152">
        <v>93.2</v>
      </c>
      <c r="J46" s="152">
        <v>95.2</v>
      </c>
      <c r="K46" s="152">
        <v>95.6</v>
      </c>
      <c r="L46" s="152">
        <v>95.3</v>
      </c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171</v>
      </c>
      <c r="B66" s="145">
        <v>76.2</v>
      </c>
      <c r="C66" s="145">
        <v>76.7</v>
      </c>
      <c r="D66" s="145">
        <v>85</v>
      </c>
      <c r="E66" s="145">
        <v>84.4</v>
      </c>
      <c r="F66" s="145">
        <v>78.400000000000006</v>
      </c>
      <c r="G66" s="145">
        <v>86.5</v>
      </c>
      <c r="H66" s="145">
        <v>92.3</v>
      </c>
      <c r="I66" s="145">
        <v>77.5</v>
      </c>
      <c r="J66" s="145">
        <v>86.1</v>
      </c>
      <c r="K66" s="145">
        <v>74.8</v>
      </c>
      <c r="L66" s="145">
        <v>77.099999999999994</v>
      </c>
      <c r="M66" s="146">
        <v>79.400000000000006</v>
      </c>
      <c r="N66" s="208">
        <f>SUM(B66:M66)/12</f>
        <v>81.2</v>
      </c>
      <c r="O66" s="204">
        <v>100.5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181</v>
      </c>
      <c r="B67" s="145">
        <v>68.099999999999994</v>
      </c>
      <c r="C67" s="145">
        <v>73.3</v>
      </c>
      <c r="D67" s="145">
        <v>74.900000000000006</v>
      </c>
      <c r="E67" s="145">
        <v>83.4</v>
      </c>
      <c r="F67" s="145">
        <v>68.3</v>
      </c>
      <c r="G67" s="145">
        <v>74.900000000000006</v>
      </c>
      <c r="H67" s="145">
        <v>76</v>
      </c>
      <c r="I67" s="145">
        <v>67.599999999999994</v>
      </c>
      <c r="J67" s="145">
        <v>69.8</v>
      </c>
      <c r="K67" s="145">
        <v>66.599999999999994</v>
      </c>
      <c r="L67" s="145">
        <v>67.099999999999994</v>
      </c>
      <c r="M67" s="146">
        <v>76.3</v>
      </c>
      <c r="N67" s="208">
        <f>SUM(B67:M67)/12</f>
        <v>72.191666666666663</v>
      </c>
      <c r="O67" s="204">
        <f t="shared" ref="O67:O69" si="2">ROUND(N67/N66*100,1)</f>
        <v>88.9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185</v>
      </c>
      <c r="B68" s="145">
        <v>58.5</v>
      </c>
      <c r="C68" s="145">
        <v>64.400000000000006</v>
      </c>
      <c r="D68" s="145">
        <v>60.6</v>
      </c>
      <c r="E68" s="145">
        <v>71.900000000000006</v>
      </c>
      <c r="F68" s="145">
        <v>63.4</v>
      </c>
      <c r="G68" s="145">
        <v>75.900000000000006</v>
      </c>
      <c r="H68" s="145">
        <v>69.2</v>
      </c>
      <c r="I68" s="145">
        <v>61.7</v>
      </c>
      <c r="J68" s="145">
        <v>75.099999999999994</v>
      </c>
      <c r="K68" s="145">
        <v>68.7</v>
      </c>
      <c r="L68" s="145">
        <v>71.2</v>
      </c>
      <c r="M68" s="146">
        <v>71.8</v>
      </c>
      <c r="N68" s="208">
        <f>SUM(B68:M68)/12</f>
        <v>67.7</v>
      </c>
      <c r="O68" s="204">
        <f t="shared" si="2"/>
        <v>93.8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190</v>
      </c>
      <c r="B69" s="145">
        <v>68.7</v>
      </c>
      <c r="C69" s="145">
        <v>69.900000000000006</v>
      </c>
      <c r="D69" s="145">
        <v>67.2</v>
      </c>
      <c r="E69" s="145">
        <v>70.3</v>
      </c>
      <c r="F69" s="145">
        <v>69</v>
      </c>
      <c r="G69" s="145">
        <v>64.8</v>
      </c>
      <c r="H69" s="145">
        <v>73.7</v>
      </c>
      <c r="I69" s="145">
        <v>68.900000000000006</v>
      </c>
      <c r="J69" s="145">
        <v>65.900000000000006</v>
      </c>
      <c r="K69" s="145">
        <v>66.8</v>
      </c>
      <c r="L69" s="145">
        <v>58.9</v>
      </c>
      <c r="M69" s="146">
        <v>60.1</v>
      </c>
      <c r="N69" s="208">
        <f>SUM(B69:M69)/12</f>
        <v>67.016666666666666</v>
      </c>
      <c r="O69" s="204">
        <f t="shared" si="2"/>
        <v>99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197</v>
      </c>
      <c r="B70" s="145">
        <v>58.1</v>
      </c>
      <c r="C70" s="145">
        <v>60.6</v>
      </c>
      <c r="D70" s="145">
        <v>66.400000000000006</v>
      </c>
      <c r="E70" s="145">
        <v>63.8</v>
      </c>
      <c r="F70" s="145">
        <v>58.7</v>
      </c>
      <c r="G70" s="145">
        <v>63.8</v>
      </c>
      <c r="H70" s="145">
        <v>63.4</v>
      </c>
      <c r="I70" s="145">
        <v>58.5</v>
      </c>
      <c r="J70" s="145">
        <v>61.5</v>
      </c>
      <c r="K70" s="145">
        <v>62.1</v>
      </c>
      <c r="L70" s="145">
        <v>57.4</v>
      </c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AB68" sqref="AB68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171</v>
      </c>
      <c r="B19" s="152">
        <v>9.4</v>
      </c>
      <c r="C19" s="152">
        <v>10.3</v>
      </c>
      <c r="D19" s="152">
        <v>13.4</v>
      </c>
      <c r="E19" s="152">
        <v>13.5</v>
      </c>
      <c r="F19" s="152">
        <v>11.3</v>
      </c>
      <c r="G19" s="152">
        <v>12.2</v>
      </c>
      <c r="H19" s="152">
        <v>10.9</v>
      </c>
      <c r="I19" s="152">
        <v>11.2</v>
      </c>
      <c r="J19" s="152">
        <v>12.1</v>
      </c>
      <c r="K19" s="152">
        <v>10.7</v>
      </c>
      <c r="L19" s="152">
        <v>11.3</v>
      </c>
      <c r="M19" s="152">
        <v>11.8</v>
      </c>
      <c r="N19" s="209">
        <f>SUM(B19:M19)</f>
        <v>138.10000000000002</v>
      </c>
      <c r="O19" s="209">
        <v>92.4</v>
      </c>
      <c r="Q19" s="211"/>
      <c r="R19" s="211"/>
    </row>
    <row r="20" spans="1:18" ht="11.1" customHeight="1">
      <c r="A20" s="6" t="s">
        <v>181</v>
      </c>
      <c r="B20" s="152">
        <v>11.1</v>
      </c>
      <c r="C20" s="152">
        <v>11.5</v>
      </c>
      <c r="D20" s="152">
        <v>12.1</v>
      </c>
      <c r="E20" s="152">
        <v>12.3</v>
      </c>
      <c r="F20" s="152">
        <v>10.6</v>
      </c>
      <c r="G20" s="152">
        <v>11.7</v>
      </c>
      <c r="H20" s="152">
        <v>10.9</v>
      </c>
      <c r="I20" s="152">
        <v>12.4</v>
      </c>
      <c r="J20" s="152">
        <v>11.6</v>
      </c>
      <c r="K20" s="152">
        <v>11.3</v>
      </c>
      <c r="L20" s="152">
        <v>12.4</v>
      </c>
      <c r="M20" s="152">
        <v>11.7</v>
      </c>
      <c r="N20" s="209">
        <f>SUM(B20:M20)</f>
        <v>139.6</v>
      </c>
      <c r="O20" s="209">
        <f t="shared" ref="O20:O22" si="0">ROUND(N20/N19*100,1)</f>
        <v>101.1</v>
      </c>
      <c r="Q20" s="211"/>
      <c r="R20" s="211"/>
    </row>
    <row r="21" spans="1:18" ht="11.1" customHeight="1">
      <c r="A21" s="6" t="s">
        <v>185</v>
      </c>
      <c r="B21" s="152">
        <v>11.5</v>
      </c>
      <c r="C21" s="152">
        <v>11.2</v>
      </c>
      <c r="D21" s="152">
        <v>11.8</v>
      </c>
      <c r="E21" s="152">
        <v>12.5</v>
      </c>
      <c r="F21" s="152">
        <v>9.6999999999999993</v>
      </c>
      <c r="G21" s="152">
        <v>12.4</v>
      </c>
      <c r="H21" s="152">
        <v>11.3</v>
      </c>
      <c r="I21" s="152">
        <v>9.8000000000000007</v>
      </c>
      <c r="J21" s="152">
        <v>10.5</v>
      </c>
      <c r="K21" s="152">
        <v>10.6</v>
      </c>
      <c r="L21" s="152">
        <v>11</v>
      </c>
      <c r="M21" s="152">
        <v>12</v>
      </c>
      <c r="N21" s="209">
        <f>SUM(B21:M21)</f>
        <v>134.30000000000001</v>
      </c>
      <c r="O21" s="209">
        <f t="shared" si="0"/>
        <v>96.2</v>
      </c>
      <c r="Q21" s="211"/>
      <c r="R21" s="211"/>
    </row>
    <row r="22" spans="1:18" ht="11.1" customHeight="1">
      <c r="A22" s="6" t="s">
        <v>190</v>
      </c>
      <c r="B22" s="152">
        <v>9.3000000000000007</v>
      </c>
      <c r="C22" s="152">
        <v>12</v>
      </c>
      <c r="D22" s="152">
        <v>11.7</v>
      </c>
      <c r="E22" s="152">
        <v>11.6</v>
      </c>
      <c r="F22" s="152">
        <v>11.5</v>
      </c>
      <c r="G22" s="152">
        <v>12.4</v>
      </c>
      <c r="H22" s="152">
        <v>13.3</v>
      </c>
      <c r="I22" s="152">
        <v>11.1</v>
      </c>
      <c r="J22" s="152">
        <v>11.4</v>
      </c>
      <c r="K22" s="152">
        <v>12.1</v>
      </c>
      <c r="L22" s="152">
        <v>11.3</v>
      </c>
      <c r="M22" s="152">
        <v>11.9</v>
      </c>
      <c r="N22" s="209">
        <f>SUM(B22:M22)</f>
        <v>139.6</v>
      </c>
      <c r="O22" s="209">
        <f t="shared" si="0"/>
        <v>103.9</v>
      </c>
      <c r="Q22" s="211"/>
      <c r="R22" s="211"/>
    </row>
    <row r="23" spans="1:18" ht="11.1" customHeight="1">
      <c r="A23" s="6" t="s">
        <v>197</v>
      </c>
      <c r="B23" s="152">
        <v>10</v>
      </c>
      <c r="C23" s="152">
        <v>10</v>
      </c>
      <c r="D23" s="152">
        <v>13.2</v>
      </c>
      <c r="E23" s="152">
        <v>13</v>
      </c>
      <c r="F23" s="152">
        <v>11.7</v>
      </c>
      <c r="G23" s="152">
        <v>11.8</v>
      </c>
      <c r="H23" s="152">
        <v>10.7</v>
      </c>
      <c r="I23" s="152">
        <v>10.3</v>
      </c>
      <c r="J23" s="152">
        <v>12.5</v>
      </c>
      <c r="K23" s="152">
        <v>12</v>
      </c>
      <c r="L23" s="152">
        <v>12.6</v>
      </c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171</v>
      </c>
      <c r="B43" s="152">
        <v>18.8</v>
      </c>
      <c r="C43" s="152">
        <v>18.100000000000001</v>
      </c>
      <c r="D43" s="152">
        <v>19.5</v>
      </c>
      <c r="E43" s="152">
        <v>19.100000000000001</v>
      </c>
      <c r="F43" s="152">
        <v>19.2</v>
      </c>
      <c r="G43" s="152">
        <v>18.7</v>
      </c>
      <c r="H43" s="152">
        <v>18.2</v>
      </c>
      <c r="I43" s="152">
        <v>19</v>
      </c>
      <c r="J43" s="152">
        <v>18.7</v>
      </c>
      <c r="K43" s="152">
        <v>18.399999999999999</v>
      </c>
      <c r="L43" s="152">
        <v>18.7</v>
      </c>
      <c r="M43" s="152">
        <v>19.7</v>
      </c>
      <c r="N43" s="209">
        <f>SUM(B43:M43)/12</f>
        <v>18.841666666666665</v>
      </c>
      <c r="O43" s="209">
        <v>83.7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181</v>
      </c>
      <c r="B44" s="152">
        <v>19.8</v>
      </c>
      <c r="C44" s="152">
        <v>20.3</v>
      </c>
      <c r="D44" s="152">
        <v>19.8</v>
      </c>
      <c r="E44" s="152">
        <v>19.100000000000001</v>
      </c>
      <c r="F44" s="152">
        <v>18.600000000000001</v>
      </c>
      <c r="G44" s="152">
        <v>18.600000000000001</v>
      </c>
      <c r="H44" s="152">
        <v>17.899999999999999</v>
      </c>
      <c r="I44" s="152">
        <v>18.2</v>
      </c>
      <c r="J44" s="152">
        <v>18.2</v>
      </c>
      <c r="K44" s="152">
        <v>18.100000000000001</v>
      </c>
      <c r="L44" s="152">
        <v>18.100000000000001</v>
      </c>
      <c r="M44" s="152">
        <v>18.2</v>
      </c>
      <c r="N44" s="209">
        <f>SUM(B44:M44)/12</f>
        <v>18.741666666666664</v>
      </c>
      <c r="O44" s="209">
        <f t="shared" ref="O44" si="1">ROUND(N44/N43*100,1)</f>
        <v>99.5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185</v>
      </c>
      <c r="B45" s="152">
        <v>19.399999999999999</v>
      </c>
      <c r="C45" s="152">
        <v>19.3</v>
      </c>
      <c r="D45" s="152">
        <v>19</v>
      </c>
      <c r="E45" s="152">
        <v>19.100000000000001</v>
      </c>
      <c r="F45" s="152">
        <v>18.8</v>
      </c>
      <c r="G45" s="152">
        <v>19.100000000000001</v>
      </c>
      <c r="H45" s="152">
        <v>19.100000000000001</v>
      </c>
      <c r="I45" s="152">
        <v>18.3</v>
      </c>
      <c r="J45" s="152">
        <v>18.2</v>
      </c>
      <c r="K45" s="152">
        <v>17.5</v>
      </c>
      <c r="L45" s="152">
        <v>16.8</v>
      </c>
      <c r="M45" s="152">
        <v>17.100000000000001</v>
      </c>
      <c r="N45" s="209">
        <f>SUM(B45:M45)/12</f>
        <v>18.475000000000001</v>
      </c>
      <c r="O45" s="209">
        <v>98.9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190</v>
      </c>
      <c r="B46" s="152">
        <v>17.2</v>
      </c>
      <c r="C46" s="152">
        <v>16.8</v>
      </c>
      <c r="D46" s="152">
        <v>17</v>
      </c>
      <c r="E46" s="152">
        <v>16.600000000000001</v>
      </c>
      <c r="F46" s="152">
        <v>16.3</v>
      </c>
      <c r="G46" s="152">
        <v>17.7</v>
      </c>
      <c r="H46" s="152">
        <v>16.8</v>
      </c>
      <c r="I46" s="152">
        <v>17.2</v>
      </c>
      <c r="J46" s="152">
        <v>16.899999999999999</v>
      </c>
      <c r="K46" s="152">
        <v>16.7</v>
      </c>
      <c r="L46" s="152">
        <v>16.8</v>
      </c>
      <c r="M46" s="152">
        <v>16.7</v>
      </c>
      <c r="N46" s="209">
        <f>SUM(B46:M46)/12</f>
        <v>16.891666666666666</v>
      </c>
      <c r="O46" s="209">
        <f t="shared" ref="O46" si="2">ROUND(N46/N45*100,1)</f>
        <v>91.4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197</v>
      </c>
      <c r="B47" s="152">
        <v>16.7</v>
      </c>
      <c r="C47" s="152">
        <v>16.7</v>
      </c>
      <c r="D47" s="152">
        <v>16.899999999999999</v>
      </c>
      <c r="E47" s="152">
        <v>16.399999999999999</v>
      </c>
      <c r="F47" s="152">
        <v>16.8</v>
      </c>
      <c r="G47" s="152">
        <v>17.2</v>
      </c>
      <c r="H47" s="152">
        <v>16.2</v>
      </c>
      <c r="I47" s="152">
        <v>16</v>
      </c>
      <c r="J47" s="152">
        <v>17</v>
      </c>
      <c r="K47" s="152">
        <v>16.100000000000001</v>
      </c>
      <c r="L47" s="152">
        <v>17.7</v>
      </c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171</v>
      </c>
      <c r="B71" s="145">
        <v>51.9</v>
      </c>
      <c r="C71" s="145">
        <v>57.5</v>
      </c>
      <c r="D71" s="145">
        <v>67.900000000000006</v>
      </c>
      <c r="E71" s="145">
        <v>70.8</v>
      </c>
      <c r="F71" s="145">
        <v>59.1</v>
      </c>
      <c r="G71" s="145">
        <v>65.8</v>
      </c>
      <c r="H71" s="145">
        <v>60.1</v>
      </c>
      <c r="I71" s="145">
        <v>57.8</v>
      </c>
      <c r="J71" s="145">
        <v>64.7</v>
      </c>
      <c r="K71" s="145">
        <v>58.7</v>
      </c>
      <c r="L71" s="145">
        <v>59.8</v>
      </c>
      <c r="M71" s="145">
        <v>58.8</v>
      </c>
      <c r="N71" s="208">
        <f>SUM(B71:M71)/12</f>
        <v>61.07500000000001</v>
      </c>
      <c r="O71" s="209">
        <v>109.3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181</v>
      </c>
      <c r="B72" s="145">
        <v>56</v>
      </c>
      <c r="C72" s="145">
        <v>56.2</v>
      </c>
      <c r="D72" s="145">
        <v>61.6</v>
      </c>
      <c r="E72" s="145">
        <v>64.7</v>
      </c>
      <c r="F72" s="145">
        <v>57.9</v>
      </c>
      <c r="G72" s="145">
        <v>62.6</v>
      </c>
      <c r="H72" s="145">
        <v>61.9</v>
      </c>
      <c r="I72" s="145">
        <v>67.599999999999994</v>
      </c>
      <c r="J72" s="145">
        <v>63.8</v>
      </c>
      <c r="K72" s="145">
        <v>62.6</v>
      </c>
      <c r="L72" s="145">
        <v>68.7</v>
      </c>
      <c r="M72" s="145">
        <v>64.3</v>
      </c>
      <c r="N72" s="208">
        <f>SUM(B72:M72)/12</f>
        <v>62.324999999999996</v>
      </c>
      <c r="O72" s="209">
        <f t="shared" ref="O72:O74" si="3">ROUND(N72/N71*100,1)</f>
        <v>102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185</v>
      </c>
      <c r="B73" s="145">
        <v>58</v>
      </c>
      <c r="C73" s="145">
        <v>58.6</v>
      </c>
      <c r="D73" s="145">
        <v>62.1</v>
      </c>
      <c r="E73" s="145">
        <v>65.5</v>
      </c>
      <c r="F73" s="145">
        <v>52.1</v>
      </c>
      <c r="G73" s="145">
        <v>64.7</v>
      </c>
      <c r="H73" s="145">
        <v>59.1</v>
      </c>
      <c r="I73" s="145">
        <v>54.4</v>
      </c>
      <c r="J73" s="145">
        <v>57.8</v>
      </c>
      <c r="K73" s="145">
        <v>61.1</v>
      </c>
      <c r="L73" s="145">
        <v>66.400000000000006</v>
      </c>
      <c r="M73" s="145">
        <v>69.7</v>
      </c>
      <c r="N73" s="208">
        <f>SUM(B73:M73)/12</f>
        <v>60.791666666666664</v>
      </c>
      <c r="O73" s="209">
        <f t="shared" si="3"/>
        <v>97.5</v>
      </c>
      <c r="Q73" s="17"/>
      <c r="R73" s="17"/>
    </row>
    <row r="74" spans="1:26" ht="11.1" customHeight="1">
      <c r="A74" s="6" t="s">
        <v>190</v>
      </c>
      <c r="B74" s="145">
        <v>54</v>
      </c>
      <c r="C74" s="145">
        <v>71.400000000000006</v>
      </c>
      <c r="D74" s="145">
        <v>68.8</v>
      </c>
      <c r="E74" s="145">
        <v>70</v>
      </c>
      <c r="F74" s="145">
        <v>71.099999999999994</v>
      </c>
      <c r="G74" s="145">
        <v>68.599999999999994</v>
      </c>
      <c r="H74" s="145">
        <v>80</v>
      </c>
      <c r="I74" s="145">
        <v>64.3</v>
      </c>
      <c r="J74" s="145">
        <v>67.8</v>
      </c>
      <c r="K74" s="145">
        <v>72.900000000000006</v>
      </c>
      <c r="L74" s="145">
        <v>66.900000000000006</v>
      </c>
      <c r="M74" s="145">
        <v>71.3</v>
      </c>
      <c r="N74" s="208">
        <f>SUM(B74:M74)/12</f>
        <v>68.924999999999983</v>
      </c>
      <c r="O74" s="424">
        <f t="shared" si="3"/>
        <v>113.4</v>
      </c>
      <c r="Q74" s="17"/>
      <c r="R74" s="17"/>
    </row>
    <row r="75" spans="1:26" ht="11.1" customHeight="1">
      <c r="A75" s="6" t="s">
        <v>197</v>
      </c>
      <c r="B75" s="145">
        <v>60</v>
      </c>
      <c r="C75" s="145">
        <v>59.9</v>
      </c>
      <c r="D75" s="145">
        <v>77.400000000000006</v>
      </c>
      <c r="E75" s="145">
        <v>79.7</v>
      </c>
      <c r="F75" s="145">
        <v>69.400000000000006</v>
      </c>
      <c r="G75" s="145">
        <v>67.900000000000006</v>
      </c>
      <c r="H75" s="145">
        <v>67.2</v>
      </c>
      <c r="I75" s="145">
        <v>64.099999999999994</v>
      </c>
      <c r="J75" s="145">
        <v>72.900000000000006</v>
      </c>
      <c r="K75" s="145">
        <v>75.2</v>
      </c>
      <c r="L75" s="145">
        <v>69.7</v>
      </c>
      <c r="M75" s="145"/>
      <c r="N75" s="208"/>
      <c r="O75" s="424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L89" sqref="L89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171</v>
      </c>
      <c r="B25" s="152">
        <v>16.7</v>
      </c>
      <c r="C25" s="152">
        <v>20</v>
      </c>
      <c r="D25" s="152">
        <v>21.5</v>
      </c>
      <c r="E25" s="152">
        <v>20.7</v>
      </c>
      <c r="F25" s="152">
        <v>21.3</v>
      </c>
      <c r="G25" s="152">
        <v>24.4</v>
      </c>
      <c r="H25" s="152">
        <v>20.2</v>
      </c>
      <c r="I25" s="152">
        <v>20.7</v>
      </c>
      <c r="J25" s="152">
        <v>19.7</v>
      </c>
      <c r="K25" s="152">
        <v>18.8</v>
      </c>
      <c r="L25" s="152">
        <v>19</v>
      </c>
      <c r="M25" s="152">
        <v>21.1</v>
      </c>
      <c r="N25" s="209">
        <f>SUM(B25:M25)</f>
        <v>244.09999999999997</v>
      </c>
      <c r="O25" s="147">
        <v>105</v>
      </c>
      <c r="Q25" s="17"/>
      <c r="R25" s="17"/>
    </row>
    <row r="26" spans="1:24" ht="11.1" customHeight="1">
      <c r="A26" s="6" t="s">
        <v>181</v>
      </c>
      <c r="B26" s="152">
        <v>19.399999999999999</v>
      </c>
      <c r="C26" s="152">
        <v>17.7</v>
      </c>
      <c r="D26" s="152">
        <v>21.9</v>
      </c>
      <c r="E26" s="152">
        <v>20</v>
      </c>
      <c r="F26" s="152">
        <v>18.100000000000001</v>
      </c>
      <c r="G26" s="152">
        <v>26.3</v>
      </c>
      <c r="H26" s="152">
        <v>22.3</v>
      </c>
      <c r="I26" s="152">
        <v>19.2</v>
      </c>
      <c r="J26" s="152">
        <v>19.7</v>
      </c>
      <c r="K26" s="152">
        <v>21.1</v>
      </c>
      <c r="L26" s="152">
        <v>20.5</v>
      </c>
      <c r="M26" s="152">
        <v>18.2</v>
      </c>
      <c r="N26" s="209">
        <f>SUM(B26:M26)</f>
        <v>244.39999999999995</v>
      </c>
      <c r="O26" s="147">
        <v>100.1</v>
      </c>
      <c r="Q26" s="17"/>
      <c r="R26" s="17"/>
    </row>
    <row r="27" spans="1:24" ht="11.1" customHeight="1">
      <c r="A27" s="6" t="s">
        <v>185</v>
      </c>
      <c r="B27" s="152">
        <v>17.100000000000001</v>
      </c>
      <c r="C27" s="152">
        <v>17.8</v>
      </c>
      <c r="D27" s="152">
        <v>19</v>
      </c>
      <c r="E27" s="152">
        <v>21.4</v>
      </c>
      <c r="F27" s="152">
        <v>19</v>
      </c>
      <c r="G27" s="152">
        <v>20.100000000000001</v>
      </c>
      <c r="H27" s="152">
        <v>19.600000000000001</v>
      </c>
      <c r="I27" s="152">
        <v>16.3</v>
      </c>
      <c r="J27" s="152">
        <v>15.8</v>
      </c>
      <c r="K27" s="152">
        <v>19</v>
      </c>
      <c r="L27" s="152">
        <v>17.399999999999999</v>
      </c>
      <c r="M27" s="152">
        <v>16.600000000000001</v>
      </c>
      <c r="N27" s="209">
        <f>SUM(B27:M27)</f>
        <v>219.10000000000002</v>
      </c>
      <c r="O27" s="147">
        <f t="shared" ref="O27:O28" si="0">ROUND(N27/N26*100,1)</f>
        <v>89.6</v>
      </c>
      <c r="Q27" s="17"/>
      <c r="R27" s="17"/>
    </row>
    <row r="28" spans="1:24" ht="11.1" customHeight="1">
      <c r="A28" s="6" t="s">
        <v>190</v>
      </c>
      <c r="B28" s="152">
        <v>16.899999999999999</v>
      </c>
      <c r="C28" s="152">
        <v>16.600000000000001</v>
      </c>
      <c r="D28" s="152">
        <v>15.8</v>
      </c>
      <c r="E28" s="152">
        <v>17.8</v>
      </c>
      <c r="F28" s="152">
        <v>17.399999999999999</v>
      </c>
      <c r="G28" s="152">
        <v>19.8</v>
      </c>
      <c r="H28" s="152">
        <v>16.899999999999999</v>
      </c>
      <c r="I28" s="152">
        <v>13.7</v>
      </c>
      <c r="J28" s="152">
        <v>14.8</v>
      </c>
      <c r="K28" s="152">
        <v>18.100000000000001</v>
      </c>
      <c r="L28" s="152">
        <v>17.3</v>
      </c>
      <c r="M28" s="152">
        <v>14.3</v>
      </c>
      <c r="N28" s="209">
        <f>SUM(B28:M28)</f>
        <v>199.4</v>
      </c>
      <c r="O28" s="147">
        <f t="shared" si="0"/>
        <v>91</v>
      </c>
      <c r="Q28" s="17"/>
      <c r="R28" s="17"/>
    </row>
    <row r="29" spans="1:24" ht="11.1" customHeight="1">
      <c r="A29" s="6" t="s">
        <v>197</v>
      </c>
      <c r="B29" s="152">
        <v>17</v>
      </c>
      <c r="C29" s="152">
        <v>16.899999999999999</v>
      </c>
      <c r="D29" s="152">
        <v>15.2</v>
      </c>
      <c r="E29" s="152">
        <v>18.5</v>
      </c>
      <c r="F29" s="152">
        <v>17.7</v>
      </c>
      <c r="G29" s="152">
        <v>16.7</v>
      </c>
      <c r="H29" s="152">
        <v>22.1</v>
      </c>
      <c r="I29" s="152">
        <v>12.9</v>
      </c>
      <c r="J29" s="152">
        <v>14.9</v>
      </c>
      <c r="K29" s="152">
        <v>17</v>
      </c>
      <c r="L29" s="152">
        <v>16.7</v>
      </c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36.9</v>
      </c>
      <c r="C54" s="152">
        <v>38.200000000000003</v>
      </c>
      <c r="D54" s="152">
        <v>38.200000000000003</v>
      </c>
      <c r="E54" s="152">
        <v>36.4</v>
      </c>
      <c r="F54" s="152">
        <v>37.700000000000003</v>
      </c>
      <c r="G54" s="152">
        <v>38.799999999999997</v>
      </c>
      <c r="H54" s="152">
        <v>38.299999999999997</v>
      </c>
      <c r="I54" s="152">
        <v>40</v>
      </c>
      <c r="J54" s="152">
        <v>40.700000000000003</v>
      </c>
      <c r="K54" s="152">
        <v>40.200000000000003</v>
      </c>
      <c r="L54" s="152">
        <v>40.1</v>
      </c>
      <c r="M54" s="152">
        <v>39.200000000000003</v>
      </c>
      <c r="N54" s="209">
        <f>SUM(B54:M54)/12</f>
        <v>38.725000000000001</v>
      </c>
      <c r="O54" s="286">
        <v>94.5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181</v>
      </c>
      <c r="B55" s="152">
        <v>38.6</v>
      </c>
      <c r="C55" s="152">
        <v>36.700000000000003</v>
      </c>
      <c r="D55" s="152">
        <v>37.4</v>
      </c>
      <c r="E55" s="152">
        <v>36.6</v>
      </c>
      <c r="F55" s="152">
        <v>37.4</v>
      </c>
      <c r="G55" s="152">
        <v>40.700000000000003</v>
      </c>
      <c r="H55" s="152">
        <v>37</v>
      </c>
      <c r="I55" s="152">
        <v>35.700000000000003</v>
      </c>
      <c r="J55" s="152">
        <v>34.6</v>
      </c>
      <c r="K55" s="152">
        <v>35.299999999999997</v>
      </c>
      <c r="L55" s="152">
        <v>36.700000000000003</v>
      </c>
      <c r="M55" s="152">
        <v>36.1</v>
      </c>
      <c r="N55" s="209">
        <f>SUM(B55:M55)/12</f>
        <v>36.900000000000006</v>
      </c>
      <c r="O55" s="286">
        <f t="shared" ref="O55:O57" si="1">ROUND(N55/N54*100,1)</f>
        <v>95.3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2">
        <v>36</v>
      </c>
      <c r="C56" s="152">
        <v>35.9</v>
      </c>
      <c r="D56" s="152">
        <v>35.4</v>
      </c>
      <c r="E56" s="152">
        <v>35.6</v>
      </c>
      <c r="F56" s="152">
        <v>37</v>
      </c>
      <c r="G56" s="152">
        <v>37.4</v>
      </c>
      <c r="H56" s="152">
        <v>38.9</v>
      </c>
      <c r="I56" s="152">
        <v>38.700000000000003</v>
      </c>
      <c r="J56" s="152">
        <v>37.4</v>
      </c>
      <c r="K56" s="152">
        <v>38.299999999999997</v>
      </c>
      <c r="L56" s="152">
        <v>37.1</v>
      </c>
      <c r="M56" s="152">
        <v>34.5</v>
      </c>
      <c r="N56" s="209">
        <f>SUM(B56:M56)/12</f>
        <v>36.85</v>
      </c>
      <c r="O56" s="286">
        <f t="shared" si="1"/>
        <v>99.9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190</v>
      </c>
      <c r="B57" s="152">
        <v>36</v>
      </c>
      <c r="C57" s="152">
        <v>34.6</v>
      </c>
      <c r="D57" s="152">
        <v>34.6</v>
      </c>
      <c r="E57" s="152">
        <v>34.799999999999997</v>
      </c>
      <c r="F57" s="152">
        <v>35.1</v>
      </c>
      <c r="G57" s="152">
        <v>38.5</v>
      </c>
      <c r="H57" s="152">
        <v>37</v>
      </c>
      <c r="I57" s="152">
        <v>35</v>
      </c>
      <c r="J57" s="152">
        <v>34.6</v>
      </c>
      <c r="K57" s="152">
        <v>36.1</v>
      </c>
      <c r="L57" s="152">
        <v>37.200000000000003</v>
      </c>
      <c r="M57" s="152">
        <v>33.200000000000003</v>
      </c>
      <c r="N57" s="209">
        <f>SUM(B57:M57)/12</f>
        <v>35.558333333333337</v>
      </c>
      <c r="O57" s="286">
        <f t="shared" si="1"/>
        <v>96.5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2">
        <v>34.4</v>
      </c>
      <c r="C58" s="152">
        <v>36.299999999999997</v>
      </c>
      <c r="D58" s="152">
        <v>33.799999999999997</v>
      </c>
      <c r="E58" s="152">
        <v>34.6</v>
      </c>
      <c r="F58" s="152">
        <v>35.200000000000003</v>
      </c>
      <c r="G58" s="152">
        <v>34.799999999999997</v>
      </c>
      <c r="H58" s="152">
        <v>37.700000000000003</v>
      </c>
      <c r="I58" s="152">
        <v>35.5</v>
      </c>
      <c r="J58" s="152">
        <v>34.200000000000003</v>
      </c>
      <c r="K58" s="152">
        <v>34.700000000000003</v>
      </c>
      <c r="L58" s="152">
        <v>34.299999999999997</v>
      </c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171</v>
      </c>
      <c r="B84" s="145">
        <v>44.8</v>
      </c>
      <c r="C84" s="147">
        <v>51.5</v>
      </c>
      <c r="D84" s="145">
        <v>56.2</v>
      </c>
      <c r="E84" s="145">
        <v>57.8</v>
      </c>
      <c r="F84" s="145">
        <v>55.6</v>
      </c>
      <c r="G84" s="145">
        <v>62.4</v>
      </c>
      <c r="H84" s="147">
        <v>53</v>
      </c>
      <c r="I84" s="145">
        <v>50.6</v>
      </c>
      <c r="J84" s="145">
        <v>48</v>
      </c>
      <c r="K84" s="145">
        <v>47.1</v>
      </c>
      <c r="L84" s="145">
        <v>47.3</v>
      </c>
      <c r="M84" s="145">
        <v>54.3</v>
      </c>
      <c r="N84" s="208">
        <f t="shared" ref="N84:N87" si="2">SUM(B84:M84)/12</f>
        <v>52.383333333333326</v>
      </c>
      <c r="O84" s="286">
        <v>110.4</v>
      </c>
      <c r="Q84" s="285"/>
      <c r="R84" s="285"/>
    </row>
    <row r="85" spans="1:18" s="149" customFormat="1" ht="11.1" customHeight="1">
      <c r="A85" s="6" t="s">
        <v>181</v>
      </c>
      <c r="B85" s="145">
        <v>50.7</v>
      </c>
      <c r="C85" s="147">
        <v>49.7</v>
      </c>
      <c r="D85" s="145">
        <v>58.3</v>
      </c>
      <c r="E85" s="145">
        <v>55.1</v>
      </c>
      <c r="F85" s="145">
        <v>47.9</v>
      </c>
      <c r="G85" s="145">
        <v>63.1</v>
      </c>
      <c r="H85" s="147">
        <v>62.3</v>
      </c>
      <c r="I85" s="145">
        <v>54.5</v>
      </c>
      <c r="J85" s="145">
        <v>57.7</v>
      </c>
      <c r="K85" s="145">
        <v>59.4</v>
      </c>
      <c r="L85" s="145">
        <v>55.1</v>
      </c>
      <c r="M85" s="145">
        <v>50.9</v>
      </c>
      <c r="N85" s="208">
        <f t="shared" si="2"/>
        <v>55.391666666666673</v>
      </c>
      <c r="O85" s="286">
        <f t="shared" ref="O85:O87" si="3">ROUND(N85/N84*100,1)</f>
        <v>105.7</v>
      </c>
      <c r="Q85" s="285"/>
      <c r="R85" s="285"/>
    </row>
    <row r="86" spans="1:18" s="149" customFormat="1" ht="11.1" customHeight="1">
      <c r="A86" s="6" t="s">
        <v>185</v>
      </c>
      <c r="B86" s="145">
        <v>47.5</v>
      </c>
      <c r="C86" s="147">
        <v>49.6</v>
      </c>
      <c r="D86" s="145">
        <v>53.9</v>
      </c>
      <c r="E86" s="145">
        <v>60.2</v>
      </c>
      <c r="F86" s="145">
        <v>50.4</v>
      </c>
      <c r="G86" s="145">
        <v>53.5</v>
      </c>
      <c r="H86" s="147">
        <v>49.4</v>
      </c>
      <c r="I86" s="145">
        <v>42.2</v>
      </c>
      <c r="J86" s="145">
        <v>43.3</v>
      </c>
      <c r="K86" s="145">
        <v>49.1</v>
      </c>
      <c r="L86" s="145">
        <v>47.6</v>
      </c>
      <c r="M86" s="145">
        <v>50.1</v>
      </c>
      <c r="N86" s="208">
        <f t="shared" si="2"/>
        <v>49.733333333333327</v>
      </c>
      <c r="O86" s="286">
        <f t="shared" si="3"/>
        <v>89.8</v>
      </c>
      <c r="Q86" s="285"/>
      <c r="R86" s="285"/>
    </row>
    <row r="87" spans="1:18" s="149" customFormat="1" ht="11.1" customHeight="1">
      <c r="A87" s="6" t="s">
        <v>190</v>
      </c>
      <c r="B87" s="145">
        <v>45.8</v>
      </c>
      <c r="C87" s="147">
        <v>49.1</v>
      </c>
      <c r="D87" s="145">
        <v>45.6</v>
      </c>
      <c r="E87" s="145">
        <v>51.1</v>
      </c>
      <c r="F87" s="145">
        <v>49.4</v>
      </c>
      <c r="G87" s="145">
        <v>49.4</v>
      </c>
      <c r="H87" s="147">
        <v>46.6</v>
      </c>
      <c r="I87" s="145">
        <v>40.799999999999997</v>
      </c>
      <c r="J87" s="145">
        <v>43</v>
      </c>
      <c r="K87" s="145">
        <v>49</v>
      </c>
      <c r="L87" s="145">
        <v>45.6</v>
      </c>
      <c r="M87" s="145">
        <v>46.2</v>
      </c>
      <c r="N87" s="208">
        <f t="shared" si="2"/>
        <v>46.800000000000004</v>
      </c>
      <c r="O87" s="286">
        <f t="shared" si="3"/>
        <v>94.1</v>
      </c>
      <c r="Q87" s="285"/>
      <c r="R87" s="285"/>
    </row>
    <row r="88" spans="1:18" ht="11.1" customHeight="1">
      <c r="A88" s="6" t="s">
        <v>197</v>
      </c>
      <c r="B88" s="145">
        <v>48.4</v>
      </c>
      <c r="C88" s="147">
        <v>45</v>
      </c>
      <c r="D88" s="145">
        <v>46.8</v>
      </c>
      <c r="E88" s="145">
        <v>53.2</v>
      </c>
      <c r="F88" s="145">
        <v>49.8</v>
      </c>
      <c r="G88" s="145">
        <v>48.3</v>
      </c>
      <c r="H88" s="147">
        <v>57</v>
      </c>
      <c r="I88" s="145">
        <v>38.1</v>
      </c>
      <c r="J88" s="145">
        <v>44.6</v>
      </c>
      <c r="K88" s="145">
        <v>48.6</v>
      </c>
      <c r="L88" s="145">
        <v>49</v>
      </c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L89" sqref="L89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6">
        <v>44.4</v>
      </c>
      <c r="C25" s="156">
        <v>43.2</v>
      </c>
      <c r="D25" s="156">
        <v>58.3</v>
      </c>
      <c r="E25" s="156">
        <v>82.3</v>
      </c>
      <c r="F25" s="156">
        <v>75.599999999999994</v>
      </c>
      <c r="G25" s="156">
        <v>80.5</v>
      </c>
      <c r="H25" s="156">
        <v>62.3</v>
      </c>
      <c r="I25" s="156">
        <v>50.4</v>
      </c>
      <c r="J25" s="156">
        <v>48.5</v>
      </c>
      <c r="K25" s="156">
        <v>53.2</v>
      </c>
      <c r="L25" s="156">
        <v>47.2</v>
      </c>
      <c r="M25" s="156">
        <v>49</v>
      </c>
      <c r="N25" s="301">
        <f>SUM(B25:M25)</f>
        <v>694.90000000000009</v>
      </c>
      <c r="O25" s="204">
        <v>112.9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181</v>
      </c>
      <c r="B26" s="156">
        <v>55.9</v>
      </c>
      <c r="C26" s="156">
        <v>45.3</v>
      </c>
      <c r="D26" s="156">
        <v>66.8</v>
      </c>
      <c r="E26" s="156">
        <v>60.7</v>
      </c>
      <c r="F26" s="156">
        <v>50.5</v>
      </c>
      <c r="G26" s="156">
        <v>71.599999999999994</v>
      </c>
      <c r="H26" s="156">
        <v>77</v>
      </c>
      <c r="I26" s="156">
        <v>59.3</v>
      </c>
      <c r="J26" s="156">
        <v>70.2</v>
      </c>
      <c r="K26" s="156">
        <v>61.2</v>
      </c>
      <c r="L26" s="156">
        <v>59</v>
      </c>
      <c r="M26" s="156">
        <v>56.5</v>
      </c>
      <c r="N26" s="301">
        <f>SUM(B26:M26)</f>
        <v>734</v>
      </c>
      <c r="O26" s="204">
        <f t="shared" ref="O26:O28" si="0">ROUND(N26/N25*100,1)</f>
        <v>105.6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185</v>
      </c>
      <c r="B27" s="156">
        <v>51.7</v>
      </c>
      <c r="C27" s="156">
        <v>54.7</v>
      </c>
      <c r="D27" s="156">
        <v>64.900000000000006</v>
      </c>
      <c r="E27" s="156">
        <v>78.400000000000006</v>
      </c>
      <c r="F27" s="156">
        <v>75.5</v>
      </c>
      <c r="G27" s="156">
        <v>75.900000000000006</v>
      </c>
      <c r="H27" s="156">
        <v>59.8</v>
      </c>
      <c r="I27" s="156">
        <v>43.5</v>
      </c>
      <c r="J27" s="156">
        <v>45.8</v>
      </c>
      <c r="K27" s="156">
        <v>57.2</v>
      </c>
      <c r="L27" s="156">
        <v>60.4</v>
      </c>
      <c r="M27" s="156">
        <v>59.4</v>
      </c>
      <c r="N27" s="301">
        <f>SUM(B27:M27)</f>
        <v>727.2</v>
      </c>
      <c r="O27" s="204">
        <f t="shared" si="0"/>
        <v>99.1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190</v>
      </c>
      <c r="B28" s="156">
        <v>66.8</v>
      </c>
      <c r="C28" s="156">
        <v>67.3</v>
      </c>
      <c r="D28" s="156">
        <v>56.7</v>
      </c>
      <c r="E28" s="156">
        <v>83.1</v>
      </c>
      <c r="F28" s="156">
        <v>88.1</v>
      </c>
      <c r="G28" s="156">
        <v>81</v>
      </c>
      <c r="H28" s="156">
        <v>87.1</v>
      </c>
      <c r="I28" s="156">
        <v>67.8</v>
      </c>
      <c r="J28" s="156">
        <v>69.8</v>
      </c>
      <c r="K28" s="156">
        <v>76.8</v>
      </c>
      <c r="L28" s="156">
        <v>71</v>
      </c>
      <c r="M28" s="156">
        <v>66.7</v>
      </c>
      <c r="N28" s="301">
        <f>SUM(B28:M28)</f>
        <v>882.19999999999993</v>
      </c>
      <c r="O28" s="204">
        <f t="shared" si="0"/>
        <v>121.3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197</v>
      </c>
      <c r="B29" s="156">
        <v>57.5</v>
      </c>
      <c r="C29" s="156">
        <v>61.1</v>
      </c>
      <c r="D29" s="156">
        <v>69.5</v>
      </c>
      <c r="E29" s="156">
        <v>79.7</v>
      </c>
      <c r="F29" s="156">
        <v>71</v>
      </c>
      <c r="G29" s="156">
        <v>78.599999999999994</v>
      </c>
      <c r="H29" s="156">
        <v>84.7</v>
      </c>
      <c r="I29" s="156">
        <v>65</v>
      </c>
      <c r="J29" s="156">
        <v>65.2</v>
      </c>
      <c r="K29" s="156">
        <v>71.599999999999994</v>
      </c>
      <c r="L29" s="156">
        <v>66.099999999999994</v>
      </c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6">
        <v>32.1</v>
      </c>
      <c r="C54" s="156">
        <v>30.1</v>
      </c>
      <c r="D54" s="156">
        <v>28.9</v>
      </c>
      <c r="E54" s="156">
        <v>38</v>
      </c>
      <c r="F54" s="156">
        <v>43.4</v>
      </c>
      <c r="G54" s="156">
        <v>45.9</v>
      </c>
      <c r="H54" s="156">
        <v>40.200000000000003</v>
      </c>
      <c r="I54" s="156">
        <v>40.5</v>
      </c>
      <c r="J54" s="156">
        <v>41.7</v>
      </c>
      <c r="K54" s="156">
        <v>40.799999999999997</v>
      </c>
      <c r="L54" s="156">
        <v>40.1</v>
      </c>
      <c r="M54" s="156">
        <v>39.6</v>
      </c>
      <c r="N54" s="209">
        <f>SUM(B54:M54)/12</f>
        <v>38.44166666666667</v>
      </c>
      <c r="O54" s="204">
        <v>72.400000000000006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181</v>
      </c>
      <c r="B55" s="156">
        <v>40.9</v>
      </c>
      <c r="C55" s="156">
        <v>41</v>
      </c>
      <c r="D55" s="156">
        <v>39.5</v>
      </c>
      <c r="E55" s="156">
        <v>39.4</v>
      </c>
      <c r="F55" s="156">
        <v>37.9</v>
      </c>
      <c r="G55" s="156">
        <v>41.3</v>
      </c>
      <c r="H55" s="156">
        <v>37.5</v>
      </c>
      <c r="I55" s="156">
        <v>38.6</v>
      </c>
      <c r="J55" s="156">
        <v>37.9</v>
      </c>
      <c r="K55" s="156">
        <v>39.700000000000003</v>
      </c>
      <c r="L55" s="156">
        <v>43.1</v>
      </c>
      <c r="M55" s="156">
        <v>40.299999999999997</v>
      </c>
      <c r="N55" s="209">
        <f>SUM(B55:M55)/12</f>
        <v>39.758333333333333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6">
        <v>43.2</v>
      </c>
      <c r="C56" s="156">
        <v>43.6</v>
      </c>
      <c r="D56" s="156">
        <v>42.1</v>
      </c>
      <c r="E56" s="156">
        <v>42.7</v>
      </c>
      <c r="F56" s="156">
        <v>44.7</v>
      </c>
      <c r="G56" s="156">
        <v>45.4</v>
      </c>
      <c r="H56" s="156">
        <v>44.5</v>
      </c>
      <c r="I56" s="156">
        <v>42.1</v>
      </c>
      <c r="J56" s="156">
        <v>40.200000000000003</v>
      </c>
      <c r="K56" s="156">
        <v>41.4</v>
      </c>
      <c r="L56" s="156">
        <v>42.1</v>
      </c>
      <c r="M56" s="156">
        <v>41.3</v>
      </c>
      <c r="N56" s="209">
        <f>SUM(B56:M56)/12</f>
        <v>42.774999999999999</v>
      </c>
      <c r="O56" s="204">
        <f t="shared" ref="O56:O57" si="1">ROUND(N56/N55*100,1)</f>
        <v>107.6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190</v>
      </c>
      <c r="B57" s="156">
        <v>61.3</v>
      </c>
      <c r="C57" s="156">
        <v>64.400000000000006</v>
      </c>
      <c r="D57" s="156">
        <v>55.6</v>
      </c>
      <c r="E57" s="156">
        <v>60.4</v>
      </c>
      <c r="F57" s="156">
        <v>62.7</v>
      </c>
      <c r="G57" s="156">
        <v>61.6</v>
      </c>
      <c r="H57" s="156">
        <v>59.8</v>
      </c>
      <c r="I57" s="156">
        <v>61.8</v>
      </c>
      <c r="J57" s="156">
        <v>59.1</v>
      </c>
      <c r="K57" s="156">
        <v>58.1</v>
      </c>
      <c r="L57" s="156">
        <v>59.8</v>
      </c>
      <c r="M57" s="156">
        <v>59</v>
      </c>
      <c r="N57" s="209">
        <f>SUM(B57:M57)/12</f>
        <v>60.300000000000004</v>
      </c>
      <c r="O57" s="204">
        <f t="shared" si="1"/>
        <v>141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6">
        <v>58.1</v>
      </c>
      <c r="C58" s="156">
        <v>57.2</v>
      </c>
      <c r="D58" s="156">
        <v>54.3</v>
      </c>
      <c r="E58" s="156">
        <v>55.5</v>
      </c>
      <c r="F58" s="156">
        <v>54</v>
      </c>
      <c r="G58" s="156">
        <v>54</v>
      </c>
      <c r="H58" s="156">
        <v>51.4</v>
      </c>
      <c r="I58" s="156">
        <v>57.8</v>
      </c>
      <c r="J58" s="156">
        <v>54</v>
      </c>
      <c r="K58" s="156">
        <v>53.8</v>
      </c>
      <c r="L58" s="156">
        <v>51.9</v>
      </c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1">
        <v>138.19999999999999</v>
      </c>
      <c r="C84" s="11">
        <v>142.4</v>
      </c>
      <c r="D84" s="11">
        <v>199.9</v>
      </c>
      <c r="E84" s="11">
        <v>232.5</v>
      </c>
      <c r="F84" s="11">
        <v>179</v>
      </c>
      <c r="G84" s="11">
        <v>177.6</v>
      </c>
      <c r="H84" s="11">
        <v>151.19999999999999</v>
      </c>
      <c r="I84" s="11">
        <v>124.5</v>
      </c>
      <c r="J84" s="11">
        <v>116.7</v>
      </c>
      <c r="K84" s="11">
        <v>129.9</v>
      </c>
      <c r="L84" s="11">
        <v>117.4</v>
      </c>
      <c r="M84" s="11">
        <v>123.6</v>
      </c>
      <c r="N84" s="208">
        <f>SUM(B84:M84)/12</f>
        <v>152.74166666666667</v>
      </c>
      <c r="O84" s="147">
        <v>153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181</v>
      </c>
      <c r="B85" s="11">
        <v>137.30000000000001</v>
      </c>
      <c r="C85" s="11">
        <v>110.5</v>
      </c>
      <c r="D85" s="11">
        <v>167.7</v>
      </c>
      <c r="E85" s="11">
        <v>153.9</v>
      </c>
      <c r="F85" s="11">
        <v>132.6</v>
      </c>
      <c r="G85" s="11">
        <v>176.4</v>
      </c>
      <c r="H85" s="11">
        <v>200.3</v>
      </c>
      <c r="I85" s="11">
        <v>154.69999999999999</v>
      </c>
      <c r="J85" s="11">
        <v>184.4</v>
      </c>
      <c r="K85" s="11">
        <v>155.5</v>
      </c>
      <c r="L85" s="11">
        <v>138.4</v>
      </c>
      <c r="M85" s="11">
        <v>138.80000000000001</v>
      </c>
      <c r="N85" s="208">
        <f>SUM(B85:M85)/12</f>
        <v>154.20833333333334</v>
      </c>
      <c r="O85" s="147">
        <f t="shared" ref="O85:O87" si="2">ROUND(N85/N84*100,1)</f>
        <v>101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185</v>
      </c>
      <c r="B86" s="11">
        <v>120.5</v>
      </c>
      <c r="C86" s="11">
        <v>125.7</v>
      </c>
      <c r="D86" s="11">
        <v>153</v>
      </c>
      <c r="E86" s="11">
        <v>184.3</v>
      </c>
      <c r="F86" s="11">
        <v>170.6</v>
      </c>
      <c r="G86" s="11">
        <v>167.7</v>
      </c>
      <c r="H86" s="11">
        <v>134</v>
      </c>
      <c r="I86" s="11">
        <v>103.1</v>
      </c>
      <c r="J86" s="11">
        <v>113.4</v>
      </c>
      <c r="K86" s="11">
        <v>138.6</v>
      </c>
      <c r="L86" s="11">
        <v>143.80000000000001</v>
      </c>
      <c r="M86" s="11">
        <v>143.4</v>
      </c>
      <c r="N86" s="208">
        <f>SUM(B86:M86)/12</f>
        <v>141.50833333333333</v>
      </c>
      <c r="O86" s="147">
        <f t="shared" si="2"/>
        <v>91.8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190</v>
      </c>
      <c r="B87" s="11">
        <v>110.9</v>
      </c>
      <c r="C87" s="11">
        <v>104.5</v>
      </c>
      <c r="D87" s="11">
        <v>101.8</v>
      </c>
      <c r="E87" s="11">
        <v>139.1</v>
      </c>
      <c r="F87" s="11">
        <v>141.30000000000001</v>
      </c>
      <c r="G87" s="11">
        <v>131.1</v>
      </c>
      <c r="H87" s="11">
        <v>144.9</v>
      </c>
      <c r="I87" s="11">
        <v>109.9</v>
      </c>
      <c r="J87" s="11">
        <v>117.8</v>
      </c>
      <c r="K87" s="11">
        <v>131.80000000000001</v>
      </c>
      <c r="L87" s="11">
        <v>119</v>
      </c>
      <c r="M87" s="11">
        <v>113</v>
      </c>
      <c r="N87" s="208">
        <f>SUM(B87:M87)/12</f>
        <v>122.09166666666665</v>
      </c>
      <c r="O87" s="147">
        <f t="shared" si="2"/>
        <v>86.3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197</v>
      </c>
      <c r="B88" s="11">
        <v>99</v>
      </c>
      <c r="C88" s="11">
        <v>106.6</v>
      </c>
      <c r="D88" s="11">
        <v>127.3</v>
      </c>
      <c r="E88" s="11">
        <v>144</v>
      </c>
      <c r="F88" s="11">
        <v>131</v>
      </c>
      <c r="G88" s="11">
        <v>145.6</v>
      </c>
      <c r="H88" s="11">
        <v>163.19999999999999</v>
      </c>
      <c r="I88" s="11">
        <v>113.3</v>
      </c>
      <c r="J88" s="11">
        <v>120</v>
      </c>
      <c r="K88" s="11">
        <v>133</v>
      </c>
      <c r="L88" s="11">
        <v>126.8</v>
      </c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L89" sqref="L89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351">
        <v>75.7</v>
      </c>
      <c r="C25" s="351">
        <v>92.3</v>
      </c>
      <c r="D25" s="351">
        <v>105</v>
      </c>
      <c r="E25" s="351">
        <v>103.6</v>
      </c>
      <c r="F25" s="351">
        <v>94.9</v>
      </c>
      <c r="G25" s="351">
        <v>106.3</v>
      </c>
      <c r="H25" s="351">
        <v>100.1</v>
      </c>
      <c r="I25" s="351">
        <v>100.9</v>
      </c>
      <c r="J25" s="351">
        <v>91.8</v>
      </c>
      <c r="K25" s="351">
        <v>87.4</v>
      </c>
      <c r="L25" s="351">
        <v>90</v>
      </c>
      <c r="M25" s="351">
        <v>78.099999999999994</v>
      </c>
      <c r="N25" s="209">
        <f>SUM(B25:M25)</f>
        <v>1126.0999999999999</v>
      </c>
      <c r="O25" s="352">
        <v>95.6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181</v>
      </c>
      <c r="B26" s="351">
        <v>68.900000000000006</v>
      </c>
      <c r="C26" s="351">
        <v>75.7</v>
      </c>
      <c r="D26" s="351">
        <v>96.3</v>
      </c>
      <c r="E26" s="351">
        <v>98.9</v>
      </c>
      <c r="F26" s="351">
        <v>89.3</v>
      </c>
      <c r="G26" s="351">
        <v>96</v>
      </c>
      <c r="H26" s="351">
        <v>90.2</v>
      </c>
      <c r="I26" s="351">
        <v>87.2</v>
      </c>
      <c r="J26" s="351">
        <v>85.7</v>
      </c>
      <c r="K26" s="351">
        <v>93.5</v>
      </c>
      <c r="L26" s="351">
        <v>82.1</v>
      </c>
      <c r="M26" s="351">
        <v>87</v>
      </c>
      <c r="N26" s="209">
        <f>SUM(B26:M26)</f>
        <v>1050.8000000000002</v>
      </c>
      <c r="O26" s="352">
        <f t="shared" ref="O26:O28" si="0">ROUND(N26/N25*100,1)</f>
        <v>93.3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185</v>
      </c>
      <c r="B27" s="351">
        <v>72.7</v>
      </c>
      <c r="C27" s="351">
        <v>83.2</v>
      </c>
      <c r="D27" s="351">
        <v>89.9</v>
      </c>
      <c r="E27" s="351">
        <v>103.8</v>
      </c>
      <c r="F27" s="351">
        <v>94.4</v>
      </c>
      <c r="G27" s="351">
        <v>91.6</v>
      </c>
      <c r="H27" s="351">
        <v>108.5</v>
      </c>
      <c r="I27" s="351">
        <v>91.8</v>
      </c>
      <c r="J27" s="351">
        <v>101.6</v>
      </c>
      <c r="K27" s="351">
        <v>100.2</v>
      </c>
      <c r="L27" s="351">
        <v>94.2</v>
      </c>
      <c r="M27" s="351">
        <v>94.5</v>
      </c>
      <c r="N27" s="209">
        <f>SUM(B27:M27)</f>
        <v>1126.4000000000001</v>
      </c>
      <c r="O27" s="352">
        <f t="shared" si="0"/>
        <v>107.2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190</v>
      </c>
      <c r="B28" s="351">
        <v>84.8</v>
      </c>
      <c r="C28" s="351">
        <v>90.4</v>
      </c>
      <c r="D28" s="351">
        <v>95.5</v>
      </c>
      <c r="E28" s="351">
        <v>97.1</v>
      </c>
      <c r="F28" s="351">
        <v>101.6</v>
      </c>
      <c r="G28" s="351">
        <v>103.3</v>
      </c>
      <c r="H28" s="351">
        <v>108.1</v>
      </c>
      <c r="I28" s="351">
        <v>97.7</v>
      </c>
      <c r="J28" s="351">
        <v>101.1</v>
      </c>
      <c r="K28" s="351">
        <v>101.5</v>
      </c>
      <c r="L28" s="351">
        <v>93.9</v>
      </c>
      <c r="M28" s="351">
        <v>89.6</v>
      </c>
      <c r="N28" s="209">
        <f>SUM(B28:M28)</f>
        <v>1164.5999999999999</v>
      </c>
      <c r="O28" s="352">
        <f t="shared" si="0"/>
        <v>103.4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197</v>
      </c>
      <c r="B29" s="351">
        <v>83.6</v>
      </c>
      <c r="C29" s="351">
        <v>91.7</v>
      </c>
      <c r="D29" s="351">
        <v>95.8</v>
      </c>
      <c r="E29" s="351">
        <v>98.5</v>
      </c>
      <c r="F29" s="351">
        <v>91.1</v>
      </c>
      <c r="G29" s="351">
        <v>95.5</v>
      </c>
      <c r="H29" s="351">
        <v>105.6</v>
      </c>
      <c r="I29" s="351">
        <v>93.9</v>
      </c>
      <c r="J29" s="351">
        <v>95.9</v>
      </c>
      <c r="K29" s="351">
        <v>106.1</v>
      </c>
      <c r="L29" s="351">
        <v>87.4</v>
      </c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171</v>
      </c>
      <c r="B54" s="152">
        <v>99.7</v>
      </c>
      <c r="C54" s="152">
        <v>109.5</v>
      </c>
      <c r="D54" s="152">
        <v>111.4</v>
      </c>
      <c r="E54" s="152">
        <v>102.9</v>
      </c>
      <c r="F54" s="152">
        <v>113.3</v>
      </c>
      <c r="G54" s="152">
        <v>123.3</v>
      </c>
      <c r="H54" s="152">
        <v>120.8</v>
      </c>
      <c r="I54" s="152">
        <v>138.19999999999999</v>
      </c>
      <c r="J54" s="152">
        <v>132.1</v>
      </c>
      <c r="K54" s="152">
        <v>128.30000000000001</v>
      </c>
      <c r="L54" s="152">
        <v>125.1</v>
      </c>
      <c r="M54" s="152">
        <v>109.6</v>
      </c>
      <c r="N54" s="209">
        <f>SUM(B54:M54)/12</f>
        <v>117.84999999999997</v>
      </c>
      <c r="O54" s="352">
        <v>100.1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181</v>
      </c>
      <c r="B55" s="152">
        <v>110.3</v>
      </c>
      <c r="C55" s="152">
        <v>109</v>
      </c>
      <c r="D55" s="152">
        <v>108.2</v>
      </c>
      <c r="E55" s="152">
        <v>113.1</v>
      </c>
      <c r="F55" s="152">
        <v>122.4</v>
      </c>
      <c r="G55" s="152">
        <v>116.8</v>
      </c>
      <c r="H55" s="152">
        <v>108.9</v>
      </c>
      <c r="I55" s="152">
        <v>107</v>
      </c>
      <c r="J55" s="152">
        <v>101.1</v>
      </c>
      <c r="K55" s="152">
        <v>109.4</v>
      </c>
      <c r="L55" s="152">
        <v>99.1</v>
      </c>
      <c r="M55" s="152">
        <v>97.9</v>
      </c>
      <c r="N55" s="209">
        <f>SUM(B55:M55)/12</f>
        <v>108.60000000000001</v>
      </c>
      <c r="O55" s="352">
        <f t="shared" ref="O55:O57" si="1">ROUND(N55/N54*100,1)</f>
        <v>92.2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185</v>
      </c>
      <c r="B56" s="152">
        <v>97.3</v>
      </c>
      <c r="C56" s="152">
        <v>99.8</v>
      </c>
      <c r="D56" s="152">
        <v>97.4</v>
      </c>
      <c r="E56" s="152">
        <v>100.8</v>
      </c>
      <c r="F56" s="152">
        <v>107.3</v>
      </c>
      <c r="G56" s="152">
        <v>108.2</v>
      </c>
      <c r="H56" s="152">
        <v>107.3</v>
      </c>
      <c r="I56" s="152">
        <v>103.7</v>
      </c>
      <c r="J56" s="152">
        <v>106</v>
      </c>
      <c r="K56" s="152">
        <v>105.3</v>
      </c>
      <c r="L56" s="152">
        <v>104.4</v>
      </c>
      <c r="M56" s="152">
        <v>95</v>
      </c>
      <c r="N56" s="209">
        <f>SUM(B56:M56)/12</f>
        <v>102.70833333333336</v>
      </c>
      <c r="O56" s="352">
        <f t="shared" si="1"/>
        <v>94.6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190</v>
      </c>
      <c r="B57" s="152">
        <v>99.6</v>
      </c>
      <c r="C57" s="152">
        <v>101.8</v>
      </c>
      <c r="D57" s="152">
        <v>103.7</v>
      </c>
      <c r="E57" s="152">
        <v>98.9</v>
      </c>
      <c r="F57" s="152">
        <v>104</v>
      </c>
      <c r="G57" s="152">
        <v>110.2</v>
      </c>
      <c r="H57" s="152">
        <v>101.3</v>
      </c>
      <c r="I57" s="152">
        <v>102.5</v>
      </c>
      <c r="J57" s="152">
        <v>108.1</v>
      </c>
      <c r="K57" s="152">
        <v>107.5</v>
      </c>
      <c r="L57" s="152">
        <v>104</v>
      </c>
      <c r="M57" s="152">
        <v>97</v>
      </c>
      <c r="N57" s="209">
        <f>SUM(B57:M57)/12</f>
        <v>103.21666666666665</v>
      </c>
      <c r="O57" s="352">
        <f t="shared" si="1"/>
        <v>100.5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197</v>
      </c>
      <c r="B58" s="152">
        <v>90.2</v>
      </c>
      <c r="C58" s="152">
        <v>104.7</v>
      </c>
      <c r="D58" s="152">
        <v>104.4</v>
      </c>
      <c r="E58" s="152">
        <v>103.1</v>
      </c>
      <c r="F58" s="152">
        <v>107.2</v>
      </c>
      <c r="G58" s="152">
        <v>105</v>
      </c>
      <c r="H58" s="152">
        <v>102.6</v>
      </c>
      <c r="I58" s="152">
        <v>107.5</v>
      </c>
      <c r="J58" s="152">
        <v>102.7</v>
      </c>
      <c r="K58" s="152">
        <v>108.8</v>
      </c>
      <c r="L58" s="152">
        <v>107.5</v>
      </c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171</v>
      </c>
      <c r="B84" s="147">
        <v>76.099999999999994</v>
      </c>
      <c r="C84" s="147">
        <v>83.6</v>
      </c>
      <c r="D84" s="147">
        <v>94.2</v>
      </c>
      <c r="E84" s="147">
        <v>100.7</v>
      </c>
      <c r="F84" s="147">
        <v>83</v>
      </c>
      <c r="G84" s="147">
        <v>85.6</v>
      </c>
      <c r="H84" s="147">
        <v>83.1</v>
      </c>
      <c r="I84" s="147">
        <v>71.099999999999994</v>
      </c>
      <c r="J84" s="147">
        <v>70.099999999999994</v>
      </c>
      <c r="K84" s="147">
        <v>68.599999999999994</v>
      </c>
      <c r="L84" s="147">
        <v>72.099999999999994</v>
      </c>
      <c r="M84" s="147">
        <v>73.099999999999994</v>
      </c>
      <c r="N84" s="208">
        <f t="shared" ref="N84:N87" si="2">SUM(B84:M84)/12</f>
        <v>80.108333333333334</v>
      </c>
      <c r="O84" s="213">
        <v>96</v>
      </c>
      <c r="Q84" s="285"/>
      <c r="R84" s="285"/>
    </row>
    <row r="85" spans="1:26" s="149" customFormat="1" ht="11.1" customHeight="1">
      <c r="A85" s="6" t="s">
        <v>181</v>
      </c>
      <c r="B85" s="147">
        <v>62.3</v>
      </c>
      <c r="C85" s="147">
        <v>69.599999999999994</v>
      </c>
      <c r="D85" s="147">
        <v>89</v>
      </c>
      <c r="E85" s="147">
        <v>87.2</v>
      </c>
      <c r="F85" s="147">
        <v>71.900000000000006</v>
      </c>
      <c r="G85" s="147">
        <v>82.6</v>
      </c>
      <c r="H85" s="147">
        <v>83.4</v>
      </c>
      <c r="I85" s="147">
        <v>81.599999999999994</v>
      </c>
      <c r="J85" s="147">
        <v>85.1</v>
      </c>
      <c r="K85" s="147">
        <v>84.9</v>
      </c>
      <c r="L85" s="147">
        <v>83.6</v>
      </c>
      <c r="M85" s="147">
        <v>88.9</v>
      </c>
      <c r="N85" s="208">
        <f t="shared" si="2"/>
        <v>80.841666666666669</v>
      </c>
      <c r="O85" s="213">
        <f t="shared" ref="O85:O87" si="3">ROUND(N85/N84*100,1)</f>
        <v>100.9</v>
      </c>
      <c r="Q85" s="285"/>
      <c r="R85" s="285"/>
    </row>
    <row r="86" spans="1:26" s="149" customFormat="1" ht="11.1" customHeight="1">
      <c r="A86" s="6" t="s">
        <v>185</v>
      </c>
      <c r="B86" s="147">
        <v>74.8</v>
      </c>
      <c r="C86" s="147">
        <v>83.1</v>
      </c>
      <c r="D86" s="147">
        <v>92.4</v>
      </c>
      <c r="E86" s="147">
        <v>103</v>
      </c>
      <c r="F86" s="147">
        <v>87.6</v>
      </c>
      <c r="G86" s="147">
        <v>84.6</v>
      </c>
      <c r="H86" s="147">
        <v>101.1</v>
      </c>
      <c r="I86" s="147">
        <v>88.7</v>
      </c>
      <c r="J86" s="147">
        <v>95.8</v>
      </c>
      <c r="K86" s="147">
        <v>95.2</v>
      </c>
      <c r="L86" s="147">
        <v>90.3</v>
      </c>
      <c r="M86" s="147">
        <v>99.5</v>
      </c>
      <c r="N86" s="208">
        <f t="shared" si="2"/>
        <v>91.341666666666654</v>
      </c>
      <c r="O86" s="213">
        <f t="shared" si="3"/>
        <v>113</v>
      </c>
      <c r="Q86" s="285"/>
      <c r="R86" s="285"/>
    </row>
    <row r="87" spans="1:26" s="149" customFormat="1" ht="11.1" customHeight="1">
      <c r="A87" s="6" t="s">
        <v>190</v>
      </c>
      <c r="B87" s="147">
        <v>84.8</v>
      </c>
      <c r="C87" s="147">
        <v>88.7</v>
      </c>
      <c r="D87" s="147">
        <v>92</v>
      </c>
      <c r="E87" s="147">
        <v>98.3</v>
      </c>
      <c r="F87" s="147">
        <v>97.7</v>
      </c>
      <c r="G87" s="147">
        <v>93.6</v>
      </c>
      <c r="H87" s="147">
        <v>106.5</v>
      </c>
      <c r="I87" s="147">
        <v>95.3</v>
      </c>
      <c r="J87" s="147">
        <v>93.3</v>
      </c>
      <c r="K87" s="147">
        <v>94.5</v>
      </c>
      <c r="L87" s="147">
        <v>90.5</v>
      </c>
      <c r="M87" s="147">
        <v>92.7</v>
      </c>
      <c r="N87" s="208">
        <f t="shared" si="2"/>
        <v>93.99166666666666</v>
      </c>
      <c r="O87" s="213">
        <f t="shared" si="3"/>
        <v>102.9</v>
      </c>
      <c r="Q87" s="285"/>
      <c r="R87" s="285"/>
    </row>
    <row r="88" spans="1:26" s="149" customFormat="1" ht="11.1" customHeight="1">
      <c r="A88" s="6" t="s">
        <v>197</v>
      </c>
      <c r="B88" s="147">
        <v>92.9</v>
      </c>
      <c r="C88" s="147">
        <v>86.6</v>
      </c>
      <c r="D88" s="147">
        <v>91.8</v>
      </c>
      <c r="E88" s="147">
        <v>95.5</v>
      </c>
      <c r="F88" s="147">
        <v>84.7</v>
      </c>
      <c r="G88" s="147">
        <v>91</v>
      </c>
      <c r="H88" s="147">
        <v>102.9</v>
      </c>
      <c r="I88" s="147">
        <v>87</v>
      </c>
      <c r="J88" s="147">
        <v>93.6</v>
      </c>
      <c r="K88" s="147">
        <v>97.4</v>
      </c>
      <c r="L88" s="147">
        <v>81.400000000000006</v>
      </c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L89" sqref="L89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2">
        <v>16.5</v>
      </c>
      <c r="C25" s="152">
        <v>20.6</v>
      </c>
      <c r="D25" s="152">
        <v>23</v>
      </c>
      <c r="E25" s="152">
        <v>25.7</v>
      </c>
      <c r="F25" s="152">
        <v>22.2</v>
      </c>
      <c r="G25" s="152">
        <v>20.9</v>
      </c>
      <c r="H25" s="152">
        <v>21.1</v>
      </c>
      <c r="I25" s="152">
        <v>47.8</v>
      </c>
      <c r="J25" s="152">
        <v>50.3</v>
      </c>
      <c r="K25" s="152">
        <v>43.9</v>
      </c>
      <c r="L25" s="152">
        <v>48.7</v>
      </c>
      <c r="M25" s="331">
        <v>53</v>
      </c>
      <c r="N25" s="282">
        <f>SUM(B25:M25)</f>
        <v>393.7</v>
      </c>
      <c r="O25" s="204">
        <v>150.5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181</v>
      </c>
      <c r="B26" s="152">
        <v>43</v>
      </c>
      <c r="C26" s="152">
        <v>42.4</v>
      </c>
      <c r="D26" s="152">
        <v>49.1</v>
      </c>
      <c r="E26" s="152">
        <v>50.7</v>
      </c>
      <c r="F26" s="152">
        <v>52.2</v>
      </c>
      <c r="G26" s="152">
        <v>51</v>
      </c>
      <c r="H26" s="152">
        <v>52.7</v>
      </c>
      <c r="I26" s="152">
        <v>47.1</v>
      </c>
      <c r="J26" s="152">
        <v>50.4</v>
      </c>
      <c r="K26" s="152">
        <v>48.7</v>
      </c>
      <c r="L26" s="152">
        <v>50.5</v>
      </c>
      <c r="M26" s="331">
        <v>52.5</v>
      </c>
      <c r="N26" s="282">
        <f>SUM(B26:M26)</f>
        <v>590.29999999999995</v>
      </c>
      <c r="O26" s="204">
        <f>SUM(N26/N25)*100</f>
        <v>149.93649987299972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185</v>
      </c>
      <c r="B27" s="152">
        <v>45.1</v>
      </c>
      <c r="C27" s="152">
        <v>47.2</v>
      </c>
      <c r="D27" s="152">
        <v>51.8</v>
      </c>
      <c r="E27" s="152">
        <v>45.6</v>
      </c>
      <c r="F27" s="152">
        <v>54.3</v>
      </c>
      <c r="G27" s="152">
        <v>56.1</v>
      </c>
      <c r="H27" s="152">
        <v>59.2</v>
      </c>
      <c r="I27" s="152">
        <v>51.8</v>
      </c>
      <c r="J27" s="152">
        <v>58.3</v>
      </c>
      <c r="K27" s="152">
        <v>66.7</v>
      </c>
      <c r="L27" s="152">
        <v>52</v>
      </c>
      <c r="M27" s="331">
        <v>65.099999999999994</v>
      </c>
      <c r="N27" s="282">
        <f>SUM(B27:M27)</f>
        <v>653.20000000000005</v>
      </c>
      <c r="O27" s="204">
        <f>SUM(N27/N26)*100</f>
        <v>110.6555988480434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190</v>
      </c>
      <c r="B28" s="152">
        <v>49.8</v>
      </c>
      <c r="C28" s="152">
        <v>57.9</v>
      </c>
      <c r="D28" s="152">
        <v>64.5</v>
      </c>
      <c r="E28" s="152">
        <v>49.4</v>
      </c>
      <c r="F28" s="152">
        <v>51.7</v>
      </c>
      <c r="G28" s="152">
        <v>63.4</v>
      </c>
      <c r="H28" s="152">
        <v>57.1</v>
      </c>
      <c r="I28" s="152">
        <v>50.4</v>
      </c>
      <c r="J28" s="152">
        <v>45.8</v>
      </c>
      <c r="K28" s="152">
        <v>51.8</v>
      </c>
      <c r="L28" s="152">
        <v>53.6</v>
      </c>
      <c r="M28" s="331">
        <v>54.4</v>
      </c>
      <c r="N28" s="282">
        <f>SUM(B28:M28)</f>
        <v>649.79999999999995</v>
      </c>
      <c r="O28" s="204">
        <f>SUM(N28/N27)*100</f>
        <v>99.479485609308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197</v>
      </c>
      <c r="B29" s="152">
        <v>48.1</v>
      </c>
      <c r="C29" s="152">
        <v>55.4</v>
      </c>
      <c r="D29" s="152">
        <v>57.1</v>
      </c>
      <c r="E29" s="152">
        <v>57.9</v>
      </c>
      <c r="F29" s="152">
        <v>56.6</v>
      </c>
      <c r="G29" s="152">
        <v>55.7</v>
      </c>
      <c r="H29" s="152">
        <v>59.7</v>
      </c>
      <c r="I29" s="152">
        <v>52.8</v>
      </c>
      <c r="J29" s="152">
        <v>45.7</v>
      </c>
      <c r="K29" s="152">
        <v>41.7</v>
      </c>
      <c r="L29" s="152">
        <v>38.799999999999997</v>
      </c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29.4</v>
      </c>
      <c r="C54" s="152">
        <v>31.6</v>
      </c>
      <c r="D54" s="152">
        <v>30.7</v>
      </c>
      <c r="E54" s="152">
        <v>30.6</v>
      </c>
      <c r="F54" s="152">
        <v>30.2</v>
      </c>
      <c r="G54" s="152">
        <v>28.7</v>
      </c>
      <c r="H54" s="152">
        <v>28.73</v>
      </c>
      <c r="I54" s="152">
        <v>56.4</v>
      </c>
      <c r="J54" s="152">
        <v>57.8</v>
      </c>
      <c r="K54" s="152">
        <v>58.5</v>
      </c>
      <c r="L54" s="152">
        <v>62</v>
      </c>
      <c r="M54" s="152">
        <v>64.5</v>
      </c>
      <c r="N54" s="209">
        <f t="shared" ref="N54:N57" si="0">SUM(B54:M54)/12</f>
        <v>42.427500000000002</v>
      </c>
      <c r="O54" s="204">
        <v>134.5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181</v>
      </c>
      <c r="B55" s="152">
        <v>57.2</v>
      </c>
      <c r="C55" s="152">
        <v>59.9</v>
      </c>
      <c r="D55" s="152">
        <v>59.5</v>
      </c>
      <c r="E55" s="152">
        <v>59.8</v>
      </c>
      <c r="F55" s="152">
        <v>63.2</v>
      </c>
      <c r="G55" s="152">
        <v>61.4</v>
      </c>
      <c r="H55" s="152">
        <v>61.2</v>
      </c>
      <c r="I55" s="152">
        <v>62</v>
      </c>
      <c r="J55" s="152">
        <v>61.4</v>
      </c>
      <c r="K55" s="152">
        <v>60.1</v>
      </c>
      <c r="L55" s="152">
        <v>62.7</v>
      </c>
      <c r="M55" s="152">
        <v>64</v>
      </c>
      <c r="N55" s="209">
        <f t="shared" si="0"/>
        <v>61.033333333333331</v>
      </c>
      <c r="O55" s="204">
        <f t="shared" ref="O55:O57" si="1">SUM(N55/N54)*100</f>
        <v>143.85323984051223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2">
        <v>62.7</v>
      </c>
      <c r="C56" s="152">
        <v>63</v>
      </c>
      <c r="D56" s="152">
        <v>63.7</v>
      </c>
      <c r="E56" s="152">
        <v>64.5</v>
      </c>
      <c r="F56" s="152">
        <v>67.900000000000006</v>
      </c>
      <c r="G56" s="152">
        <v>67.099999999999994</v>
      </c>
      <c r="H56" s="152">
        <v>71.7</v>
      </c>
      <c r="I56" s="152">
        <v>72.099999999999994</v>
      </c>
      <c r="J56" s="152">
        <v>73.5</v>
      </c>
      <c r="K56" s="152">
        <v>77.5</v>
      </c>
      <c r="L56" s="152">
        <v>77</v>
      </c>
      <c r="M56" s="152">
        <v>77.3</v>
      </c>
      <c r="N56" s="209">
        <f t="shared" si="0"/>
        <v>69.833333333333329</v>
      </c>
      <c r="O56" s="204">
        <f t="shared" si="1"/>
        <v>114.41835062807209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190</v>
      </c>
      <c r="B57" s="152">
        <v>73.3</v>
      </c>
      <c r="C57" s="152">
        <v>73</v>
      </c>
      <c r="D57" s="152">
        <v>75.2</v>
      </c>
      <c r="E57" s="152">
        <v>74.099999999999994</v>
      </c>
      <c r="F57" s="152">
        <v>71.3</v>
      </c>
      <c r="G57" s="152">
        <v>72</v>
      </c>
      <c r="H57" s="152">
        <v>72</v>
      </c>
      <c r="I57" s="152">
        <v>76.2</v>
      </c>
      <c r="J57" s="152">
        <v>70.8</v>
      </c>
      <c r="K57" s="152">
        <v>70.099999999999994</v>
      </c>
      <c r="L57" s="152">
        <v>68.7</v>
      </c>
      <c r="M57" s="152">
        <v>69</v>
      </c>
      <c r="N57" s="209">
        <f t="shared" si="0"/>
        <v>72.141666666666666</v>
      </c>
      <c r="O57" s="204">
        <f t="shared" si="1"/>
        <v>103.3054892601432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2">
        <v>69.400000000000006</v>
      </c>
      <c r="C58" s="152">
        <v>69.400000000000006</v>
      </c>
      <c r="D58" s="152">
        <v>69.7</v>
      </c>
      <c r="E58" s="152">
        <v>70.400000000000006</v>
      </c>
      <c r="F58" s="152">
        <v>71</v>
      </c>
      <c r="G58" s="152">
        <v>71.8</v>
      </c>
      <c r="H58" s="152">
        <v>72.900000000000006</v>
      </c>
      <c r="I58" s="152">
        <v>73.7</v>
      </c>
      <c r="J58" s="152">
        <v>57.9</v>
      </c>
      <c r="K58" s="152">
        <v>58.1</v>
      </c>
      <c r="L58" s="152">
        <v>55.6</v>
      </c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45">
        <v>55.6</v>
      </c>
      <c r="C84" s="145">
        <v>63.7</v>
      </c>
      <c r="D84" s="145">
        <v>75.3</v>
      </c>
      <c r="E84" s="145">
        <v>79</v>
      </c>
      <c r="F84" s="145">
        <v>73.599999999999994</v>
      </c>
      <c r="G84" s="145">
        <v>73.3</v>
      </c>
      <c r="H84" s="145">
        <v>73.599999999999994</v>
      </c>
      <c r="I84" s="145">
        <v>79.8</v>
      </c>
      <c r="J84" s="145">
        <v>87</v>
      </c>
      <c r="K84" s="145">
        <v>74.900000000000006</v>
      </c>
      <c r="L84" s="145">
        <v>77.900000000000006</v>
      </c>
      <c r="M84" s="145">
        <v>81.7</v>
      </c>
      <c r="N84" s="208">
        <f t="shared" ref="N84:N87" si="2">SUM(B84:M84)/12</f>
        <v>74.61666666666666</v>
      </c>
      <c r="O84" s="147">
        <v>107.8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181</v>
      </c>
      <c r="B85" s="145">
        <v>76.7</v>
      </c>
      <c r="C85" s="145">
        <v>70.099999999999994</v>
      </c>
      <c r="D85" s="145">
        <v>82.6</v>
      </c>
      <c r="E85" s="145">
        <v>84.7</v>
      </c>
      <c r="F85" s="145">
        <v>82.1</v>
      </c>
      <c r="G85" s="145">
        <v>83.4</v>
      </c>
      <c r="H85" s="145">
        <v>86.1</v>
      </c>
      <c r="I85" s="145">
        <v>75.900000000000006</v>
      </c>
      <c r="J85" s="145">
        <v>82.2</v>
      </c>
      <c r="K85" s="145">
        <v>81.2</v>
      </c>
      <c r="L85" s="145">
        <v>80.2</v>
      </c>
      <c r="M85" s="145">
        <v>81.900000000000006</v>
      </c>
      <c r="N85" s="208">
        <f t="shared" si="2"/>
        <v>80.591666666666683</v>
      </c>
      <c r="O85" s="147">
        <f t="shared" ref="O85:O87" si="3">ROUND(N85/N84*100,1)</f>
        <v>108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185</v>
      </c>
      <c r="B86" s="145">
        <v>72.3</v>
      </c>
      <c r="C86" s="145">
        <v>74.900000000000006</v>
      </c>
      <c r="D86" s="145">
        <v>81.3</v>
      </c>
      <c r="E86" s="145">
        <v>70.599999999999994</v>
      </c>
      <c r="F86" s="145">
        <v>79.400000000000006</v>
      </c>
      <c r="G86" s="145">
        <v>83.6</v>
      </c>
      <c r="H86" s="145">
        <v>82</v>
      </c>
      <c r="I86" s="145">
        <v>71.8</v>
      </c>
      <c r="J86" s="145">
        <v>79.099999999999994</v>
      </c>
      <c r="K86" s="145">
        <v>85.6</v>
      </c>
      <c r="L86" s="145">
        <v>67.599999999999994</v>
      </c>
      <c r="M86" s="145">
        <v>84.1</v>
      </c>
      <c r="N86" s="208">
        <f t="shared" si="2"/>
        <v>77.691666666666677</v>
      </c>
      <c r="O86" s="147">
        <f t="shared" si="3"/>
        <v>96.4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190</v>
      </c>
      <c r="B87" s="145">
        <v>68.7</v>
      </c>
      <c r="C87" s="145">
        <v>79.3</v>
      </c>
      <c r="D87" s="145">
        <v>85.6</v>
      </c>
      <c r="E87" s="145">
        <v>66.8</v>
      </c>
      <c r="F87" s="145">
        <v>73</v>
      </c>
      <c r="G87" s="145">
        <v>88</v>
      </c>
      <c r="H87" s="145">
        <v>79.400000000000006</v>
      </c>
      <c r="I87" s="145">
        <v>65.2</v>
      </c>
      <c r="J87" s="145">
        <v>66</v>
      </c>
      <c r="K87" s="145">
        <v>74</v>
      </c>
      <c r="L87" s="145">
        <v>78.3</v>
      </c>
      <c r="M87" s="145">
        <v>78.8</v>
      </c>
      <c r="N87" s="208">
        <f t="shared" si="2"/>
        <v>75.258333333333326</v>
      </c>
      <c r="O87" s="147">
        <f t="shared" si="3"/>
        <v>96.9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197</v>
      </c>
      <c r="B88" s="145">
        <v>69.2</v>
      </c>
      <c r="C88" s="145">
        <v>79.8</v>
      </c>
      <c r="D88" s="145">
        <v>81.900000000000006</v>
      </c>
      <c r="E88" s="145">
        <v>82.1</v>
      </c>
      <c r="F88" s="145">
        <v>79.599999999999994</v>
      </c>
      <c r="G88" s="145">
        <v>77.5</v>
      </c>
      <c r="H88" s="145">
        <v>81.8</v>
      </c>
      <c r="I88" s="145">
        <v>71.5</v>
      </c>
      <c r="J88" s="145">
        <v>81.5</v>
      </c>
      <c r="K88" s="145">
        <v>71.599999999999994</v>
      </c>
      <c r="L88" s="145">
        <v>70.400000000000006</v>
      </c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workbookViewId="0">
      <selection activeCell="M38" sqref="M38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3" t="s">
        <v>127</v>
      </c>
      <c r="F1" s="143"/>
      <c r="G1" s="143"/>
      <c r="H1" s="143"/>
    </row>
    <row r="2" spans="1:13">
      <c r="A2" s="457"/>
    </row>
    <row r="3" spans="1:13" ht="17.25">
      <c r="A3" s="457"/>
      <c r="C3" s="143"/>
    </row>
    <row r="4" spans="1:13" ht="17.25">
      <c r="A4" s="457"/>
      <c r="J4" s="143"/>
      <c r="K4" s="143"/>
      <c r="L4" s="143"/>
      <c r="M4" s="143"/>
    </row>
    <row r="5" spans="1:13">
      <c r="A5" s="457"/>
    </row>
    <row r="6" spans="1:13">
      <c r="A6" s="457"/>
    </row>
    <row r="7" spans="1:13">
      <c r="A7" s="457"/>
    </row>
    <row r="8" spans="1:13">
      <c r="A8" s="457"/>
    </row>
    <row r="9" spans="1:13">
      <c r="A9" s="457"/>
    </row>
    <row r="10" spans="1:13">
      <c r="A10" s="457"/>
    </row>
    <row r="11" spans="1:13">
      <c r="A11" s="457"/>
    </row>
    <row r="12" spans="1:13">
      <c r="A12" s="457"/>
    </row>
    <row r="13" spans="1:13">
      <c r="A13" s="457"/>
    </row>
    <row r="14" spans="1:13">
      <c r="A14" s="457"/>
    </row>
    <row r="15" spans="1:13">
      <c r="A15" s="457"/>
    </row>
    <row r="16" spans="1:13">
      <c r="A16" s="457"/>
    </row>
    <row r="17" spans="1:15">
      <c r="A17" s="457"/>
    </row>
    <row r="18" spans="1:15">
      <c r="A18" s="457"/>
    </row>
    <row r="19" spans="1:15">
      <c r="A19" s="457"/>
    </row>
    <row r="20" spans="1:15">
      <c r="A20" s="457"/>
    </row>
    <row r="21" spans="1:15">
      <c r="A21" s="457"/>
    </row>
    <row r="22" spans="1:15">
      <c r="A22" s="457"/>
    </row>
    <row r="23" spans="1:15">
      <c r="A23" s="457"/>
    </row>
    <row r="24" spans="1:15">
      <c r="A24" s="457"/>
    </row>
    <row r="25" spans="1:15">
      <c r="A25" s="457"/>
    </row>
    <row r="26" spans="1:15">
      <c r="A26" s="457"/>
    </row>
    <row r="27" spans="1:15">
      <c r="A27" s="457"/>
    </row>
    <row r="28" spans="1:15">
      <c r="A28" s="457"/>
    </row>
    <row r="29" spans="1:15">
      <c r="A29" s="457"/>
      <c r="O29" s="345"/>
    </row>
    <row r="30" spans="1:15">
      <c r="A30" s="457"/>
    </row>
    <row r="31" spans="1:15">
      <c r="A31" s="457"/>
    </row>
    <row r="32" spans="1:15">
      <c r="A32" s="457"/>
    </row>
    <row r="33" spans="1:14">
      <c r="A33" s="457"/>
    </row>
    <row r="34" spans="1:14">
      <c r="A34" s="457"/>
    </row>
    <row r="35" spans="1:14" s="42" customFormat="1" ht="20.100000000000001" customHeight="1">
      <c r="A35" s="457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183</v>
      </c>
      <c r="J35" s="359" t="s">
        <v>188</v>
      </c>
      <c r="K35" s="359" t="s">
        <v>186</v>
      </c>
      <c r="L35" s="359" t="s">
        <v>196</v>
      </c>
      <c r="M35" s="360" t="s">
        <v>207</v>
      </c>
      <c r="N35" s="47"/>
    </row>
    <row r="36" spans="1:14" ht="25.5" customHeight="1">
      <c r="A36" s="457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144.4</v>
      </c>
    </row>
    <row r="37" spans="1:14" ht="25.5" customHeight="1">
      <c r="A37" s="457"/>
      <c r="B37" s="422" t="s">
        <v>194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251.7</v>
      </c>
    </row>
    <row r="38" spans="1:14" ht="24.75" customHeight="1">
      <c r="A38" s="457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R13" sqref="R13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4" t="s">
        <v>208</v>
      </c>
      <c r="C1" s="464"/>
      <c r="D1" s="464"/>
      <c r="E1" s="464"/>
      <c r="F1" s="464"/>
      <c r="G1" s="465" t="s">
        <v>128</v>
      </c>
      <c r="H1" s="465"/>
      <c r="I1" s="465"/>
      <c r="J1" s="221" t="s">
        <v>109</v>
      </c>
      <c r="K1" s="3"/>
      <c r="M1" s="3" t="s">
        <v>180</v>
      </c>
    </row>
    <row r="2" spans="2:15">
      <c r="B2" s="464"/>
      <c r="C2" s="464"/>
      <c r="D2" s="464"/>
      <c r="E2" s="464"/>
      <c r="F2" s="464"/>
      <c r="G2" s="465"/>
      <c r="H2" s="465"/>
      <c r="I2" s="465"/>
      <c r="J2" s="370">
        <v>191638</v>
      </c>
      <c r="K2" s="4" t="s">
        <v>111</v>
      </c>
      <c r="L2" s="338">
        <f t="shared" ref="L2:L7" si="0">SUM(J2)</f>
        <v>191638</v>
      </c>
      <c r="M2" s="370">
        <v>132216</v>
      </c>
    </row>
    <row r="3" spans="2:15">
      <c r="J3" s="370">
        <v>398396</v>
      </c>
      <c r="K3" s="3" t="s">
        <v>112</v>
      </c>
      <c r="L3" s="338">
        <f t="shared" si="0"/>
        <v>398396</v>
      </c>
      <c r="M3" s="370">
        <v>264915</v>
      </c>
    </row>
    <row r="4" spans="2:15">
      <c r="J4" s="370">
        <v>513965</v>
      </c>
      <c r="K4" s="3" t="s">
        <v>103</v>
      </c>
      <c r="L4" s="338">
        <f t="shared" si="0"/>
        <v>513965</v>
      </c>
      <c r="M4" s="370">
        <v>324328</v>
      </c>
    </row>
    <row r="5" spans="2:15">
      <c r="J5" s="370">
        <v>247874</v>
      </c>
      <c r="K5" s="3" t="s">
        <v>91</v>
      </c>
      <c r="L5" s="338">
        <f t="shared" si="0"/>
        <v>247874</v>
      </c>
      <c r="M5" s="370">
        <v>216014</v>
      </c>
    </row>
    <row r="6" spans="2:15">
      <c r="J6" s="370">
        <v>283562</v>
      </c>
      <c r="K6" s="3" t="s">
        <v>101</v>
      </c>
      <c r="L6" s="338">
        <f t="shared" si="0"/>
        <v>283562</v>
      </c>
      <c r="M6" s="370">
        <v>171378</v>
      </c>
    </row>
    <row r="7" spans="2:15">
      <c r="J7" s="370">
        <v>881195</v>
      </c>
      <c r="K7" s="3" t="s">
        <v>104</v>
      </c>
      <c r="L7" s="338">
        <f t="shared" si="0"/>
        <v>881195</v>
      </c>
      <c r="M7" s="370">
        <v>596615</v>
      </c>
    </row>
    <row r="8" spans="2:15">
      <c r="J8" s="338">
        <f>SUM(J2:J7)</f>
        <v>2516630</v>
      </c>
      <c r="K8" s="3" t="s">
        <v>93</v>
      </c>
      <c r="L8" s="404">
        <f>SUM(L2:L7)</f>
        <v>2516630</v>
      </c>
      <c r="M8" s="338">
        <f>SUM(M2:M7)</f>
        <v>1705466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132216</v>
      </c>
      <c r="M11" s="338">
        <f t="shared" ref="M11:M17" si="1">SUM(N11-L11)</f>
        <v>59422</v>
      </c>
      <c r="N11" s="338">
        <f t="shared" ref="N11:N17" si="2">SUM(L2)</f>
        <v>191638</v>
      </c>
      <c r="O11" s="339">
        <f>SUM(L11/N11)</f>
        <v>0.68992579759755368</v>
      </c>
    </row>
    <row r="12" spans="2:15">
      <c r="K12" s="3" t="s">
        <v>112</v>
      </c>
      <c r="L12" s="338">
        <f t="shared" ref="L12:L17" si="3">SUM(M3)</f>
        <v>264915</v>
      </c>
      <c r="M12" s="338">
        <f t="shared" si="1"/>
        <v>133481</v>
      </c>
      <c r="N12" s="338">
        <f t="shared" si="2"/>
        <v>398396</v>
      </c>
      <c r="O12" s="339">
        <f t="shared" ref="O12:O17" si="4">SUM(L12/N12)</f>
        <v>0.66495396540125906</v>
      </c>
    </row>
    <row r="13" spans="2:15">
      <c r="K13" s="3" t="s">
        <v>103</v>
      </c>
      <c r="L13" s="338">
        <f t="shared" si="3"/>
        <v>324328</v>
      </c>
      <c r="M13" s="338">
        <f t="shared" si="1"/>
        <v>189637</v>
      </c>
      <c r="N13" s="338">
        <f t="shared" si="2"/>
        <v>513965</v>
      </c>
      <c r="O13" s="339">
        <f t="shared" si="4"/>
        <v>0.63103129590536322</v>
      </c>
    </row>
    <row r="14" spans="2:15">
      <c r="K14" s="3" t="s">
        <v>91</v>
      </c>
      <c r="L14" s="338">
        <f t="shared" si="3"/>
        <v>216014</v>
      </c>
      <c r="M14" s="338">
        <f t="shared" si="1"/>
        <v>31860</v>
      </c>
      <c r="N14" s="338">
        <f t="shared" si="2"/>
        <v>247874</v>
      </c>
      <c r="O14" s="339">
        <f t="shared" si="4"/>
        <v>0.87146695498519411</v>
      </c>
    </row>
    <row r="15" spans="2:15">
      <c r="K15" s="3" t="s">
        <v>101</v>
      </c>
      <c r="L15" s="338">
        <f t="shared" si="3"/>
        <v>171378</v>
      </c>
      <c r="M15" s="338">
        <f t="shared" si="1"/>
        <v>112184</v>
      </c>
      <c r="N15" s="338">
        <f t="shared" si="2"/>
        <v>283562</v>
      </c>
      <c r="O15" s="339">
        <f t="shared" si="4"/>
        <v>0.60437576261981507</v>
      </c>
    </row>
    <row r="16" spans="2:15">
      <c r="K16" s="3" t="s">
        <v>104</v>
      </c>
      <c r="L16" s="338">
        <f t="shared" si="3"/>
        <v>596615</v>
      </c>
      <c r="M16" s="338">
        <f t="shared" si="1"/>
        <v>284580</v>
      </c>
      <c r="N16" s="338">
        <f t="shared" si="2"/>
        <v>881195</v>
      </c>
      <c r="O16" s="339">
        <f t="shared" si="4"/>
        <v>0.67705218481720841</v>
      </c>
    </row>
    <row r="17" spans="11:15">
      <c r="K17" s="3" t="s">
        <v>93</v>
      </c>
      <c r="L17" s="338">
        <f t="shared" si="3"/>
        <v>1705466</v>
      </c>
      <c r="M17" s="338">
        <f t="shared" si="1"/>
        <v>811164</v>
      </c>
      <c r="N17" s="338">
        <f t="shared" si="2"/>
        <v>2516630</v>
      </c>
      <c r="O17" s="339">
        <f t="shared" si="4"/>
        <v>0.67767848273286102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66" t="s">
        <v>109</v>
      </c>
      <c r="D56" s="467"/>
      <c r="E56" s="466" t="s">
        <v>110</v>
      </c>
      <c r="F56" s="467"/>
      <c r="G56" s="470" t="s">
        <v>115</v>
      </c>
      <c r="H56" s="466" t="s">
        <v>116</v>
      </c>
      <c r="I56" s="467"/>
    </row>
    <row r="57" spans="1:9" ht="14.25">
      <c r="A57" s="37" t="s">
        <v>117</v>
      </c>
      <c r="B57" s="38"/>
      <c r="C57" s="468"/>
      <c r="D57" s="469"/>
      <c r="E57" s="468"/>
      <c r="F57" s="469"/>
      <c r="G57" s="471"/>
      <c r="H57" s="468"/>
      <c r="I57" s="469"/>
    </row>
    <row r="58" spans="1:9" ht="19.5" customHeight="1">
      <c r="A58" s="41" t="s">
        <v>118</v>
      </c>
      <c r="B58" s="39"/>
      <c r="C58" s="474" t="s">
        <v>206</v>
      </c>
      <c r="D58" s="475"/>
      <c r="E58" s="472" t="s">
        <v>213</v>
      </c>
      <c r="F58" s="473"/>
      <c r="G58" s="80">
        <v>21.6</v>
      </c>
      <c r="H58" s="40"/>
      <c r="I58" s="39"/>
    </row>
    <row r="59" spans="1:9" ht="19.5" customHeight="1">
      <c r="A59" s="41" t="s">
        <v>119</v>
      </c>
      <c r="B59" s="39"/>
      <c r="C59" s="476" t="s">
        <v>154</v>
      </c>
      <c r="D59" s="475"/>
      <c r="E59" s="472" t="s">
        <v>209</v>
      </c>
      <c r="F59" s="473"/>
      <c r="G59" s="84">
        <v>26.7</v>
      </c>
      <c r="H59" s="40"/>
      <c r="I59" s="39"/>
    </row>
    <row r="60" spans="1:9" ht="20.100000000000001" customHeight="1">
      <c r="A60" s="41" t="s">
        <v>120</v>
      </c>
      <c r="B60" s="39"/>
      <c r="C60" s="472" t="s">
        <v>195</v>
      </c>
      <c r="D60" s="473"/>
      <c r="E60" s="472" t="s">
        <v>210</v>
      </c>
      <c r="F60" s="473"/>
      <c r="G60" s="80">
        <v>71.599999999999994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S69" sqref="S69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171</v>
      </c>
      <c r="B26" s="145">
        <v>62</v>
      </c>
      <c r="C26" s="145">
        <v>71.900000000000006</v>
      </c>
      <c r="D26" s="147">
        <v>82.3</v>
      </c>
      <c r="E26" s="145">
        <v>86.9</v>
      </c>
      <c r="F26" s="145">
        <v>79.5</v>
      </c>
      <c r="G26" s="145">
        <v>84.7</v>
      </c>
      <c r="H26" s="147">
        <v>77.8</v>
      </c>
      <c r="I26" s="145">
        <v>103.2</v>
      </c>
      <c r="J26" s="145">
        <v>105.2</v>
      </c>
      <c r="K26" s="145">
        <v>95.4</v>
      </c>
      <c r="L26" s="145">
        <v>100.3</v>
      </c>
      <c r="M26" s="300">
        <v>106.6</v>
      </c>
      <c r="N26" s="301">
        <f t="shared" ref="N26:N27" si="0">SUM(B26:M26)</f>
        <v>1055.8</v>
      </c>
      <c r="O26" s="147">
        <v>116.7</v>
      </c>
    </row>
    <row r="27" spans="1:35" ht="9.9499999999999993" customHeight="1">
      <c r="A27" s="6" t="s">
        <v>181</v>
      </c>
      <c r="B27" s="145">
        <v>93.3</v>
      </c>
      <c r="C27" s="145">
        <v>91.3</v>
      </c>
      <c r="D27" s="147">
        <v>106.6</v>
      </c>
      <c r="E27" s="145">
        <v>106.6</v>
      </c>
      <c r="F27" s="145">
        <v>101.9</v>
      </c>
      <c r="G27" s="145">
        <v>113</v>
      </c>
      <c r="H27" s="147">
        <v>110.5</v>
      </c>
      <c r="I27" s="145">
        <v>100.3</v>
      </c>
      <c r="J27" s="145">
        <v>104.2</v>
      </c>
      <c r="K27" s="145">
        <v>103.1</v>
      </c>
      <c r="L27" s="145">
        <v>103.7</v>
      </c>
      <c r="M27" s="300">
        <v>103.6</v>
      </c>
      <c r="N27" s="301">
        <f t="shared" si="0"/>
        <v>1238.0999999999999</v>
      </c>
      <c r="O27" s="147">
        <f>SUM(N27/N26)*100</f>
        <v>117.26652775146809</v>
      </c>
    </row>
    <row r="28" spans="1:35" ht="9.9499999999999993" customHeight="1">
      <c r="A28" s="6" t="s">
        <v>185</v>
      </c>
      <c r="B28" s="145">
        <v>91.6</v>
      </c>
      <c r="C28" s="145">
        <v>96.2</v>
      </c>
      <c r="D28" s="147">
        <v>103.6</v>
      </c>
      <c r="E28" s="145">
        <v>104.5</v>
      </c>
      <c r="F28" s="145">
        <v>106.1</v>
      </c>
      <c r="G28" s="145">
        <v>112.9</v>
      </c>
      <c r="H28" s="147">
        <v>114</v>
      </c>
      <c r="I28" s="145">
        <v>98.3</v>
      </c>
      <c r="J28" s="145">
        <v>106.4</v>
      </c>
      <c r="K28" s="145">
        <v>118.9</v>
      </c>
      <c r="L28" s="145">
        <v>102.8</v>
      </c>
      <c r="M28" s="300">
        <v>116.4</v>
      </c>
      <c r="N28" s="301">
        <f t="shared" ref="N28" si="1">SUM(B28:M28)</f>
        <v>1271.7</v>
      </c>
      <c r="O28" s="147">
        <f>SUM(N28/N27)*100</f>
        <v>102.71383571601649</v>
      </c>
    </row>
    <row r="29" spans="1:35" ht="9.9499999999999993" customHeight="1">
      <c r="A29" s="6" t="s">
        <v>190</v>
      </c>
      <c r="B29" s="145">
        <v>96.6</v>
      </c>
      <c r="C29" s="145">
        <v>108.3</v>
      </c>
      <c r="D29" s="147">
        <v>112.8</v>
      </c>
      <c r="E29" s="145">
        <v>102.7</v>
      </c>
      <c r="F29" s="145">
        <v>105.5</v>
      </c>
      <c r="G29" s="145">
        <v>119.6</v>
      </c>
      <c r="H29" s="147">
        <v>113.1</v>
      </c>
      <c r="I29" s="145">
        <v>97.8</v>
      </c>
      <c r="J29" s="145">
        <v>94.8</v>
      </c>
      <c r="K29" s="145">
        <v>105.8</v>
      </c>
      <c r="L29" s="145">
        <v>104.2</v>
      </c>
      <c r="M29" s="300">
        <v>101.9</v>
      </c>
      <c r="N29" s="301">
        <f t="shared" ref="N29" si="2">SUM(B29:M29)</f>
        <v>1263.1000000000001</v>
      </c>
      <c r="O29" s="147">
        <f>SUM(N29/N28)*100</f>
        <v>99.323739875756871</v>
      </c>
    </row>
    <row r="30" spans="1:35" ht="9.9499999999999993" customHeight="1">
      <c r="A30" s="6" t="s">
        <v>197</v>
      </c>
      <c r="B30" s="145">
        <v>94.9</v>
      </c>
      <c r="C30" s="145">
        <v>103.4</v>
      </c>
      <c r="D30" s="147">
        <v>108.1</v>
      </c>
      <c r="E30" s="145">
        <v>113.3</v>
      </c>
      <c r="F30" s="145">
        <v>107.9</v>
      </c>
      <c r="G30" s="145">
        <v>107.6</v>
      </c>
      <c r="H30" s="147">
        <v>117.4</v>
      </c>
      <c r="I30" s="145">
        <v>97.3</v>
      </c>
      <c r="J30" s="145">
        <v>95.1</v>
      </c>
      <c r="K30" s="145">
        <v>94.4</v>
      </c>
      <c r="L30" s="145">
        <v>89</v>
      </c>
      <c r="M30" s="300"/>
      <c r="N30" s="301">
        <f t="shared" ref="N30" si="3">SUM(B30:M30)</f>
        <v>1128.4000000000001</v>
      </c>
      <c r="O30" s="147">
        <f>SUM(N30/N29)*100</f>
        <v>89.335761222389351</v>
      </c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171</v>
      </c>
      <c r="B56" s="145">
        <v>107.9</v>
      </c>
      <c r="C56" s="145">
        <v>111.7</v>
      </c>
      <c r="D56" s="145">
        <v>111.9</v>
      </c>
      <c r="E56" s="145">
        <v>110.2</v>
      </c>
      <c r="F56" s="145">
        <v>112.5</v>
      </c>
      <c r="G56" s="145">
        <v>113</v>
      </c>
      <c r="H56" s="145">
        <v>111.4</v>
      </c>
      <c r="I56" s="145">
        <v>144</v>
      </c>
      <c r="J56" s="146">
        <v>145.1</v>
      </c>
      <c r="K56" s="145">
        <v>144.6</v>
      </c>
      <c r="L56" s="145">
        <v>147.4</v>
      </c>
      <c r="M56" s="146">
        <v>148.4</v>
      </c>
      <c r="N56" s="208">
        <f t="shared" ref="N56:N59" si="4">SUM(B56:M56)/12</f>
        <v>125.67500000000001</v>
      </c>
      <c r="O56" s="147">
        <v>104.3</v>
      </c>
      <c r="P56" s="17"/>
      <c r="Q56" s="17"/>
    </row>
    <row r="57" spans="1:17" ht="9.9499999999999993" customHeight="1">
      <c r="A57" s="6" t="s">
        <v>181</v>
      </c>
      <c r="B57" s="145">
        <v>141.30000000000001</v>
      </c>
      <c r="C57" s="145">
        <v>142.30000000000001</v>
      </c>
      <c r="D57" s="145">
        <v>141.1</v>
      </c>
      <c r="E57" s="145">
        <v>140.1</v>
      </c>
      <c r="F57" s="145">
        <v>145.19999999999999</v>
      </c>
      <c r="G57" s="145">
        <v>146.30000000000001</v>
      </c>
      <c r="H57" s="145">
        <v>140.9</v>
      </c>
      <c r="I57" s="145">
        <v>140.80000000000001</v>
      </c>
      <c r="J57" s="146">
        <v>138</v>
      </c>
      <c r="K57" s="145">
        <v>138.30000000000001</v>
      </c>
      <c r="L57" s="145">
        <v>140.9</v>
      </c>
      <c r="M57" s="146">
        <v>141.1</v>
      </c>
      <c r="N57" s="208">
        <f t="shared" si="4"/>
        <v>141.35833333333332</v>
      </c>
      <c r="O57" s="147">
        <f>SUM(N57/N56)*100</f>
        <v>112.47927856242951</v>
      </c>
      <c r="P57" s="17"/>
      <c r="Q57" s="17"/>
    </row>
    <row r="58" spans="1:17" ht="9.9499999999999993" customHeight="1">
      <c r="A58" s="6" t="s">
        <v>185</v>
      </c>
      <c r="B58" s="145">
        <v>141.4</v>
      </c>
      <c r="C58" s="145">
        <v>142</v>
      </c>
      <c r="D58" s="145">
        <v>141.30000000000001</v>
      </c>
      <c r="E58" s="145">
        <v>142.80000000000001</v>
      </c>
      <c r="F58" s="145">
        <v>148.4</v>
      </c>
      <c r="G58" s="145">
        <v>148.9</v>
      </c>
      <c r="H58" s="145">
        <v>155</v>
      </c>
      <c r="I58" s="145">
        <v>154.5</v>
      </c>
      <c r="J58" s="146">
        <v>153.4</v>
      </c>
      <c r="K58" s="145">
        <v>157.9</v>
      </c>
      <c r="L58" s="145">
        <v>155.4</v>
      </c>
      <c r="M58" s="146">
        <v>152.80000000000001</v>
      </c>
      <c r="N58" s="208">
        <f t="shared" si="4"/>
        <v>149.48333333333335</v>
      </c>
      <c r="O58" s="147">
        <f>SUM(N58/N57)*100</f>
        <v>105.74780404409599</v>
      </c>
      <c r="P58" s="17"/>
      <c r="Q58" s="17"/>
    </row>
    <row r="59" spans="1:17" ht="10.5" customHeight="1">
      <c r="A59" s="6" t="s">
        <v>190</v>
      </c>
      <c r="B59" s="147">
        <v>151</v>
      </c>
      <c r="C59" s="145">
        <v>149.6</v>
      </c>
      <c r="D59" s="145">
        <v>151.1</v>
      </c>
      <c r="E59" s="145">
        <v>149.80000000000001</v>
      </c>
      <c r="F59" s="145">
        <v>147.9</v>
      </c>
      <c r="G59" s="145">
        <v>153.9</v>
      </c>
      <c r="H59" s="145">
        <v>150.4</v>
      </c>
      <c r="I59" s="145">
        <v>153.5</v>
      </c>
      <c r="J59" s="146">
        <v>147.69999999999999</v>
      </c>
      <c r="K59" s="145">
        <v>148.4</v>
      </c>
      <c r="L59" s="145">
        <v>148.4</v>
      </c>
      <c r="M59" s="146">
        <v>144</v>
      </c>
      <c r="N59" s="208">
        <f t="shared" si="4"/>
        <v>149.64166666666668</v>
      </c>
      <c r="O59" s="147">
        <f>SUM(N59/N58)*100</f>
        <v>100.10592039246293</v>
      </c>
      <c r="P59" s="17"/>
      <c r="Q59" s="17"/>
    </row>
    <row r="60" spans="1:17" ht="10.5" customHeight="1">
      <c r="A60" s="6" t="s">
        <v>197</v>
      </c>
      <c r="B60" s="147">
        <v>145.1</v>
      </c>
      <c r="C60" s="145">
        <v>148.19999999999999</v>
      </c>
      <c r="D60" s="145">
        <v>145.69999999999999</v>
      </c>
      <c r="E60" s="145">
        <v>146.69999999999999</v>
      </c>
      <c r="F60" s="145">
        <v>148.69999999999999</v>
      </c>
      <c r="G60" s="145">
        <v>149.19999999999999</v>
      </c>
      <c r="H60" s="145">
        <v>151.5</v>
      </c>
      <c r="I60" s="145">
        <v>151.1</v>
      </c>
      <c r="J60" s="146">
        <v>134.19999999999999</v>
      </c>
      <c r="K60" s="145">
        <v>134.80000000000001</v>
      </c>
      <c r="L60" s="145">
        <v>133.19999999999999</v>
      </c>
      <c r="M60" s="146"/>
      <c r="N60" s="208">
        <f t="shared" ref="N60" si="5">SUM(B60:M60)/12</f>
        <v>132.36666666666665</v>
      </c>
      <c r="O60" s="147">
        <f>SUM(N60/N59)*100</f>
        <v>88.455755415715302</v>
      </c>
    </row>
    <row r="61" spans="1:17" ht="9.9499999999999993" customHeight="1">
      <c r="E61" s="431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171</v>
      </c>
      <c r="B86" s="145">
        <v>57.4</v>
      </c>
      <c r="C86" s="145">
        <v>63.8</v>
      </c>
      <c r="D86" s="145">
        <v>73.5</v>
      </c>
      <c r="E86" s="145">
        <v>79</v>
      </c>
      <c r="F86" s="145">
        <v>70.3</v>
      </c>
      <c r="G86" s="145">
        <v>74.900000000000006</v>
      </c>
      <c r="H86" s="145">
        <v>70</v>
      </c>
      <c r="I86" s="145">
        <v>68</v>
      </c>
      <c r="J86" s="146">
        <v>72.400000000000006</v>
      </c>
      <c r="K86" s="145">
        <v>66</v>
      </c>
      <c r="L86" s="145">
        <v>67.7</v>
      </c>
      <c r="M86" s="146">
        <v>71.7</v>
      </c>
      <c r="N86" s="208">
        <f>SUM(B86:M86)/12</f>
        <v>69.558333333333337</v>
      </c>
      <c r="O86" s="403">
        <v>110.9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181</v>
      </c>
      <c r="B87" s="145">
        <v>66.900000000000006</v>
      </c>
      <c r="C87" s="145">
        <v>64.099999999999994</v>
      </c>
      <c r="D87" s="145">
        <v>75.599999999999994</v>
      </c>
      <c r="E87" s="145">
        <v>76.2</v>
      </c>
      <c r="F87" s="145">
        <v>69.599999999999994</v>
      </c>
      <c r="G87" s="145">
        <v>77.2</v>
      </c>
      <c r="H87" s="145">
        <v>78.8</v>
      </c>
      <c r="I87" s="145">
        <v>71.3</v>
      </c>
      <c r="J87" s="146">
        <v>75.8</v>
      </c>
      <c r="K87" s="145">
        <v>74.5</v>
      </c>
      <c r="L87" s="145">
        <v>73.3</v>
      </c>
      <c r="M87" s="146">
        <v>73.400000000000006</v>
      </c>
      <c r="N87" s="208">
        <f>SUM(B87:M87)/12</f>
        <v>73.058333333333323</v>
      </c>
      <c r="O87" s="403">
        <f>SUM(N87/N86)*100</f>
        <v>105.03174793338923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185</v>
      </c>
      <c r="B88" s="145">
        <v>64.8</v>
      </c>
      <c r="C88" s="145">
        <v>67.7</v>
      </c>
      <c r="D88" s="145">
        <v>73.400000000000006</v>
      </c>
      <c r="E88" s="145">
        <v>73.099999999999994</v>
      </c>
      <c r="F88" s="145">
        <v>70.900000000000006</v>
      </c>
      <c r="G88" s="145">
        <v>75.8</v>
      </c>
      <c r="H88" s="145">
        <v>73</v>
      </c>
      <c r="I88" s="145">
        <v>63.7</v>
      </c>
      <c r="J88" s="146">
        <v>69.5</v>
      </c>
      <c r="K88" s="145">
        <v>74.900000000000006</v>
      </c>
      <c r="L88" s="145">
        <v>66.5</v>
      </c>
      <c r="M88" s="146">
        <v>76.400000000000006</v>
      </c>
      <c r="N88" s="208">
        <f>SUM(B88:M88)/12</f>
        <v>70.808333333333323</v>
      </c>
      <c r="O88" s="403">
        <f>SUM(N88/N87)*100</f>
        <v>96.920269191285499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190</v>
      </c>
      <c r="B89" s="145">
        <v>64.2</v>
      </c>
      <c r="C89" s="145">
        <v>72.5</v>
      </c>
      <c r="D89" s="145">
        <v>74.5</v>
      </c>
      <c r="E89" s="145">
        <v>68.7</v>
      </c>
      <c r="F89" s="145">
        <v>71.5</v>
      </c>
      <c r="G89" s="145">
        <v>77.3</v>
      </c>
      <c r="H89" s="145">
        <v>75.5</v>
      </c>
      <c r="I89" s="145">
        <v>63.3</v>
      </c>
      <c r="J89" s="146">
        <v>64.900000000000006</v>
      </c>
      <c r="K89" s="145">
        <v>71.2</v>
      </c>
      <c r="L89" s="145">
        <v>70.2</v>
      </c>
      <c r="M89" s="146">
        <v>71.2</v>
      </c>
      <c r="N89" s="208">
        <f>SUM(B89:M89)/12</f>
        <v>70.416666666666671</v>
      </c>
      <c r="O89" s="403">
        <f>SUM(N89/N88)*100</f>
        <v>99.44686359891729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197</v>
      </c>
      <c r="B90" s="145">
        <v>65.3</v>
      </c>
      <c r="C90" s="145">
        <v>69.400000000000006</v>
      </c>
      <c r="D90" s="145">
        <v>74.400000000000006</v>
      </c>
      <c r="E90" s="145">
        <v>77.2</v>
      </c>
      <c r="F90" s="145">
        <v>72.3</v>
      </c>
      <c r="G90" s="145">
        <v>72.099999999999994</v>
      </c>
      <c r="H90" s="145">
        <v>77.3</v>
      </c>
      <c r="I90" s="145">
        <v>64.400000000000006</v>
      </c>
      <c r="J90" s="146">
        <v>72.599999999999994</v>
      </c>
      <c r="K90" s="145">
        <v>70</v>
      </c>
      <c r="L90" s="145">
        <v>67</v>
      </c>
      <c r="M90" s="146"/>
      <c r="N90" s="208">
        <f>SUM(B90:M90)/12</f>
        <v>65.166666666666671</v>
      </c>
      <c r="O90" s="403">
        <f>SUM(N90/N89)*100</f>
        <v>92.544378698224847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Q25" sqref="Q2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7" t="s">
        <v>211</v>
      </c>
      <c r="B1" s="478"/>
      <c r="C1" s="478"/>
      <c r="D1" s="478"/>
      <c r="E1" s="478"/>
      <c r="F1" s="478"/>
      <c r="G1" s="478"/>
      <c r="M1" s="16"/>
      <c r="N1" t="s">
        <v>197</v>
      </c>
      <c r="O1" s="110"/>
      <c r="Q1" s="279" t="s">
        <v>190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211251</v>
      </c>
      <c r="K3" s="195">
        <v>1</v>
      </c>
      <c r="L3" s="3">
        <f>SUM(H3)</f>
        <v>17</v>
      </c>
      <c r="M3" s="160" t="s">
        <v>21</v>
      </c>
      <c r="N3" s="13">
        <f>SUM(J3)</f>
        <v>211251</v>
      </c>
      <c r="O3" s="3">
        <f>SUM(H3)</f>
        <v>17</v>
      </c>
      <c r="P3" s="160" t="s">
        <v>21</v>
      </c>
      <c r="Q3" s="196">
        <v>349182</v>
      </c>
    </row>
    <row r="4" spans="1:18" ht="13.5" customHeight="1">
      <c r="H4" s="3">
        <v>26</v>
      </c>
      <c r="I4" s="160" t="s">
        <v>30</v>
      </c>
      <c r="J4" s="13">
        <v>103532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103532</v>
      </c>
      <c r="O4" s="3">
        <f t="shared" ref="O4:O12" si="2">SUM(H4)</f>
        <v>26</v>
      </c>
      <c r="P4" s="160" t="s">
        <v>30</v>
      </c>
      <c r="Q4" s="86">
        <v>111033</v>
      </c>
    </row>
    <row r="5" spans="1:18" ht="13.5" customHeight="1">
      <c r="H5" s="3">
        <v>33</v>
      </c>
      <c r="I5" s="160" t="s">
        <v>0</v>
      </c>
      <c r="J5" s="13">
        <v>99155</v>
      </c>
      <c r="K5" s="195">
        <v>3</v>
      </c>
      <c r="L5" s="3">
        <f t="shared" si="0"/>
        <v>33</v>
      </c>
      <c r="M5" s="160" t="s">
        <v>0</v>
      </c>
      <c r="N5" s="13">
        <f t="shared" si="1"/>
        <v>99155</v>
      </c>
      <c r="O5" s="3">
        <f t="shared" si="2"/>
        <v>33</v>
      </c>
      <c r="P5" s="160" t="s">
        <v>0</v>
      </c>
      <c r="Q5" s="86">
        <v>105883</v>
      </c>
    </row>
    <row r="6" spans="1:18" ht="13.5" customHeight="1">
      <c r="H6" s="3">
        <v>36</v>
      </c>
      <c r="I6" s="160" t="s">
        <v>5</v>
      </c>
      <c r="J6" s="217">
        <v>75753</v>
      </c>
      <c r="K6" s="195">
        <v>4</v>
      </c>
      <c r="L6" s="3">
        <f t="shared" si="0"/>
        <v>36</v>
      </c>
      <c r="M6" s="160" t="s">
        <v>5</v>
      </c>
      <c r="N6" s="13">
        <f t="shared" si="1"/>
        <v>75753</v>
      </c>
      <c r="O6" s="3">
        <f t="shared" si="2"/>
        <v>36</v>
      </c>
      <c r="P6" s="160" t="s">
        <v>5</v>
      </c>
      <c r="Q6" s="86">
        <v>85866</v>
      </c>
    </row>
    <row r="7" spans="1:18" ht="13.5" customHeight="1">
      <c r="H7" s="3">
        <v>16</v>
      </c>
      <c r="I7" s="160" t="s">
        <v>3</v>
      </c>
      <c r="J7" s="217">
        <v>67690</v>
      </c>
      <c r="K7" s="195">
        <v>5</v>
      </c>
      <c r="L7" s="3">
        <f t="shared" si="0"/>
        <v>16</v>
      </c>
      <c r="M7" s="160" t="s">
        <v>3</v>
      </c>
      <c r="N7" s="13">
        <f t="shared" si="1"/>
        <v>67690</v>
      </c>
      <c r="O7" s="3">
        <f t="shared" si="2"/>
        <v>16</v>
      </c>
      <c r="P7" s="160" t="s">
        <v>3</v>
      </c>
      <c r="Q7" s="86">
        <v>59982</v>
      </c>
    </row>
    <row r="8" spans="1:18" ht="13.5" customHeight="1">
      <c r="H8" s="3">
        <v>34</v>
      </c>
      <c r="I8" s="160" t="s">
        <v>1</v>
      </c>
      <c r="J8" s="13">
        <v>53407</v>
      </c>
      <c r="K8" s="195">
        <v>6</v>
      </c>
      <c r="L8" s="3">
        <f t="shared" si="0"/>
        <v>34</v>
      </c>
      <c r="M8" s="160" t="s">
        <v>1</v>
      </c>
      <c r="N8" s="13">
        <f t="shared" si="1"/>
        <v>53407</v>
      </c>
      <c r="O8" s="3">
        <f t="shared" si="2"/>
        <v>34</v>
      </c>
      <c r="P8" s="160" t="s">
        <v>1</v>
      </c>
      <c r="Q8" s="86">
        <v>50378</v>
      </c>
    </row>
    <row r="9" spans="1:18" ht="13.5" customHeight="1">
      <c r="H9" s="77">
        <v>40</v>
      </c>
      <c r="I9" s="162" t="s">
        <v>2</v>
      </c>
      <c r="J9" s="13">
        <v>40922</v>
      </c>
      <c r="K9" s="195">
        <v>7</v>
      </c>
      <c r="L9" s="3">
        <f t="shared" si="0"/>
        <v>40</v>
      </c>
      <c r="M9" s="162" t="s">
        <v>2</v>
      </c>
      <c r="N9" s="13">
        <f t="shared" si="1"/>
        <v>40922</v>
      </c>
      <c r="O9" s="3">
        <f t="shared" si="2"/>
        <v>40</v>
      </c>
      <c r="P9" s="162" t="s">
        <v>2</v>
      </c>
      <c r="Q9" s="86">
        <v>36392</v>
      </c>
    </row>
    <row r="10" spans="1:18" ht="13.5" customHeight="1">
      <c r="H10" s="3">
        <v>13</v>
      </c>
      <c r="I10" s="160" t="s">
        <v>7</v>
      </c>
      <c r="J10" s="13">
        <v>35161</v>
      </c>
      <c r="K10" s="195">
        <v>8</v>
      </c>
      <c r="L10" s="3">
        <f t="shared" si="0"/>
        <v>13</v>
      </c>
      <c r="M10" s="160" t="s">
        <v>7</v>
      </c>
      <c r="N10" s="13">
        <f t="shared" si="1"/>
        <v>35161</v>
      </c>
      <c r="O10" s="3">
        <f t="shared" si="2"/>
        <v>13</v>
      </c>
      <c r="P10" s="160" t="s">
        <v>7</v>
      </c>
      <c r="Q10" s="86">
        <v>34244</v>
      </c>
    </row>
    <row r="11" spans="1:18" ht="13.5" customHeight="1">
      <c r="H11" s="14">
        <v>25</v>
      </c>
      <c r="I11" s="162" t="s">
        <v>29</v>
      </c>
      <c r="J11" s="13">
        <v>27391</v>
      </c>
      <c r="K11" s="195">
        <v>9</v>
      </c>
      <c r="L11" s="3">
        <f t="shared" si="0"/>
        <v>25</v>
      </c>
      <c r="M11" s="162" t="s">
        <v>29</v>
      </c>
      <c r="N11" s="13">
        <f t="shared" si="1"/>
        <v>27391</v>
      </c>
      <c r="O11" s="3">
        <f t="shared" si="2"/>
        <v>25</v>
      </c>
      <c r="P11" s="162" t="s">
        <v>29</v>
      </c>
      <c r="Q11" s="86">
        <v>27291</v>
      </c>
    </row>
    <row r="12" spans="1:18" ht="13.5" customHeight="1" thickBot="1">
      <c r="H12" s="271">
        <v>24</v>
      </c>
      <c r="I12" s="374" t="s">
        <v>28</v>
      </c>
      <c r="J12" s="410">
        <v>27032</v>
      </c>
      <c r="K12" s="194">
        <v>10</v>
      </c>
      <c r="L12" s="3">
        <f t="shared" si="0"/>
        <v>24</v>
      </c>
      <c r="M12" s="374" t="s">
        <v>28</v>
      </c>
      <c r="N12" s="13">
        <f t="shared" si="1"/>
        <v>27032</v>
      </c>
      <c r="O12" s="14">
        <f t="shared" si="2"/>
        <v>24</v>
      </c>
      <c r="P12" s="374" t="s">
        <v>28</v>
      </c>
      <c r="Q12" s="197">
        <v>28973</v>
      </c>
    </row>
    <row r="13" spans="1:18" ht="13.5" customHeight="1" thickTop="1" thickBot="1">
      <c r="H13" s="121">
        <v>38</v>
      </c>
      <c r="I13" s="174" t="s">
        <v>38</v>
      </c>
      <c r="J13" s="412">
        <v>27026</v>
      </c>
      <c r="K13" s="103"/>
      <c r="L13" s="78"/>
      <c r="M13" s="163"/>
      <c r="N13" s="336">
        <v>916458</v>
      </c>
      <c r="O13" s="3"/>
      <c r="P13" s="270" t="s">
        <v>153</v>
      </c>
      <c r="Q13" s="198">
        <v>1042384</v>
      </c>
    </row>
    <row r="14" spans="1:18" ht="13.5" customHeight="1">
      <c r="B14" s="19"/>
      <c r="H14" s="3">
        <v>2</v>
      </c>
      <c r="I14" s="160" t="s">
        <v>6</v>
      </c>
      <c r="J14" s="13">
        <v>20126</v>
      </c>
      <c r="K14" s="103"/>
      <c r="L14" s="26"/>
      <c r="N14" t="s">
        <v>59</v>
      </c>
      <c r="O14"/>
    </row>
    <row r="15" spans="1:18" ht="13.5" customHeight="1">
      <c r="G15" s="17"/>
      <c r="H15" s="3">
        <v>3</v>
      </c>
      <c r="I15" s="160" t="s">
        <v>10</v>
      </c>
      <c r="J15" s="13">
        <v>18583</v>
      </c>
      <c r="K15" s="103"/>
      <c r="L15" s="26"/>
      <c r="M15" t="s">
        <v>198</v>
      </c>
      <c r="N15" s="15"/>
      <c r="O15"/>
      <c r="P15" t="s">
        <v>199</v>
      </c>
      <c r="Q15" s="85" t="s">
        <v>63</v>
      </c>
    </row>
    <row r="16" spans="1:18" ht="13.5" customHeight="1">
      <c r="C16" s="15"/>
      <c r="E16" s="17"/>
      <c r="H16" s="3">
        <v>31</v>
      </c>
      <c r="I16" s="160" t="s">
        <v>105</v>
      </c>
      <c r="J16" s="217">
        <v>11824</v>
      </c>
      <c r="K16" s="103"/>
      <c r="L16" s="3">
        <f>SUM(L3)</f>
        <v>17</v>
      </c>
      <c r="M16" s="13">
        <f>SUM(N3)</f>
        <v>211251</v>
      </c>
      <c r="N16" s="160" t="s">
        <v>21</v>
      </c>
      <c r="O16" s="3">
        <f>SUM(O3)</f>
        <v>17</v>
      </c>
      <c r="P16" s="13">
        <f>SUM(M16)</f>
        <v>211251</v>
      </c>
      <c r="Q16" s="275">
        <v>220445</v>
      </c>
      <c r="R16" s="79"/>
    </row>
    <row r="17" spans="2:20" ht="13.5" customHeight="1">
      <c r="C17" s="15"/>
      <c r="E17" s="17"/>
      <c r="H17" s="3">
        <v>9</v>
      </c>
      <c r="I17" s="3" t="s">
        <v>162</v>
      </c>
      <c r="J17" s="13">
        <v>11711</v>
      </c>
      <c r="K17" s="103"/>
      <c r="L17" s="3">
        <f t="shared" ref="L17:L25" si="3">SUM(L4)</f>
        <v>26</v>
      </c>
      <c r="M17" s="13">
        <f t="shared" ref="M17:M25" si="4">SUM(N4)</f>
        <v>103532</v>
      </c>
      <c r="N17" s="160" t="s">
        <v>30</v>
      </c>
      <c r="O17" s="3">
        <f t="shared" ref="O17:O25" si="5">SUM(O4)</f>
        <v>26</v>
      </c>
      <c r="P17" s="13">
        <f t="shared" ref="P17:P25" si="6">SUM(M17)</f>
        <v>103532</v>
      </c>
      <c r="Q17" s="276">
        <v>112215</v>
      </c>
      <c r="R17" s="79"/>
      <c r="S17" s="42"/>
    </row>
    <row r="18" spans="2:20" ht="13.5" customHeight="1">
      <c r="C18" s="15"/>
      <c r="E18" s="17"/>
      <c r="H18" s="3">
        <v>15</v>
      </c>
      <c r="I18" s="160" t="s">
        <v>20</v>
      </c>
      <c r="J18" s="13">
        <v>9563</v>
      </c>
      <c r="K18" s="103"/>
      <c r="L18" s="3">
        <f t="shared" si="3"/>
        <v>33</v>
      </c>
      <c r="M18" s="13">
        <f t="shared" si="4"/>
        <v>99155</v>
      </c>
      <c r="N18" s="160" t="s">
        <v>0</v>
      </c>
      <c r="O18" s="3">
        <f t="shared" si="5"/>
        <v>33</v>
      </c>
      <c r="P18" s="13">
        <f t="shared" si="6"/>
        <v>99155</v>
      </c>
      <c r="Q18" s="276">
        <v>111603</v>
      </c>
      <c r="R18" s="79"/>
      <c r="S18" s="111"/>
    </row>
    <row r="19" spans="2:20" ht="13.5" customHeight="1">
      <c r="C19" s="15"/>
      <c r="E19" s="17"/>
      <c r="H19" s="3">
        <v>14</v>
      </c>
      <c r="I19" s="160" t="s">
        <v>19</v>
      </c>
      <c r="J19" s="217">
        <v>9274</v>
      </c>
      <c r="L19" s="3">
        <f t="shared" si="3"/>
        <v>36</v>
      </c>
      <c r="M19" s="13">
        <f t="shared" si="4"/>
        <v>75753</v>
      </c>
      <c r="N19" s="160" t="s">
        <v>5</v>
      </c>
      <c r="O19" s="3">
        <f t="shared" si="5"/>
        <v>36</v>
      </c>
      <c r="P19" s="13">
        <f t="shared" si="6"/>
        <v>75753</v>
      </c>
      <c r="Q19" s="276">
        <v>77868</v>
      </c>
      <c r="R19" s="79"/>
      <c r="S19" s="124"/>
    </row>
    <row r="20" spans="2:20" ht="13.5" customHeight="1">
      <c r="B20" s="18"/>
      <c r="C20" s="15"/>
      <c r="E20" s="17"/>
      <c r="H20" s="3">
        <v>37</v>
      </c>
      <c r="I20" s="160" t="s">
        <v>37</v>
      </c>
      <c r="J20" s="217">
        <v>7928</v>
      </c>
      <c r="L20" s="3">
        <f t="shared" si="3"/>
        <v>16</v>
      </c>
      <c r="M20" s="13">
        <f t="shared" si="4"/>
        <v>67690</v>
      </c>
      <c r="N20" s="160" t="s">
        <v>3</v>
      </c>
      <c r="O20" s="3">
        <f t="shared" si="5"/>
        <v>16</v>
      </c>
      <c r="P20" s="13">
        <f t="shared" si="6"/>
        <v>67690</v>
      </c>
      <c r="Q20" s="276">
        <v>74178</v>
      </c>
      <c r="R20" s="79"/>
      <c r="S20" s="124"/>
    </row>
    <row r="21" spans="2:20" ht="13.5" customHeight="1">
      <c r="B21" s="18"/>
      <c r="C21" s="15"/>
      <c r="E21" s="17"/>
      <c r="H21" s="3">
        <v>21</v>
      </c>
      <c r="I21" s="3" t="s">
        <v>158</v>
      </c>
      <c r="J21" s="217">
        <v>7700</v>
      </c>
      <c r="L21" s="3">
        <f t="shared" si="3"/>
        <v>34</v>
      </c>
      <c r="M21" s="13">
        <f t="shared" si="4"/>
        <v>53407</v>
      </c>
      <c r="N21" s="160" t="s">
        <v>1</v>
      </c>
      <c r="O21" s="3">
        <f t="shared" si="5"/>
        <v>34</v>
      </c>
      <c r="P21" s="13">
        <f t="shared" si="6"/>
        <v>53407</v>
      </c>
      <c r="Q21" s="276">
        <v>54325</v>
      </c>
      <c r="R21" s="79"/>
      <c r="S21" s="28"/>
    </row>
    <row r="22" spans="2:20" ht="13.5" customHeight="1">
      <c r="C22" s="15"/>
      <c r="E22" s="17"/>
      <c r="H22" s="3">
        <v>11</v>
      </c>
      <c r="I22" s="160" t="s">
        <v>17</v>
      </c>
      <c r="J22" s="13">
        <v>4604</v>
      </c>
      <c r="K22" s="15"/>
      <c r="L22" s="3">
        <f t="shared" si="3"/>
        <v>40</v>
      </c>
      <c r="M22" s="13">
        <f t="shared" si="4"/>
        <v>40922</v>
      </c>
      <c r="N22" s="162" t="s">
        <v>2</v>
      </c>
      <c r="O22" s="3">
        <f t="shared" si="5"/>
        <v>40</v>
      </c>
      <c r="P22" s="13">
        <f t="shared" si="6"/>
        <v>40922</v>
      </c>
      <c r="Q22" s="276">
        <v>42917</v>
      </c>
      <c r="R22" s="79"/>
    </row>
    <row r="23" spans="2:20" ht="13.5" customHeight="1">
      <c r="B23" s="18"/>
      <c r="C23" s="15"/>
      <c r="E23" s="17"/>
      <c r="H23" s="3">
        <v>1</v>
      </c>
      <c r="I23" s="160" t="s">
        <v>4</v>
      </c>
      <c r="J23" s="13">
        <v>3881</v>
      </c>
      <c r="K23" s="15"/>
      <c r="L23" s="3">
        <f t="shared" si="3"/>
        <v>13</v>
      </c>
      <c r="M23" s="13">
        <f t="shared" si="4"/>
        <v>35161</v>
      </c>
      <c r="N23" s="160" t="s">
        <v>7</v>
      </c>
      <c r="O23" s="3">
        <f t="shared" si="5"/>
        <v>13</v>
      </c>
      <c r="P23" s="13">
        <f t="shared" si="6"/>
        <v>35161</v>
      </c>
      <c r="Q23" s="276">
        <v>29467</v>
      </c>
      <c r="R23" s="79"/>
      <c r="S23" s="42"/>
    </row>
    <row r="24" spans="2:20" ht="13.5" customHeight="1">
      <c r="C24" s="15"/>
      <c r="E24" s="17"/>
      <c r="H24" s="3">
        <v>22</v>
      </c>
      <c r="I24" s="160" t="s">
        <v>26</v>
      </c>
      <c r="J24" s="13">
        <v>2853</v>
      </c>
      <c r="K24" s="15"/>
      <c r="L24" s="3">
        <f t="shared" si="3"/>
        <v>25</v>
      </c>
      <c r="M24" s="13">
        <f t="shared" si="4"/>
        <v>27391</v>
      </c>
      <c r="N24" s="162" t="s">
        <v>29</v>
      </c>
      <c r="O24" s="3">
        <f t="shared" si="5"/>
        <v>25</v>
      </c>
      <c r="P24" s="13">
        <f t="shared" si="6"/>
        <v>27391</v>
      </c>
      <c r="Q24" s="276">
        <v>27184</v>
      </c>
      <c r="R24" s="79"/>
      <c r="S24" s="111"/>
    </row>
    <row r="25" spans="2:20" ht="13.5" customHeight="1" thickBot="1">
      <c r="C25" s="15"/>
      <c r="E25" s="17"/>
      <c r="H25" s="3">
        <v>39</v>
      </c>
      <c r="I25" s="160" t="s">
        <v>39</v>
      </c>
      <c r="J25" s="13">
        <v>1841</v>
      </c>
      <c r="K25" s="15"/>
      <c r="L25" s="14">
        <f t="shared" si="3"/>
        <v>24</v>
      </c>
      <c r="M25" s="113">
        <f t="shared" si="4"/>
        <v>27032</v>
      </c>
      <c r="N25" s="374" t="s">
        <v>28</v>
      </c>
      <c r="O25" s="14">
        <f t="shared" si="5"/>
        <v>24</v>
      </c>
      <c r="P25" s="113">
        <f t="shared" si="6"/>
        <v>27032</v>
      </c>
      <c r="Q25" s="277">
        <v>30871</v>
      </c>
      <c r="R25" s="126" t="s">
        <v>73</v>
      </c>
      <c r="S25" s="28"/>
      <c r="T25" s="28"/>
    </row>
    <row r="26" spans="2:20" ht="13.5" customHeight="1" thickTop="1">
      <c r="H26" s="3">
        <v>12</v>
      </c>
      <c r="I26" s="160" t="s">
        <v>18</v>
      </c>
      <c r="J26" s="13">
        <v>1832</v>
      </c>
      <c r="K26" s="15"/>
      <c r="L26" s="114"/>
      <c r="M26" s="161">
        <f>SUM(J43-(M16+M17+M18+M19+M20+M21+M22+M23+M24+M25))</f>
        <v>148231</v>
      </c>
      <c r="N26" s="218" t="s">
        <v>45</v>
      </c>
      <c r="O26" s="115"/>
      <c r="P26" s="161">
        <f>SUM(M26)</f>
        <v>148231</v>
      </c>
      <c r="Q26" s="161"/>
      <c r="R26" s="175">
        <v>944469</v>
      </c>
      <c r="T26" s="28"/>
    </row>
    <row r="27" spans="2:20" ht="13.5" customHeight="1">
      <c r="H27" s="3">
        <v>10</v>
      </c>
      <c r="I27" s="160" t="s">
        <v>16</v>
      </c>
      <c r="J27" s="407">
        <v>1582</v>
      </c>
      <c r="K27" s="15"/>
      <c r="M27" t="s">
        <v>191</v>
      </c>
      <c r="O27" s="110"/>
      <c r="P27" s="28" t="s">
        <v>192</v>
      </c>
    </row>
    <row r="28" spans="2:20" ht="13.5" customHeight="1">
      <c r="H28" s="3">
        <v>30</v>
      </c>
      <c r="I28" s="160" t="s">
        <v>33</v>
      </c>
      <c r="J28" s="13">
        <v>1524</v>
      </c>
      <c r="K28" s="15"/>
      <c r="M28" s="86">
        <f t="shared" ref="M28:M37" si="7">SUM(Q3)</f>
        <v>349182</v>
      </c>
      <c r="N28" s="160" t="s">
        <v>21</v>
      </c>
      <c r="O28" s="3">
        <f>SUM(L3)</f>
        <v>17</v>
      </c>
      <c r="P28" s="86">
        <f t="shared" ref="P28:P37" si="8">SUM(Q3)</f>
        <v>349182</v>
      </c>
    </row>
    <row r="29" spans="2:20" ht="13.5" customHeight="1">
      <c r="H29" s="3">
        <v>20</v>
      </c>
      <c r="I29" s="160" t="s">
        <v>24</v>
      </c>
      <c r="J29" s="13">
        <v>1434</v>
      </c>
      <c r="K29" s="15"/>
      <c r="M29" s="86">
        <f t="shared" si="7"/>
        <v>111033</v>
      </c>
      <c r="N29" s="160" t="s">
        <v>30</v>
      </c>
      <c r="O29" s="3">
        <f t="shared" ref="O29:O37" si="9">SUM(L4)</f>
        <v>26</v>
      </c>
      <c r="P29" s="86">
        <f t="shared" si="8"/>
        <v>111033</v>
      </c>
    </row>
    <row r="30" spans="2:20" ht="13.5" customHeight="1">
      <c r="H30" s="3">
        <v>27</v>
      </c>
      <c r="I30" s="160" t="s">
        <v>31</v>
      </c>
      <c r="J30" s="136">
        <v>1043</v>
      </c>
      <c r="K30" s="15"/>
      <c r="M30" s="86">
        <f t="shared" si="7"/>
        <v>105883</v>
      </c>
      <c r="N30" s="160" t="s">
        <v>0</v>
      </c>
      <c r="O30" s="3">
        <f t="shared" si="9"/>
        <v>33</v>
      </c>
      <c r="P30" s="86">
        <f t="shared" si="8"/>
        <v>105883</v>
      </c>
    </row>
    <row r="31" spans="2:20" ht="13.5" customHeight="1">
      <c r="H31" s="3">
        <v>29</v>
      </c>
      <c r="I31" s="160" t="s">
        <v>95</v>
      </c>
      <c r="J31" s="87">
        <v>819</v>
      </c>
      <c r="K31" s="15"/>
      <c r="M31" s="86">
        <f t="shared" si="7"/>
        <v>85866</v>
      </c>
      <c r="N31" s="160" t="s">
        <v>5</v>
      </c>
      <c r="O31" s="3">
        <f t="shared" si="9"/>
        <v>36</v>
      </c>
      <c r="P31" s="86">
        <f t="shared" si="8"/>
        <v>85866</v>
      </c>
    </row>
    <row r="32" spans="2:20" ht="13.5" customHeight="1">
      <c r="H32" s="3">
        <v>6</v>
      </c>
      <c r="I32" s="160" t="s">
        <v>13</v>
      </c>
      <c r="J32" s="217">
        <v>714</v>
      </c>
      <c r="K32" s="15"/>
      <c r="M32" s="86">
        <f t="shared" si="7"/>
        <v>59982</v>
      </c>
      <c r="N32" s="160" t="s">
        <v>3</v>
      </c>
      <c r="O32" s="3">
        <f t="shared" si="9"/>
        <v>16</v>
      </c>
      <c r="P32" s="86">
        <f t="shared" si="8"/>
        <v>59982</v>
      </c>
      <c r="S32" s="10"/>
    </row>
    <row r="33" spans="8:21" ht="13.5" customHeight="1">
      <c r="H33" s="3">
        <v>23</v>
      </c>
      <c r="I33" s="160" t="s">
        <v>27</v>
      </c>
      <c r="J33" s="136">
        <v>588</v>
      </c>
      <c r="K33" s="15"/>
      <c r="M33" s="86">
        <f t="shared" si="7"/>
        <v>50378</v>
      </c>
      <c r="N33" s="160" t="s">
        <v>1</v>
      </c>
      <c r="O33" s="3">
        <f t="shared" si="9"/>
        <v>34</v>
      </c>
      <c r="P33" s="86">
        <f t="shared" si="8"/>
        <v>50378</v>
      </c>
      <c r="S33" s="28"/>
      <c r="T33" s="28"/>
    </row>
    <row r="34" spans="8:21" ht="13.5" customHeight="1">
      <c r="H34" s="3">
        <v>4</v>
      </c>
      <c r="I34" s="160" t="s">
        <v>11</v>
      </c>
      <c r="J34" s="13">
        <v>425</v>
      </c>
      <c r="K34" s="15"/>
      <c r="M34" s="86">
        <f t="shared" si="7"/>
        <v>36392</v>
      </c>
      <c r="N34" s="162" t="s">
        <v>2</v>
      </c>
      <c r="O34" s="3">
        <f t="shared" si="9"/>
        <v>40</v>
      </c>
      <c r="P34" s="86">
        <f t="shared" si="8"/>
        <v>36392</v>
      </c>
      <c r="S34" s="28"/>
      <c r="T34" s="28"/>
    </row>
    <row r="35" spans="8:21" ht="13.5" customHeight="1">
      <c r="H35" s="3">
        <v>35</v>
      </c>
      <c r="I35" s="160" t="s">
        <v>36</v>
      </c>
      <c r="J35" s="217">
        <v>330</v>
      </c>
      <c r="K35" s="15"/>
      <c r="M35" s="86">
        <f t="shared" si="7"/>
        <v>34244</v>
      </c>
      <c r="N35" s="160" t="s">
        <v>7</v>
      </c>
      <c r="O35" s="3">
        <f t="shared" si="9"/>
        <v>13</v>
      </c>
      <c r="P35" s="86">
        <f t="shared" si="8"/>
        <v>34244</v>
      </c>
      <c r="S35" s="28"/>
    </row>
    <row r="36" spans="8:21" ht="13.5" customHeight="1">
      <c r="H36" s="3">
        <v>18</v>
      </c>
      <c r="I36" s="160" t="s">
        <v>22</v>
      </c>
      <c r="J36" s="13">
        <v>300</v>
      </c>
      <c r="K36" s="15"/>
      <c r="M36" s="86">
        <f t="shared" si="7"/>
        <v>27291</v>
      </c>
      <c r="N36" s="162" t="s">
        <v>29</v>
      </c>
      <c r="O36" s="3">
        <f t="shared" si="9"/>
        <v>25</v>
      </c>
      <c r="P36" s="86">
        <f t="shared" si="8"/>
        <v>27291</v>
      </c>
      <c r="S36" s="28"/>
    </row>
    <row r="37" spans="8:21" ht="13.5" customHeight="1" thickBot="1">
      <c r="H37" s="3">
        <v>32</v>
      </c>
      <c r="I37" s="160" t="s">
        <v>35</v>
      </c>
      <c r="J37" s="136">
        <v>254</v>
      </c>
      <c r="K37" s="15"/>
      <c r="M37" s="112">
        <f t="shared" si="7"/>
        <v>28973</v>
      </c>
      <c r="N37" s="374" t="s">
        <v>28</v>
      </c>
      <c r="O37" s="14">
        <f t="shared" si="9"/>
        <v>24</v>
      </c>
      <c r="P37" s="112">
        <f t="shared" si="8"/>
        <v>28973</v>
      </c>
      <c r="S37" s="28"/>
    </row>
    <row r="38" spans="8:21" ht="13.5" customHeight="1" thickTop="1" thickBot="1">
      <c r="H38" s="3">
        <v>19</v>
      </c>
      <c r="I38" s="160" t="s">
        <v>23</v>
      </c>
      <c r="J38" s="217">
        <v>235</v>
      </c>
      <c r="K38" s="15"/>
      <c r="M38" s="342">
        <f>SUM(Q13-(Q3+Q4+Q5+Q6+Q7+Q8+Q9+Q10+Q11+Q12))</f>
        <v>153160</v>
      </c>
      <c r="N38" s="270" t="s">
        <v>182</v>
      </c>
      <c r="O38" s="343"/>
      <c r="P38" s="344">
        <f>SUM(M38)</f>
        <v>153160</v>
      </c>
      <c r="U38" s="28"/>
    </row>
    <row r="39" spans="8:21" ht="13.5" customHeight="1">
      <c r="H39" s="3">
        <v>5</v>
      </c>
      <c r="I39" s="160" t="s">
        <v>12</v>
      </c>
      <c r="J39" s="407">
        <v>202</v>
      </c>
      <c r="K39" s="15"/>
      <c r="P39" s="28"/>
    </row>
    <row r="40" spans="8:21" ht="13.5" customHeight="1">
      <c r="H40" s="3">
        <v>28</v>
      </c>
      <c r="I40" s="160" t="s">
        <v>32</v>
      </c>
      <c r="J40" s="13">
        <v>19</v>
      </c>
      <c r="K40" s="15"/>
    </row>
    <row r="41" spans="8:21" ht="13.5" customHeight="1">
      <c r="H41" s="3">
        <v>7</v>
      </c>
      <c r="I41" s="160" t="s">
        <v>14</v>
      </c>
      <c r="J41" s="13">
        <v>16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889525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197</v>
      </c>
      <c r="D52" s="59" t="s">
        <v>190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211251</v>
      </c>
      <c r="D53" s="87">
        <f t="shared" ref="D53:D63" si="11">SUM(Q3)</f>
        <v>349182</v>
      </c>
      <c r="E53" s="80">
        <f t="shared" ref="E53:E62" si="12">SUM(P16/Q16*100)</f>
        <v>95.82934518814217</v>
      </c>
      <c r="F53" s="20">
        <f t="shared" ref="F53:F63" si="13">SUM(C53/D53*100)</f>
        <v>60.498822963382992</v>
      </c>
      <c r="G53" s="21"/>
      <c r="I53" s="159"/>
    </row>
    <row r="54" spans="1:16" ht="13.5" customHeight="1">
      <c r="A54" s="9">
        <v>2</v>
      </c>
      <c r="B54" s="160" t="s">
        <v>30</v>
      </c>
      <c r="C54" s="13">
        <f t="shared" si="10"/>
        <v>103532</v>
      </c>
      <c r="D54" s="87">
        <f t="shared" si="11"/>
        <v>111033</v>
      </c>
      <c r="E54" s="80">
        <f t="shared" si="12"/>
        <v>92.262175288508658</v>
      </c>
      <c r="F54" s="20">
        <f t="shared" si="13"/>
        <v>93.244350778597351</v>
      </c>
      <c r="G54" s="21"/>
      <c r="I54" s="159"/>
    </row>
    <row r="55" spans="1:16" ht="13.5" customHeight="1">
      <c r="A55" s="9">
        <v>3</v>
      </c>
      <c r="B55" s="160" t="s">
        <v>0</v>
      </c>
      <c r="C55" s="13">
        <f t="shared" si="10"/>
        <v>99155</v>
      </c>
      <c r="D55" s="87">
        <f t="shared" si="11"/>
        <v>105883</v>
      </c>
      <c r="E55" s="80">
        <f t="shared" si="12"/>
        <v>88.846177970126249</v>
      </c>
      <c r="F55" s="20">
        <f t="shared" si="13"/>
        <v>93.6458166088985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75753</v>
      </c>
      <c r="D56" s="87">
        <f t="shared" si="11"/>
        <v>85866</v>
      </c>
      <c r="E56" s="80">
        <f t="shared" si="12"/>
        <v>97.283865002311614</v>
      </c>
      <c r="F56" s="20">
        <f t="shared" si="13"/>
        <v>88.222346446789174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67690</v>
      </c>
      <c r="D57" s="87">
        <f t="shared" si="11"/>
        <v>59982</v>
      </c>
      <c r="E57" s="80">
        <f t="shared" si="12"/>
        <v>91.253471379654343</v>
      </c>
      <c r="F57" s="20">
        <f t="shared" si="13"/>
        <v>112.85052182321363</v>
      </c>
      <c r="G57" s="21"/>
      <c r="I57" s="159"/>
      <c r="P57" s="28"/>
    </row>
    <row r="58" spans="1:16" ht="13.5" customHeight="1">
      <c r="A58" s="9">
        <v>6</v>
      </c>
      <c r="B58" s="160" t="s">
        <v>1</v>
      </c>
      <c r="C58" s="13">
        <f t="shared" si="10"/>
        <v>53407</v>
      </c>
      <c r="D58" s="87">
        <f t="shared" si="11"/>
        <v>50378</v>
      </c>
      <c r="E58" s="80">
        <f t="shared" si="12"/>
        <v>98.310170271514039</v>
      </c>
      <c r="F58" s="20">
        <f t="shared" si="13"/>
        <v>106.01254515860097</v>
      </c>
      <c r="G58" s="21"/>
    </row>
    <row r="59" spans="1:16" ht="13.5" customHeight="1">
      <c r="A59" s="9">
        <v>7</v>
      </c>
      <c r="B59" s="162" t="s">
        <v>2</v>
      </c>
      <c r="C59" s="13">
        <f t="shared" si="10"/>
        <v>40922</v>
      </c>
      <c r="D59" s="87">
        <f t="shared" si="11"/>
        <v>36392</v>
      </c>
      <c r="E59" s="80">
        <f t="shared" si="12"/>
        <v>95.351492415592887</v>
      </c>
      <c r="F59" s="20">
        <f t="shared" si="13"/>
        <v>112.44779072323587</v>
      </c>
      <c r="G59" s="21"/>
    </row>
    <row r="60" spans="1:16" ht="13.5" customHeight="1">
      <c r="A60" s="9">
        <v>8</v>
      </c>
      <c r="B60" s="160" t="s">
        <v>7</v>
      </c>
      <c r="C60" s="13">
        <f t="shared" si="10"/>
        <v>35161</v>
      </c>
      <c r="D60" s="87">
        <f t="shared" si="11"/>
        <v>34244</v>
      </c>
      <c r="E60" s="80">
        <f t="shared" si="12"/>
        <v>119.32331082227576</v>
      </c>
      <c r="F60" s="20">
        <f t="shared" si="13"/>
        <v>102.67784137367131</v>
      </c>
      <c r="G60" s="21"/>
    </row>
    <row r="61" spans="1:16" ht="13.5" customHeight="1">
      <c r="A61" s="9">
        <v>9</v>
      </c>
      <c r="B61" s="162" t="s">
        <v>29</v>
      </c>
      <c r="C61" s="13">
        <f t="shared" si="10"/>
        <v>27391</v>
      </c>
      <c r="D61" s="87">
        <f t="shared" si="11"/>
        <v>27291</v>
      </c>
      <c r="E61" s="80">
        <f t="shared" si="12"/>
        <v>100.76147733961153</v>
      </c>
      <c r="F61" s="20">
        <f t="shared" si="13"/>
        <v>100.36642116448647</v>
      </c>
      <c r="G61" s="21"/>
    </row>
    <row r="62" spans="1:16" ht="13.5" customHeight="1" thickBot="1">
      <c r="A62" s="127">
        <v>10</v>
      </c>
      <c r="B62" s="374" t="s">
        <v>28</v>
      </c>
      <c r="C62" s="113">
        <f t="shared" si="10"/>
        <v>27032</v>
      </c>
      <c r="D62" s="128">
        <f t="shared" si="11"/>
        <v>28973</v>
      </c>
      <c r="E62" s="129">
        <f t="shared" si="12"/>
        <v>87.564380810469373</v>
      </c>
      <c r="F62" s="130">
        <f t="shared" si="13"/>
        <v>93.300659234459673</v>
      </c>
      <c r="G62" s="131"/>
    </row>
    <row r="63" spans="1:16" ht="13.5" customHeight="1" thickTop="1">
      <c r="A63" s="114"/>
      <c r="B63" s="132" t="s">
        <v>74</v>
      </c>
      <c r="C63" s="133">
        <f>SUM(J43)</f>
        <v>889525</v>
      </c>
      <c r="D63" s="133">
        <f t="shared" si="11"/>
        <v>1042384</v>
      </c>
      <c r="E63" s="134">
        <f>SUM(C63/R26*100)</f>
        <v>94.182551253667398</v>
      </c>
      <c r="F63" s="135">
        <f t="shared" si="13"/>
        <v>85.335634468679487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M44" sqref="M44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197</v>
      </c>
      <c r="I2" s="3"/>
      <c r="J2" s="184" t="s">
        <v>102</v>
      </c>
      <c r="K2" s="3"/>
      <c r="L2" s="293" t="s">
        <v>193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97">
        <v>16575</v>
      </c>
      <c r="I4" s="3">
        <v>33</v>
      </c>
      <c r="J4" s="160" t="s">
        <v>0</v>
      </c>
      <c r="K4" s="116">
        <f>SUM(I4)</f>
        <v>33</v>
      </c>
      <c r="L4" s="309">
        <v>18812</v>
      </c>
      <c r="M4" s="45"/>
      <c r="N4" s="415"/>
      <c r="O4" s="90"/>
      <c r="S4" s="26"/>
      <c r="T4" s="26"/>
      <c r="U4" s="26"/>
    </row>
    <row r="5" spans="8:30" ht="13.5" customHeight="1">
      <c r="H5" s="88">
        <v>13692</v>
      </c>
      <c r="I5" s="3">
        <v>26</v>
      </c>
      <c r="J5" s="160" t="s">
        <v>30</v>
      </c>
      <c r="K5" s="116">
        <f t="shared" ref="K5:K13" si="0">SUM(I5)</f>
        <v>26</v>
      </c>
      <c r="L5" s="310">
        <v>12464</v>
      </c>
      <c r="M5" s="45"/>
      <c r="N5" s="415"/>
      <c r="O5" s="90"/>
      <c r="S5" s="26"/>
      <c r="T5" s="26"/>
      <c r="U5" s="26"/>
    </row>
    <row r="6" spans="8:30" ht="13.5" customHeight="1">
      <c r="H6" s="193">
        <v>5951</v>
      </c>
      <c r="I6" s="3">
        <v>14</v>
      </c>
      <c r="J6" s="160" t="s">
        <v>19</v>
      </c>
      <c r="K6" s="116">
        <f t="shared" si="0"/>
        <v>14</v>
      </c>
      <c r="L6" s="310">
        <v>5106</v>
      </c>
      <c r="M6" s="45"/>
      <c r="N6" s="415"/>
      <c r="O6" s="90"/>
      <c r="S6" s="26"/>
      <c r="T6" s="26"/>
      <c r="U6" s="26"/>
    </row>
    <row r="7" spans="8:30" ht="13.5" customHeight="1">
      <c r="H7" s="88">
        <v>4141</v>
      </c>
      <c r="I7" s="3">
        <v>38</v>
      </c>
      <c r="J7" s="160" t="s">
        <v>38</v>
      </c>
      <c r="K7" s="116">
        <f t="shared" si="0"/>
        <v>38</v>
      </c>
      <c r="L7" s="310">
        <v>3999</v>
      </c>
      <c r="M7" s="45"/>
      <c r="N7" s="415"/>
      <c r="O7" s="90"/>
      <c r="S7" s="26"/>
      <c r="T7" s="26"/>
      <c r="U7" s="26"/>
    </row>
    <row r="8" spans="8:30">
      <c r="H8" s="88">
        <v>3999</v>
      </c>
      <c r="I8" s="3">
        <v>15</v>
      </c>
      <c r="J8" s="160" t="s">
        <v>20</v>
      </c>
      <c r="K8" s="116">
        <f t="shared" si="0"/>
        <v>15</v>
      </c>
      <c r="L8" s="310">
        <v>3150</v>
      </c>
      <c r="M8" s="45"/>
      <c r="N8" s="90"/>
      <c r="O8" s="90"/>
      <c r="S8" s="26"/>
      <c r="T8" s="26"/>
      <c r="U8" s="26"/>
    </row>
    <row r="9" spans="8:30">
      <c r="H9" s="88">
        <v>1921</v>
      </c>
      <c r="I9" s="3">
        <v>24</v>
      </c>
      <c r="J9" s="160" t="s">
        <v>28</v>
      </c>
      <c r="K9" s="116">
        <f t="shared" si="0"/>
        <v>24</v>
      </c>
      <c r="L9" s="310">
        <v>1693</v>
      </c>
      <c r="M9" s="45"/>
      <c r="N9" s="90"/>
      <c r="O9" s="90"/>
      <c r="S9" s="26"/>
      <c r="T9" s="26"/>
      <c r="U9" s="26"/>
    </row>
    <row r="10" spans="8:30">
      <c r="H10" s="193">
        <v>1757</v>
      </c>
      <c r="I10" s="14">
        <v>34</v>
      </c>
      <c r="J10" s="162" t="s">
        <v>1</v>
      </c>
      <c r="K10" s="116">
        <f t="shared" si="0"/>
        <v>34</v>
      </c>
      <c r="L10" s="310">
        <v>2018</v>
      </c>
      <c r="S10" s="26"/>
      <c r="T10" s="26"/>
      <c r="U10" s="26"/>
    </row>
    <row r="11" spans="8:30">
      <c r="H11" s="97">
        <v>1161</v>
      </c>
      <c r="I11" s="3">
        <v>17</v>
      </c>
      <c r="J11" s="160" t="s">
        <v>21</v>
      </c>
      <c r="K11" s="116">
        <f t="shared" si="0"/>
        <v>17</v>
      </c>
      <c r="L11" s="310">
        <v>1000</v>
      </c>
      <c r="M11" s="45"/>
      <c r="N11" s="90"/>
      <c r="O11" s="90"/>
      <c r="S11" s="26"/>
      <c r="T11" s="26"/>
      <c r="U11" s="26"/>
    </row>
    <row r="12" spans="8:30">
      <c r="H12" s="166">
        <v>929</v>
      </c>
      <c r="I12" s="14">
        <v>37</v>
      </c>
      <c r="J12" s="162" t="s">
        <v>37</v>
      </c>
      <c r="K12" s="116">
        <f t="shared" si="0"/>
        <v>37</v>
      </c>
      <c r="L12" s="310">
        <v>2277</v>
      </c>
      <c r="M12" s="45"/>
      <c r="N12" s="90"/>
      <c r="O12" s="90"/>
      <c r="S12" s="26"/>
      <c r="T12" s="26"/>
      <c r="U12" s="26"/>
    </row>
    <row r="13" spans="8:30" ht="14.25" thickBot="1">
      <c r="H13" s="446">
        <v>889</v>
      </c>
      <c r="I13" s="377">
        <v>36</v>
      </c>
      <c r="J13" s="378" t="s">
        <v>5</v>
      </c>
      <c r="K13" s="116">
        <f t="shared" si="0"/>
        <v>36</v>
      </c>
      <c r="L13" s="310">
        <v>912</v>
      </c>
      <c r="M13" s="45"/>
      <c r="N13" s="90"/>
      <c r="O13" s="90"/>
      <c r="S13" s="26"/>
      <c r="T13" s="26"/>
      <c r="U13" s="26"/>
    </row>
    <row r="14" spans="8:30" ht="14.25" thickTop="1">
      <c r="H14" s="44">
        <v>713</v>
      </c>
      <c r="I14" s="121">
        <v>16</v>
      </c>
      <c r="J14" s="174" t="s">
        <v>3</v>
      </c>
      <c r="K14" s="107" t="s">
        <v>8</v>
      </c>
      <c r="L14" s="311">
        <v>55841</v>
      </c>
      <c r="S14" s="26"/>
      <c r="T14" s="26"/>
      <c r="U14" s="26"/>
    </row>
    <row r="15" spans="8:30">
      <c r="H15" s="44">
        <v>554</v>
      </c>
      <c r="I15" s="3">
        <v>25</v>
      </c>
      <c r="J15" s="160" t="s">
        <v>29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44">
        <v>542</v>
      </c>
      <c r="I16" s="3">
        <v>1</v>
      </c>
      <c r="J16" s="160" t="s">
        <v>4</v>
      </c>
      <c r="K16" s="116">
        <f>SUM(I4)</f>
        <v>33</v>
      </c>
      <c r="L16" s="160" t="s">
        <v>0</v>
      </c>
      <c r="M16" s="312">
        <v>17678</v>
      </c>
      <c r="N16" s="89">
        <f>SUM(H4)</f>
        <v>16575</v>
      </c>
      <c r="O16" s="45"/>
      <c r="P16" s="17"/>
      <c r="S16" s="26"/>
      <c r="T16" s="26"/>
      <c r="U16" s="26"/>
    </row>
    <row r="17" spans="1:21">
      <c r="H17" s="44">
        <v>453</v>
      </c>
      <c r="I17" s="33">
        <v>40</v>
      </c>
      <c r="J17" s="160" t="s">
        <v>2</v>
      </c>
      <c r="K17" s="116">
        <f t="shared" ref="K17:K25" si="1">SUM(I5)</f>
        <v>26</v>
      </c>
      <c r="L17" s="160" t="s">
        <v>30</v>
      </c>
      <c r="M17" s="313">
        <v>15619</v>
      </c>
      <c r="N17" s="89">
        <f t="shared" ref="N17:N25" si="2">SUM(H5)</f>
        <v>13692</v>
      </c>
      <c r="O17" s="45"/>
      <c r="P17" s="17"/>
      <c r="S17" s="26"/>
      <c r="T17" s="26"/>
      <c r="U17" s="26"/>
    </row>
    <row r="18" spans="1:21">
      <c r="H18" s="346">
        <v>418</v>
      </c>
      <c r="I18" s="3">
        <v>27</v>
      </c>
      <c r="J18" s="160" t="s">
        <v>31</v>
      </c>
      <c r="K18" s="116">
        <f t="shared" si="1"/>
        <v>14</v>
      </c>
      <c r="L18" s="160" t="s">
        <v>19</v>
      </c>
      <c r="M18" s="313">
        <v>5558</v>
      </c>
      <c r="N18" s="89">
        <f t="shared" si="2"/>
        <v>5951</v>
      </c>
      <c r="O18" s="45"/>
      <c r="P18" s="17"/>
      <c r="S18" s="26"/>
      <c r="T18" s="26"/>
      <c r="U18" s="26"/>
    </row>
    <row r="19" spans="1:21">
      <c r="H19" s="43">
        <v>290</v>
      </c>
      <c r="I19" s="3">
        <v>2</v>
      </c>
      <c r="J19" s="160" t="s">
        <v>6</v>
      </c>
      <c r="K19" s="116">
        <f t="shared" si="1"/>
        <v>38</v>
      </c>
      <c r="L19" s="160" t="s">
        <v>38</v>
      </c>
      <c r="M19" s="313">
        <v>4371</v>
      </c>
      <c r="N19" s="89">
        <f t="shared" si="2"/>
        <v>4141</v>
      </c>
      <c r="O19" s="45"/>
      <c r="P19" s="17"/>
      <c r="S19" s="26"/>
      <c r="T19" s="26"/>
      <c r="U19" s="26"/>
    </row>
    <row r="20" spans="1:21" ht="14.25" thickBot="1">
      <c r="H20" s="44">
        <v>195</v>
      </c>
      <c r="I20" s="3">
        <v>23</v>
      </c>
      <c r="J20" s="160" t="s">
        <v>27</v>
      </c>
      <c r="K20" s="116">
        <f t="shared" si="1"/>
        <v>15</v>
      </c>
      <c r="L20" s="160" t="s">
        <v>20</v>
      </c>
      <c r="M20" s="313">
        <v>4310</v>
      </c>
      <c r="N20" s="89">
        <f t="shared" si="2"/>
        <v>3999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197</v>
      </c>
      <c r="D21" s="59" t="s">
        <v>190</v>
      </c>
      <c r="E21" s="59" t="s">
        <v>51</v>
      </c>
      <c r="F21" s="59" t="s">
        <v>50</v>
      </c>
      <c r="G21" s="59" t="s">
        <v>52</v>
      </c>
      <c r="H21" s="333">
        <v>137</v>
      </c>
      <c r="I21" s="3">
        <v>21</v>
      </c>
      <c r="J21" s="160" t="s">
        <v>25</v>
      </c>
      <c r="K21" s="116">
        <f t="shared" si="1"/>
        <v>24</v>
      </c>
      <c r="L21" s="160" t="s">
        <v>28</v>
      </c>
      <c r="M21" s="313">
        <v>2134</v>
      </c>
      <c r="N21" s="89">
        <f t="shared" si="2"/>
        <v>1921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16575</v>
      </c>
      <c r="D22" s="89">
        <f>SUM(L4)</f>
        <v>18812</v>
      </c>
      <c r="E22" s="52">
        <f t="shared" ref="E22:E32" si="4">SUM(N16/M16*100)</f>
        <v>93.760606403439311</v>
      </c>
      <c r="F22" s="55">
        <f>SUM(C22/D22*100)</f>
        <v>88.108654050605992</v>
      </c>
      <c r="G22" s="3"/>
      <c r="H22" s="125">
        <v>125</v>
      </c>
      <c r="I22" s="3">
        <v>31</v>
      </c>
      <c r="J22" s="160" t="s">
        <v>105</v>
      </c>
      <c r="K22" s="116">
        <f t="shared" si="1"/>
        <v>34</v>
      </c>
      <c r="L22" s="162" t="s">
        <v>1</v>
      </c>
      <c r="M22" s="313">
        <v>1902</v>
      </c>
      <c r="N22" s="89">
        <f t="shared" si="2"/>
        <v>1757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30</v>
      </c>
      <c r="C23" s="43">
        <f t="shared" si="3"/>
        <v>13692</v>
      </c>
      <c r="D23" s="89">
        <f>SUM(L5)</f>
        <v>12464</v>
      </c>
      <c r="E23" s="52">
        <f t="shared" si="4"/>
        <v>87.662462385556054</v>
      </c>
      <c r="F23" s="55">
        <f t="shared" ref="F23:F32" si="5">SUM(C23/D23*100)</f>
        <v>109.85237483953787</v>
      </c>
      <c r="G23" s="3"/>
      <c r="H23" s="125">
        <v>68</v>
      </c>
      <c r="I23" s="3">
        <v>4</v>
      </c>
      <c r="J23" s="160" t="s">
        <v>11</v>
      </c>
      <c r="K23" s="116">
        <f t="shared" si="1"/>
        <v>17</v>
      </c>
      <c r="L23" s="160" t="s">
        <v>21</v>
      </c>
      <c r="M23" s="313">
        <v>1216</v>
      </c>
      <c r="N23" s="89">
        <f t="shared" si="2"/>
        <v>1161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19</v>
      </c>
      <c r="C24" s="43">
        <f t="shared" si="3"/>
        <v>5951</v>
      </c>
      <c r="D24" s="89">
        <f t="shared" ref="D24:D31" si="6">SUM(L6)</f>
        <v>5106</v>
      </c>
      <c r="E24" s="52">
        <f t="shared" si="4"/>
        <v>107.07088880892408</v>
      </c>
      <c r="F24" s="55">
        <f t="shared" si="5"/>
        <v>116.54915785350568</v>
      </c>
      <c r="G24" s="3"/>
      <c r="H24" s="125">
        <v>30</v>
      </c>
      <c r="I24" s="3">
        <v>9</v>
      </c>
      <c r="J24" s="3" t="s">
        <v>163</v>
      </c>
      <c r="K24" s="116">
        <f t="shared" si="1"/>
        <v>37</v>
      </c>
      <c r="L24" s="162" t="s">
        <v>37</v>
      </c>
      <c r="M24" s="313">
        <v>1689</v>
      </c>
      <c r="N24" s="89">
        <f t="shared" si="2"/>
        <v>929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38</v>
      </c>
      <c r="C25" s="43">
        <f t="shared" si="3"/>
        <v>4141</v>
      </c>
      <c r="D25" s="89">
        <f t="shared" si="6"/>
        <v>3999</v>
      </c>
      <c r="E25" s="52">
        <f t="shared" si="4"/>
        <v>94.738046213681088</v>
      </c>
      <c r="F25" s="55">
        <f t="shared" si="5"/>
        <v>103.55088772193048</v>
      </c>
      <c r="G25" s="3"/>
      <c r="H25" s="91">
        <v>18</v>
      </c>
      <c r="I25" s="3">
        <v>12</v>
      </c>
      <c r="J25" s="160" t="s">
        <v>18</v>
      </c>
      <c r="K25" s="180">
        <f t="shared" si="1"/>
        <v>36</v>
      </c>
      <c r="L25" s="378" t="s">
        <v>5</v>
      </c>
      <c r="M25" s="314">
        <v>872</v>
      </c>
      <c r="N25" s="166">
        <f t="shared" si="2"/>
        <v>889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20</v>
      </c>
      <c r="C26" s="89">
        <f t="shared" si="3"/>
        <v>3999</v>
      </c>
      <c r="D26" s="89">
        <f t="shared" si="6"/>
        <v>3150</v>
      </c>
      <c r="E26" s="52">
        <f t="shared" si="4"/>
        <v>92.784222737819022</v>
      </c>
      <c r="F26" s="55">
        <f t="shared" si="5"/>
        <v>126.95238095238095</v>
      </c>
      <c r="G26" s="12"/>
      <c r="H26" s="125">
        <v>9</v>
      </c>
      <c r="I26" s="3">
        <v>22</v>
      </c>
      <c r="J26" s="160" t="s">
        <v>26</v>
      </c>
      <c r="K26" s="3"/>
      <c r="L26" s="361" t="s">
        <v>157</v>
      </c>
      <c r="M26" s="315">
        <v>59459</v>
      </c>
      <c r="N26" s="191">
        <f>SUM(H44)</f>
        <v>54576</v>
      </c>
      <c r="P26" s="17"/>
      <c r="S26" s="26"/>
      <c r="T26" s="26"/>
      <c r="U26" s="26"/>
    </row>
    <row r="27" spans="1:21">
      <c r="A27" s="61">
        <v>6</v>
      </c>
      <c r="B27" s="160" t="s">
        <v>28</v>
      </c>
      <c r="C27" s="43">
        <f t="shared" si="3"/>
        <v>1921</v>
      </c>
      <c r="D27" s="89">
        <f t="shared" si="6"/>
        <v>1693</v>
      </c>
      <c r="E27" s="52">
        <f t="shared" si="4"/>
        <v>90.018744142455489</v>
      </c>
      <c r="F27" s="55">
        <f t="shared" si="5"/>
        <v>113.4672179562906</v>
      </c>
      <c r="G27" s="3"/>
      <c r="H27" s="91">
        <v>7</v>
      </c>
      <c r="I27" s="3">
        <v>35</v>
      </c>
      <c r="J27" s="160" t="s">
        <v>36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2" t="s">
        <v>1</v>
      </c>
      <c r="C28" s="43">
        <f t="shared" si="3"/>
        <v>1757</v>
      </c>
      <c r="D28" s="89">
        <f t="shared" si="6"/>
        <v>2018</v>
      </c>
      <c r="E28" s="52">
        <f t="shared" si="4"/>
        <v>92.376445846477395</v>
      </c>
      <c r="F28" s="55">
        <f t="shared" si="5"/>
        <v>87.06640237859267</v>
      </c>
      <c r="G28" s="3"/>
      <c r="H28" s="125">
        <v>2</v>
      </c>
      <c r="I28" s="3">
        <v>3</v>
      </c>
      <c r="J28" s="160" t="s">
        <v>10</v>
      </c>
      <c r="L28" s="29"/>
      <c r="P28" s="17"/>
      <c r="S28" s="26"/>
      <c r="T28" s="26"/>
      <c r="U28" s="26"/>
    </row>
    <row r="29" spans="1:21">
      <c r="A29" s="61">
        <v>8</v>
      </c>
      <c r="B29" s="160" t="s">
        <v>21</v>
      </c>
      <c r="C29" s="43">
        <f t="shared" si="3"/>
        <v>1161</v>
      </c>
      <c r="D29" s="89">
        <f t="shared" si="6"/>
        <v>1000</v>
      </c>
      <c r="E29" s="52">
        <f t="shared" si="4"/>
        <v>95.476973684210535</v>
      </c>
      <c r="F29" s="55">
        <f t="shared" si="5"/>
        <v>116.10000000000001</v>
      </c>
      <c r="G29" s="11"/>
      <c r="H29" s="125">
        <v>0</v>
      </c>
      <c r="I29" s="3">
        <v>5</v>
      </c>
      <c r="J29" s="160" t="s">
        <v>12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2" t="s">
        <v>37</v>
      </c>
      <c r="C30" s="43">
        <f t="shared" si="3"/>
        <v>929</v>
      </c>
      <c r="D30" s="89">
        <f t="shared" si="6"/>
        <v>2277</v>
      </c>
      <c r="E30" s="52">
        <f t="shared" si="4"/>
        <v>55.002960331557141</v>
      </c>
      <c r="F30" s="55">
        <f t="shared" si="5"/>
        <v>40.799297321036455</v>
      </c>
      <c r="G30" s="12"/>
      <c r="H30" s="434">
        <v>0</v>
      </c>
      <c r="I30" s="3">
        <v>6</v>
      </c>
      <c r="J30" s="160" t="s">
        <v>13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8" t="s">
        <v>5</v>
      </c>
      <c r="C31" s="43">
        <f t="shared" si="3"/>
        <v>889</v>
      </c>
      <c r="D31" s="89">
        <f t="shared" si="6"/>
        <v>912</v>
      </c>
      <c r="E31" s="52">
        <f t="shared" si="4"/>
        <v>101.94954128440368</v>
      </c>
      <c r="F31" s="55">
        <f t="shared" si="5"/>
        <v>97.478070175438589</v>
      </c>
      <c r="G31" s="92"/>
      <c r="H31" s="91">
        <v>0</v>
      </c>
      <c r="I31" s="3">
        <v>7</v>
      </c>
      <c r="J31" s="160" t="s">
        <v>14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54576</v>
      </c>
      <c r="D32" s="67">
        <f>SUM(L14)</f>
        <v>55841</v>
      </c>
      <c r="E32" s="70">
        <f t="shared" si="4"/>
        <v>91.787618358869139</v>
      </c>
      <c r="F32" s="68">
        <f t="shared" si="5"/>
        <v>97.734639422646438</v>
      </c>
      <c r="G32" s="69"/>
      <c r="H32" s="442">
        <v>0</v>
      </c>
      <c r="I32" s="3">
        <v>8</v>
      </c>
      <c r="J32" s="160" t="s">
        <v>15</v>
      </c>
      <c r="L32" s="29"/>
      <c r="M32" s="26"/>
      <c r="P32" s="17"/>
      <c r="S32" s="26"/>
      <c r="T32" s="26"/>
      <c r="U32" s="26"/>
    </row>
    <row r="33" spans="2:30">
      <c r="H33" s="421">
        <v>0</v>
      </c>
      <c r="I33" s="3">
        <v>10</v>
      </c>
      <c r="J33" s="160" t="s">
        <v>16</v>
      </c>
      <c r="L33" s="29"/>
      <c r="M33" s="26"/>
      <c r="P33" s="17"/>
      <c r="S33" s="26"/>
      <c r="T33" s="26"/>
      <c r="U33" s="26"/>
    </row>
    <row r="34" spans="2:30">
      <c r="H34" s="89">
        <v>0</v>
      </c>
      <c r="I34" s="3">
        <v>11</v>
      </c>
      <c r="J34" s="160" t="s">
        <v>17</v>
      </c>
      <c r="L34" s="29"/>
      <c r="M34" s="26"/>
      <c r="S34" s="26"/>
      <c r="T34" s="26"/>
      <c r="U34" s="26"/>
    </row>
    <row r="35" spans="2:30">
      <c r="H35" s="445">
        <v>0</v>
      </c>
      <c r="I35" s="3">
        <v>13</v>
      </c>
      <c r="J35" s="160" t="s">
        <v>7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43">
        <v>0</v>
      </c>
      <c r="I36" s="3">
        <v>18</v>
      </c>
      <c r="J36" s="160" t="s">
        <v>22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19</v>
      </c>
      <c r="J37" s="160" t="s">
        <v>23</v>
      </c>
      <c r="L37" s="48"/>
      <c r="M37" s="26"/>
      <c r="S37" s="26"/>
      <c r="T37" s="26"/>
      <c r="U37" s="26"/>
    </row>
    <row r="38" spans="2:30">
      <c r="C38" s="26"/>
      <c r="F38" s="26"/>
      <c r="H38" s="193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333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193">
        <v>0</v>
      </c>
      <c r="I40" s="3">
        <v>29</v>
      </c>
      <c r="J40" s="160" t="s">
        <v>95</v>
      </c>
      <c r="L40" s="48"/>
      <c r="M40" s="26"/>
      <c r="S40" s="26"/>
      <c r="T40" s="26"/>
      <c r="U40" s="26"/>
    </row>
    <row r="41" spans="2:30">
      <c r="H41" s="443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333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54576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197</v>
      </c>
      <c r="I47" s="3"/>
      <c r="J47" s="178" t="s">
        <v>71</v>
      </c>
      <c r="K47" s="3"/>
      <c r="L47" s="298" t="s">
        <v>190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56168</v>
      </c>
      <c r="I49" s="3">
        <v>26</v>
      </c>
      <c r="J49" s="160" t="s">
        <v>30</v>
      </c>
      <c r="K49" s="3">
        <f>SUM(I49)</f>
        <v>26</v>
      </c>
      <c r="L49" s="429">
        <v>57351</v>
      </c>
      <c r="S49" s="26"/>
      <c r="T49" s="26"/>
      <c r="U49" s="26"/>
      <c r="V49" s="26"/>
    </row>
    <row r="50" spans="1:22">
      <c r="H50" s="89">
        <v>16200</v>
      </c>
      <c r="I50" s="3">
        <v>33</v>
      </c>
      <c r="J50" s="160" t="s">
        <v>0</v>
      </c>
      <c r="K50" s="3">
        <f t="shared" ref="K50:K58" si="7">SUM(I50)</f>
        <v>33</v>
      </c>
      <c r="L50" s="303">
        <v>14141</v>
      </c>
      <c r="M50" s="26"/>
      <c r="N50" s="90"/>
      <c r="O50" s="90"/>
      <c r="S50" s="26"/>
      <c r="T50" s="26"/>
      <c r="U50" s="26"/>
      <c r="V50" s="26"/>
    </row>
    <row r="51" spans="1:22">
      <c r="H51" s="88">
        <v>15774</v>
      </c>
      <c r="I51" s="3">
        <v>13</v>
      </c>
      <c r="J51" s="160" t="s">
        <v>7</v>
      </c>
      <c r="K51" s="3">
        <f t="shared" si="7"/>
        <v>13</v>
      </c>
      <c r="L51" s="303">
        <v>10411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88">
        <v>15319</v>
      </c>
      <c r="I52" s="3">
        <v>34</v>
      </c>
      <c r="J52" s="160" t="s">
        <v>1</v>
      </c>
      <c r="K52" s="3">
        <f t="shared" si="7"/>
        <v>34</v>
      </c>
      <c r="L52" s="429">
        <v>5452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197</v>
      </c>
      <c r="D53" s="59" t="s">
        <v>190</v>
      </c>
      <c r="E53" s="59" t="s">
        <v>51</v>
      </c>
      <c r="F53" s="59" t="s">
        <v>50</v>
      </c>
      <c r="G53" s="59" t="s">
        <v>52</v>
      </c>
      <c r="H53" s="88">
        <v>7527</v>
      </c>
      <c r="I53" s="3">
        <v>40</v>
      </c>
      <c r="J53" s="160" t="s">
        <v>2</v>
      </c>
      <c r="K53" s="3">
        <f t="shared" si="7"/>
        <v>40</v>
      </c>
      <c r="L53" s="303">
        <v>7774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56168</v>
      </c>
      <c r="D54" s="97">
        <f>SUM(L49)</f>
        <v>57351</v>
      </c>
      <c r="E54" s="52">
        <f t="shared" ref="E54:E64" si="9">SUM(N63/M63*100)</f>
        <v>95.274281643315135</v>
      </c>
      <c r="F54" s="52">
        <f>SUM(C54/D54*100)</f>
        <v>97.937263517637007</v>
      </c>
      <c r="G54" s="3"/>
      <c r="H54" s="88">
        <v>3379</v>
      </c>
      <c r="I54" s="3">
        <v>24</v>
      </c>
      <c r="J54" s="160" t="s">
        <v>28</v>
      </c>
      <c r="K54" s="3">
        <f t="shared" si="7"/>
        <v>24</v>
      </c>
      <c r="L54" s="303">
        <v>3928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0</v>
      </c>
      <c r="C55" s="43">
        <f t="shared" si="8"/>
        <v>16200</v>
      </c>
      <c r="D55" s="97">
        <f t="shared" ref="D55:D64" si="10">SUM(L50)</f>
        <v>14141</v>
      </c>
      <c r="E55" s="52">
        <f t="shared" si="9"/>
        <v>98.229444579189902</v>
      </c>
      <c r="F55" s="52">
        <f t="shared" ref="F55:F64" si="11">SUM(C55/D55*100)</f>
        <v>114.56049784315113</v>
      </c>
      <c r="G55" s="3"/>
      <c r="H55" s="44">
        <v>2970</v>
      </c>
      <c r="I55" s="3">
        <v>38</v>
      </c>
      <c r="J55" s="160" t="s">
        <v>38</v>
      </c>
      <c r="K55" s="3">
        <f t="shared" si="7"/>
        <v>38</v>
      </c>
      <c r="L55" s="303">
        <v>1657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7</v>
      </c>
      <c r="C56" s="43">
        <f t="shared" si="8"/>
        <v>15774</v>
      </c>
      <c r="D56" s="97">
        <f t="shared" si="10"/>
        <v>10411</v>
      </c>
      <c r="E56" s="52">
        <f t="shared" si="9"/>
        <v>140.68854798430252</v>
      </c>
      <c r="F56" s="52">
        <f t="shared" si="11"/>
        <v>151.51282297569878</v>
      </c>
      <c r="G56" s="3"/>
      <c r="H56" s="44">
        <v>2007</v>
      </c>
      <c r="I56" s="3">
        <v>25</v>
      </c>
      <c r="J56" s="160" t="s">
        <v>29</v>
      </c>
      <c r="K56" s="3">
        <f t="shared" si="7"/>
        <v>25</v>
      </c>
      <c r="L56" s="303">
        <v>3053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15319</v>
      </c>
      <c r="D57" s="97">
        <f t="shared" si="10"/>
        <v>5452</v>
      </c>
      <c r="E57" s="52">
        <f t="shared" si="9"/>
        <v>187.22806159863114</v>
      </c>
      <c r="F57" s="52">
        <f t="shared" si="11"/>
        <v>280.9794570799707</v>
      </c>
      <c r="G57" s="3"/>
      <c r="H57" s="91">
        <v>1872</v>
      </c>
      <c r="I57" s="3">
        <v>36</v>
      </c>
      <c r="J57" s="160" t="s">
        <v>5</v>
      </c>
      <c r="K57" s="3">
        <f t="shared" si="7"/>
        <v>36</v>
      </c>
      <c r="L57" s="303">
        <v>2358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7527</v>
      </c>
      <c r="D58" s="97">
        <f t="shared" si="10"/>
        <v>7774</v>
      </c>
      <c r="E58" s="52">
        <f t="shared" si="9"/>
        <v>91.513677811550153</v>
      </c>
      <c r="F58" s="52">
        <f t="shared" si="11"/>
        <v>96.822742474916396</v>
      </c>
      <c r="G58" s="12"/>
      <c r="H58" s="330">
        <v>1840</v>
      </c>
      <c r="I58" s="14">
        <v>22</v>
      </c>
      <c r="J58" s="162" t="s">
        <v>26</v>
      </c>
      <c r="K58" s="14">
        <f t="shared" si="7"/>
        <v>22</v>
      </c>
      <c r="L58" s="304">
        <v>2442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28</v>
      </c>
      <c r="C59" s="43">
        <f t="shared" si="8"/>
        <v>3379</v>
      </c>
      <c r="D59" s="97">
        <f t="shared" si="10"/>
        <v>3928</v>
      </c>
      <c r="E59" s="52">
        <f t="shared" si="9"/>
        <v>108.894618111505</v>
      </c>
      <c r="F59" s="52">
        <f t="shared" si="11"/>
        <v>86.023421588594701</v>
      </c>
      <c r="G59" s="3"/>
      <c r="H59" s="447">
        <v>1353</v>
      </c>
      <c r="I59" s="335">
        <v>16</v>
      </c>
      <c r="J59" s="220" t="s">
        <v>3</v>
      </c>
      <c r="K59" s="8" t="s">
        <v>67</v>
      </c>
      <c r="L59" s="305">
        <v>112648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38</v>
      </c>
      <c r="C60" s="43">
        <f t="shared" si="8"/>
        <v>2970</v>
      </c>
      <c r="D60" s="97">
        <f t="shared" si="10"/>
        <v>1657</v>
      </c>
      <c r="E60" s="52">
        <f t="shared" si="9"/>
        <v>114.23076923076923</v>
      </c>
      <c r="F60" s="52">
        <f t="shared" si="11"/>
        <v>179.2395896197948</v>
      </c>
      <c r="G60" s="3"/>
      <c r="H60" s="125">
        <v>520</v>
      </c>
      <c r="I60" s="139">
        <v>12</v>
      </c>
      <c r="J60" s="160" t="s">
        <v>18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29</v>
      </c>
      <c r="C61" s="43">
        <f t="shared" si="8"/>
        <v>2007</v>
      </c>
      <c r="D61" s="97">
        <f t="shared" si="10"/>
        <v>3053</v>
      </c>
      <c r="E61" s="52">
        <f t="shared" si="9"/>
        <v>79.864703541583765</v>
      </c>
      <c r="F61" s="52">
        <f t="shared" si="11"/>
        <v>65.7386177530298</v>
      </c>
      <c r="G61" s="11"/>
      <c r="H61" s="125">
        <v>503</v>
      </c>
      <c r="I61" s="139">
        <v>21</v>
      </c>
      <c r="J61" s="3" t="s">
        <v>155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5</v>
      </c>
      <c r="C62" s="43">
        <f t="shared" si="8"/>
        <v>1872</v>
      </c>
      <c r="D62" s="97">
        <f t="shared" si="10"/>
        <v>2358</v>
      </c>
      <c r="E62" s="52">
        <f t="shared" si="9"/>
        <v>101.18918918918919</v>
      </c>
      <c r="F62" s="52">
        <f t="shared" si="11"/>
        <v>79.389312977099237</v>
      </c>
      <c r="G62" s="12"/>
      <c r="H62" s="91">
        <v>272</v>
      </c>
      <c r="I62" s="173">
        <v>23</v>
      </c>
      <c r="J62" s="160" t="s">
        <v>27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26</v>
      </c>
      <c r="C63" s="330">
        <f t="shared" si="8"/>
        <v>1840</v>
      </c>
      <c r="D63" s="137">
        <f t="shared" si="10"/>
        <v>2442</v>
      </c>
      <c r="E63" s="57">
        <f t="shared" si="9"/>
        <v>70.390206579954096</v>
      </c>
      <c r="F63" s="57">
        <f t="shared" si="11"/>
        <v>75.348075348075355</v>
      </c>
      <c r="G63" s="92"/>
      <c r="H63" s="125">
        <v>152</v>
      </c>
      <c r="I63" s="3">
        <v>17</v>
      </c>
      <c r="J63" s="160" t="s">
        <v>21</v>
      </c>
      <c r="K63" s="3">
        <f>SUM(K49)</f>
        <v>26</v>
      </c>
      <c r="L63" s="160" t="s">
        <v>30</v>
      </c>
      <c r="M63" s="169">
        <v>58954</v>
      </c>
      <c r="N63" s="89">
        <f>SUM(H49)</f>
        <v>56168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126140</v>
      </c>
      <c r="D64" s="138">
        <f t="shared" si="10"/>
        <v>112648</v>
      </c>
      <c r="E64" s="70">
        <f t="shared" si="9"/>
        <v>105.04313647113688</v>
      </c>
      <c r="F64" s="70">
        <f t="shared" si="11"/>
        <v>111.97713230594417</v>
      </c>
      <c r="G64" s="69"/>
      <c r="H64" s="125">
        <v>150</v>
      </c>
      <c r="I64" s="3">
        <v>11</v>
      </c>
      <c r="J64" s="160" t="s">
        <v>17</v>
      </c>
      <c r="K64" s="3">
        <f t="shared" ref="K64:K72" si="12">SUM(K50)</f>
        <v>33</v>
      </c>
      <c r="L64" s="160" t="s">
        <v>0</v>
      </c>
      <c r="M64" s="169">
        <v>16492</v>
      </c>
      <c r="N64" s="89">
        <f t="shared" ref="N64:N72" si="13">SUM(H50)</f>
        <v>16200</v>
      </c>
      <c r="O64" s="45"/>
      <c r="S64" s="26"/>
      <c r="T64" s="26"/>
      <c r="U64" s="26"/>
      <c r="V64" s="26"/>
    </row>
    <row r="65" spans="2:22">
      <c r="H65" s="43">
        <v>49</v>
      </c>
      <c r="I65" s="3">
        <v>9</v>
      </c>
      <c r="J65" s="3" t="s">
        <v>161</v>
      </c>
      <c r="K65" s="3">
        <f t="shared" si="12"/>
        <v>13</v>
      </c>
      <c r="L65" s="160" t="s">
        <v>7</v>
      </c>
      <c r="M65" s="169">
        <v>11212</v>
      </c>
      <c r="N65" s="89">
        <f t="shared" si="13"/>
        <v>15774</v>
      </c>
      <c r="O65" s="45"/>
      <c r="S65" s="26"/>
      <c r="T65" s="26"/>
      <c r="U65" s="26"/>
      <c r="V65" s="26"/>
    </row>
    <row r="66" spans="2:22">
      <c r="H66" s="89">
        <v>40</v>
      </c>
      <c r="I66" s="3">
        <v>4</v>
      </c>
      <c r="J66" s="160" t="s">
        <v>11</v>
      </c>
      <c r="K66" s="3">
        <f t="shared" si="12"/>
        <v>34</v>
      </c>
      <c r="L66" s="160" t="s">
        <v>1</v>
      </c>
      <c r="M66" s="169">
        <v>8182</v>
      </c>
      <c r="N66" s="89">
        <f t="shared" si="13"/>
        <v>15319</v>
      </c>
      <c r="O66" s="45"/>
      <c r="S66" s="26"/>
      <c r="T66" s="26"/>
      <c r="U66" s="26"/>
      <c r="V66" s="26"/>
    </row>
    <row r="67" spans="2:22">
      <c r="H67" s="43">
        <v>29</v>
      </c>
      <c r="I67" s="3">
        <v>29</v>
      </c>
      <c r="J67" s="160" t="s">
        <v>95</v>
      </c>
      <c r="K67" s="3">
        <f t="shared" si="12"/>
        <v>40</v>
      </c>
      <c r="L67" s="160" t="s">
        <v>2</v>
      </c>
      <c r="M67" s="169">
        <v>8225</v>
      </c>
      <c r="N67" s="89">
        <f t="shared" si="13"/>
        <v>7527</v>
      </c>
      <c r="O67" s="45"/>
      <c r="S67" s="26"/>
      <c r="T67" s="26"/>
      <c r="U67" s="26"/>
      <c r="V67" s="26"/>
    </row>
    <row r="68" spans="2:22">
      <c r="B68" s="51"/>
      <c r="C68" s="26"/>
      <c r="H68" s="88">
        <v>10</v>
      </c>
      <c r="I68" s="3">
        <v>1</v>
      </c>
      <c r="J68" s="160" t="s">
        <v>4</v>
      </c>
      <c r="K68" s="3">
        <f t="shared" si="12"/>
        <v>24</v>
      </c>
      <c r="L68" s="160" t="s">
        <v>28</v>
      </c>
      <c r="M68" s="169">
        <v>3103</v>
      </c>
      <c r="N68" s="89">
        <f t="shared" si="13"/>
        <v>3379</v>
      </c>
      <c r="O68" s="45"/>
      <c r="S68" s="26"/>
      <c r="T68" s="26"/>
      <c r="U68" s="26"/>
      <c r="V68" s="26"/>
    </row>
    <row r="69" spans="2:22">
      <c r="B69" s="51"/>
      <c r="C69" s="26"/>
      <c r="H69" s="88">
        <v>5</v>
      </c>
      <c r="I69" s="3">
        <v>27</v>
      </c>
      <c r="J69" s="160" t="s">
        <v>31</v>
      </c>
      <c r="K69" s="3">
        <f t="shared" si="12"/>
        <v>38</v>
      </c>
      <c r="L69" s="160" t="s">
        <v>38</v>
      </c>
      <c r="M69" s="169">
        <v>2600</v>
      </c>
      <c r="N69" s="89">
        <f t="shared" si="13"/>
        <v>2970</v>
      </c>
      <c r="O69" s="45"/>
      <c r="S69" s="26"/>
      <c r="T69" s="26"/>
      <c r="U69" s="26"/>
      <c r="V69" s="26"/>
    </row>
    <row r="70" spans="2:22">
      <c r="B70" s="50"/>
      <c r="H70" s="333">
        <v>1</v>
      </c>
      <c r="I70" s="3">
        <v>15</v>
      </c>
      <c r="J70" s="160" t="s">
        <v>20</v>
      </c>
      <c r="K70" s="3">
        <f t="shared" si="12"/>
        <v>25</v>
      </c>
      <c r="L70" s="160" t="s">
        <v>29</v>
      </c>
      <c r="M70" s="169">
        <v>2513</v>
      </c>
      <c r="N70" s="89">
        <f t="shared" si="13"/>
        <v>2007</v>
      </c>
      <c r="O70" s="45"/>
      <c r="S70" s="26"/>
      <c r="T70" s="26"/>
      <c r="U70" s="26"/>
      <c r="V70" s="26"/>
    </row>
    <row r="71" spans="2:22">
      <c r="B71" s="50"/>
      <c r="H71" s="88">
        <v>0</v>
      </c>
      <c r="I71" s="3">
        <v>2</v>
      </c>
      <c r="J71" s="160" t="s">
        <v>6</v>
      </c>
      <c r="K71" s="3">
        <f t="shared" si="12"/>
        <v>36</v>
      </c>
      <c r="L71" s="160" t="s">
        <v>5</v>
      </c>
      <c r="M71" s="169">
        <v>1850</v>
      </c>
      <c r="N71" s="89">
        <f t="shared" si="13"/>
        <v>1872</v>
      </c>
      <c r="O71" s="45"/>
      <c r="S71" s="26"/>
      <c r="T71" s="26"/>
      <c r="U71" s="26"/>
      <c r="V71" s="26"/>
    </row>
    <row r="72" spans="2:22" ht="14.25" thickBot="1">
      <c r="B72" s="50"/>
      <c r="H72" s="333">
        <v>0</v>
      </c>
      <c r="I72" s="3">
        <v>3</v>
      </c>
      <c r="J72" s="160" t="s">
        <v>10</v>
      </c>
      <c r="K72" s="3">
        <f t="shared" si="12"/>
        <v>22</v>
      </c>
      <c r="L72" s="162" t="s">
        <v>26</v>
      </c>
      <c r="M72" s="170">
        <v>2614</v>
      </c>
      <c r="N72" s="89">
        <f t="shared" si="13"/>
        <v>1840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5</v>
      </c>
      <c r="J73" s="160" t="s">
        <v>12</v>
      </c>
      <c r="K73" s="43"/>
      <c r="L73" s="3" t="s">
        <v>178</v>
      </c>
      <c r="M73" s="168">
        <v>120084</v>
      </c>
      <c r="N73" s="167">
        <f>SUM(H89)</f>
        <v>126140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6</v>
      </c>
      <c r="J74" s="160" t="s">
        <v>13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44">
        <v>0</v>
      </c>
      <c r="I75" s="3">
        <v>7</v>
      </c>
      <c r="J75" s="160" t="s">
        <v>14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8</v>
      </c>
      <c r="J76" s="160" t="s">
        <v>15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10</v>
      </c>
      <c r="J77" s="160" t="s">
        <v>16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14</v>
      </c>
      <c r="J78" s="160" t="s">
        <v>19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89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289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122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289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44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333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126140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L6" sqref="L6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200</v>
      </c>
      <c r="I2" s="3"/>
      <c r="J2" s="185" t="s">
        <v>103</v>
      </c>
      <c r="K2" s="3"/>
      <c r="L2" s="179" t="s">
        <v>193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19836</v>
      </c>
      <c r="I4" s="3">
        <v>2</v>
      </c>
      <c r="J4" s="33" t="s">
        <v>6</v>
      </c>
      <c r="K4" s="200">
        <f>SUM(I4)</f>
        <v>2</v>
      </c>
      <c r="L4" s="272">
        <v>8194</v>
      </c>
      <c r="M4" s="45"/>
      <c r="N4" s="415"/>
      <c r="R4" s="48"/>
      <c r="S4" s="26"/>
      <c r="T4" s="26"/>
      <c r="U4" s="26"/>
      <c r="V4" s="26"/>
    </row>
    <row r="5" spans="5:30" ht="13.5" customHeight="1">
      <c r="H5" s="88">
        <v>18973</v>
      </c>
      <c r="I5" s="3">
        <v>33</v>
      </c>
      <c r="J5" s="33" t="s">
        <v>0</v>
      </c>
      <c r="K5" s="200">
        <f t="shared" ref="K5:K13" si="0">SUM(I5)</f>
        <v>33</v>
      </c>
      <c r="L5" s="272">
        <v>20606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18581</v>
      </c>
      <c r="I6" s="3">
        <v>3</v>
      </c>
      <c r="J6" s="33" t="s">
        <v>10</v>
      </c>
      <c r="K6" s="200">
        <f t="shared" si="0"/>
        <v>3</v>
      </c>
      <c r="L6" s="272">
        <v>26190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17458</v>
      </c>
      <c r="I7" s="3">
        <v>17</v>
      </c>
      <c r="J7" s="33" t="s">
        <v>21</v>
      </c>
      <c r="K7" s="200">
        <f t="shared" si="0"/>
        <v>17</v>
      </c>
      <c r="L7" s="272">
        <v>19472</v>
      </c>
      <c r="M7" s="45"/>
      <c r="N7" s="415"/>
      <c r="R7" s="48"/>
      <c r="S7" s="26"/>
      <c r="T7" s="26"/>
      <c r="U7" s="26"/>
      <c r="V7" s="26"/>
    </row>
    <row r="8" spans="5:30">
      <c r="H8" s="88">
        <v>15158</v>
      </c>
      <c r="I8" s="3">
        <v>34</v>
      </c>
      <c r="J8" s="33" t="s">
        <v>1</v>
      </c>
      <c r="K8" s="200">
        <f t="shared" si="0"/>
        <v>34</v>
      </c>
      <c r="L8" s="272">
        <v>18448</v>
      </c>
      <c r="M8" s="45"/>
      <c r="R8" s="48"/>
      <c r="S8" s="26"/>
      <c r="T8" s="26"/>
      <c r="U8" s="26"/>
      <c r="V8" s="26"/>
    </row>
    <row r="9" spans="5:30">
      <c r="H9" s="88">
        <v>13807</v>
      </c>
      <c r="I9" s="3">
        <v>40</v>
      </c>
      <c r="J9" s="33" t="s">
        <v>2</v>
      </c>
      <c r="K9" s="200">
        <f t="shared" si="0"/>
        <v>40</v>
      </c>
      <c r="L9" s="272">
        <v>9417</v>
      </c>
      <c r="M9" s="45"/>
      <c r="R9" s="48"/>
      <c r="S9" s="26"/>
      <c r="T9" s="26"/>
      <c r="U9" s="26"/>
      <c r="V9" s="26"/>
    </row>
    <row r="10" spans="5:30">
      <c r="H10" s="88">
        <v>11208</v>
      </c>
      <c r="I10" s="3">
        <v>13</v>
      </c>
      <c r="J10" s="33" t="s">
        <v>7</v>
      </c>
      <c r="K10" s="200">
        <f t="shared" si="0"/>
        <v>13</v>
      </c>
      <c r="L10" s="272">
        <v>13256</v>
      </c>
      <c r="M10" s="45"/>
      <c r="R10" s="48"/>
      <c r="S10" s="26"/>
      <c r="T10" s="26"/>
      <c r="U10" s="26"/>
      <c r="V10" s="26"/>
    </row>
    <row r="11" spans="5:30">
      <c r="H11" s="88">
        <v>10593</v>
      </c>
      <c r="I11" s="3">
        <v>31</v>
      </c>
      <c r="J11" s="33" t="s">
        <v>64</v>
      </c>
      <c r="K11" s="200">
        <f t="shared" si="0"/>
        <v>31</v>
      </c>
      <c r="L11" s="273">
        <v>12632</v>
      </c>
      <c r="M11" s="45"/>
      <c r="N11" s="29"/>
      <c r="R11" s="48"/>
      <c r="S11" s="26"/>
      <c r="T11" s="26"/>
      <c r="U11" s="26"/>
      <c r="V11" s="26"/>
    </row>
    <row r="12" spans="5:30">
      <c r="H12" s="449">
        <v>8206</v>
      </c>
      <c r="I12" s="3">
        <v>25</v>
      </c>
      <c r="J12" s="33" t="s">
        <v>29</v>
      </c>
      <c r="K12" s="200">
        <f t="shared" si="0"/>
        <v>25</v>
      </c>
      <c r="L12" s="273">
        <v>7323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3">
        <v>7624</v>
      </c>
      <c r="I13" s="14">
        <v>16</v>
      </c>
      <c r="J13" s="77" t="s">
        <v>3</v>
      </c>
      <c r="K13" s="200">
        <f t="shared" si="0"/>
        <v>16</v>
      </c>
      <c r="L13" s="273">
        <v>6285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8">
        <v>5577</v>
      </c>
      <c r="I14" s="219">
        <v>21</v>
      </c>
      <c r="J14" s="219" t="s">
        <v>158</v>
      </c>
      <c r="K14" s="107" t="s">
        <v>8</v>
      </c>
      <c r="L14" s="274">
        <v>172811</v>
      </c>
      <c r="N14" s="32"/>
      <c r="R14" s="48"/>
      <c r="S14" s="26"/>
      <c r="T14" s="26"/>
      <c r="U14" s="26"/>
      <c r="V14" s="26"/>
    </row>
    <row r="15" spans="5:30">
      <c r="H15" s="88">
        <v>4204</v>
      </c>
      <c r="I15" s="3">
        <v>26</v>
      </c>
      <c r="J15" s="33" t="s">
        <v>30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4136</v>
      </c>
      <c r="I16" s="3">
        <v>11</v>
      </c>
      <c r="J16" s="33" t="s">
        <v>17</v>
      </c>
      <c r="K16" s="50"/>
      <c r="L16" s="32"/>
      <c r="R16" s="48"/>
      <c r="S16" s="26"/>
      <c r="T16" s="26"/>
      <c r="U16" s="26"/>
      <c r="V16" s="26"/>
    </row>
    <row r="17" spans="1:22">
      <c r="H17" s="88">
        <v>2635</v>
      </c>
      <c r="I17" s="3">
        <v>38</v>
      </c>
      <c r="J17" s="33" t="s">
        <v>38</v>
      </c>
      <c r="L17" s="32"/>
      <c r="R17" s="48"/>
      <c r="S17" s="26"/>
      <c r="T17" s="26"/>
      <c r="U17" s="26"/>
      <c r="V17" s="26"/>
    </row>
    <row r="18" spans="1:22">
      <c r="H18" s="122">
        <v>2074</v>
      </c>
      <c r="I18" s="3">
        <v>24</v>
      </c>
      <c r="J18" s="33" t="s">
        <v>28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1357</v>
      </c>
      <c r="I19" s="3">
        <v>1</v>
      </c>
      <c r="J19" s="33" t="s">
        <v>4</v>
      </c>
      <c r="K19" s="116">
        <f>SUM(I4)</f>
        <v>2</v>
      </c>
      <c r="L19" s="33" t="s">
        <v>6</v>
      </c>
      <c r="M19" s="365">
        <v>9286</v>
      </c>
      <c r="N19" s="89">
        <f>SUM(H4)</f>
        <v>19836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197</v>
      </c>
      <c r="D20" s="59" t="s">
        <v>190</v>
      </c>
      <c r="E20" s="59" t="s">
        <v>51</v>
      </c>
      <c r="F20" s="59" t="s">
        <v>50</v>
      </c>
      <c r="G20" s="60" t="s">
        <v>52</v>
      </c>
      <c r="H20" s="88">
        <v>1051</v>
      </c>
      <c r="I20" s="3">
        <v>14</v>
      </c>
      <c r="J20" s="33" t="s">
        <v>19</v>
      </c>
      <c r="K20" s="116">
        <f t="shared" ref="K20:K28" si="1">SUM(I5)</f>
        <v>33</v>
      </c>
      <c r="L20" s="33" t="s">
        <v>0</v>
      </c>
      <c r="M20" s="366">
        <v>16993</v>
      </c>
      <c r="N20" s="89">
        <f t="shared" ref="N20:N28" si="2">SUM(H5)</f>
        <v>18973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</v>
      </c>
      <c r="C21" s="199">
        <f>SUM(H4)</f>
        <v>19836</v>
      </c>
      <c r="D21" s="89">
        <f>SUM(L4)</f>
        <v>8194</v>
      </c>
      <c r="E21" s="52">
        <f t="shared" ref="E21:E30" si="3">SUM(N19/M19*100)</f>
        <v>213.61188886495799</v>
      </c>
      <c r="F21" s="52">
        <f t="shared" ref="F21:F31" si="4">SUM(C21/D21*100)</f>
        <v>242.07957041737856</v>
      </c>
      <c r="G21" s="62"/>
      <c r="H21" s="88">
        <v>958</v>
      </c>
      <c r="I21" s="3">
        <v>9</v>
      </c>
      <c r="J21" s="3" t="s">
        <v>162</v>
      </c>
      <c r="K21" s="116">
        <f t="shared" si="1"/>
        <v>3</v>
      </c>
      <c r="L21" s="33" t="s">
        <v>10</v>
      </c>
      <c r="M21" s="366">
        <v>24439</v>
      </c>
      <c r="N21" s="89">
        <f t="shared" si="2"/>
        <v>18581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0</v>
      </c>
      <c r="C22" s="199">
        <f t="shared" ref="C22:C30" si="5">SUM(H5)</f>
        <v>18973</v>
      </c>
      <c r="D22" s="89">
        <f t="shared" ref="D22:D29" si="6">SUM(L5)</f>
        <v>20606</v>
      </c>
      <c r="E22" s="52">
        <f t="shared" si="3"/>
        <v>111.6518566468546</v>
      </c>
      <c r="F22" s="52">
        <f t="shared" si="4"/>
        <v>92.075123750363971</v>
      </c>
      <c r="G22" s="62"/>
      <c r="H22" s="44">
        <v>899</v>
      </c>
      <c r="I22" s="3">
        <v>36</v>
      </c>
      <c r="J22" s="33" t="s">
        <v>5</v>
      </c>
      <c r="K22" s="116">
        <f t="shared" si="1"/>
        <v>17</v>
      </c>
      <c r="L22" s="33" t="s">
        <v>21</v>
      </c>
      <c r="M22" s="366">
        <v>18023</v>
      </c>
      <c r="N22" s="89">
        <f t="shared" si="2"/>
        <v>17458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10</v>
      </c>
      <c r="C23" s="199">
        <f t="shared" si="5"/>
        <v>18581</v>
      </c>
      <c r="D23" s="89">
        <f t="shared" si="6"/>
        <v>26190</v>
      </c>
      <c r="E23" s="52">
        <f t="shared" si="3"/>
        <v>76.030115798518764</v>
      </c>
      <c r="F23" s="52">
        <f t="shared" si="4"/>
        <v>70.946926307751042</v>
      </c>
      <c r="G23" s="62"/>
      <c r="H23" s="88">
        <v>550</v>
      </c>
      <c r="I23" s="3">
        <v>10</v>
      </c>
      <c r="J23" s="33" t="s">
        <v>16</v>
      </c>
      <c r="K23" s="116">
        <f t="shared" si="1"/>
        <v>34</v>
      </c>
      <c r="L23" s="33" t="s">
        <v>1</v>
      </c>
      <c r="M23" s="366">
        <v>20836</v>
      </c>
      <c r="N23" s="89">
        <f t="shared" si="2"/>
        <v>15158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21</v>
      </c>
      <c r="C24" s="199">
        <f t="shared" si="5"/>
        <v>17458</v>
      </c>
      <c r="D24" s="89">
        <f t="shared" si="6"/>
        <v>19472</v>
      </c>
      <c r="E24" s="52">
        <f t="shared" si="3"/>
        <v>96.865116795206134</v>
      </c>
      <c r="F24" s="52">
        <f t="shared" si="4"/>
        <v>89.656943303204599</v>
      </c>
      <c r="G24" s="62"/>
      <c r="H24" s="88">
        <v>531</v>
      </c>
      <c r="I24" s="3">
        <v>27</v>
      </c>
      <c r="J24" s="33" t="s">
        <v>31</v>
      </c>
      <c r="K24" s="116">
        <f t="shared" si="1"/>
        <v>40</v>
      </c>
      <c r="L24" s="33" t="s">
        <v>2</v>
      </c>
      <c r="M24" s="366">
        <v>14977</v>
      </c>
      <c r="N24" s="89">
        <f t="shared" si="2"/>
        <v>13807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</v>
      </c>
      <c r="C25" s="199">
        <f t="shared" si="5"/>
        <v>15158</v>
      </c>
      <c r="D25" s="89">
        <f t="shared" si="6"/>
        <v>18448</v>
      </c>
      <c r="E25" s="52">
        <f t="shared" si="3"/>
        <v>72.749088116721055</v>
      </c>
      <c r="F25" s="52">
        <f t="shared" si="4"/>
        <v>82.16608846487425</v>
      </c>
      <c r="G25" s="72"/>
      <c r="H25" s="88">
        <v>430</v>
      </c>
      <c r="I25" s="3">
        <v>37</v>
      </c>
      <c r="J25" s="33" t="s">
        <v>37</v>
      </c>
      <c r="K25" s="116">
        <f t="shared" si="1"/>
        <v>13</v>
      </c>
      <c r="L25" s="33" t="s">
        <v>7</v>
      </c>
      <c r="M25" s="366">
        <v>6152</v>
      </c>
      <c r="N25" s="89">
        <f t="shared" si="2"/>
        <v>11208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9">
        <f t="shared" si="5"/>
        <v>13807</v>
      </c>
      <c r="D26" s="89">
        <f t="shared" si="6"/>
        <v>9417</v>
      </c>
      <c r="E26" s="52">
        <f t="shared" si="3"/>
        <v>92.188021633170862</v>
      </c>
      <c r="F26" s="52">
        <f t="shared" si="4"/>
        <v>146.61781883827121</v>
      </c>
      <c r="G26" s="62"/>
      <c r="H26" s="88">
        <v>314</v>
      </c>
      <c r="I26" s="3">
        <v>12</v>
      </c>
      <c r="J26" s="33" t="s">
        <v>18</v>
      </c>
      <c r="K26" s="116">
        <f t="shared" si="1"/>
        <v>31</v>
      </c>
      <c r="L26" s="33" t="s">
        <v>64</v>
      </c>
      <c r="M26" s="367">
        <v>15315</v>
      </c>
      <c r="N26" s="89">
        <f t="shared" si="2"/>
        <v>10593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11208</v>
      </c>
      <c r="D27" s="89">
        <f t="shared" si="6"/>
        <v>13256</v>
      </c>
      <c r="E27" s="52">
        <f t="shared" si="3"/>
        <v>182.18465539661898</v>
      </c>
      <c r="F27" s="52">
        <f t="shared" si="4"/>
        <v>84.550392275196145</v>
      </c>
      <c r="G27" s="62"/>
      <c r="H27" s="88">
        <v>302</v>
      </c>
      <c r="I27" s="3">
        <v>39</v>
      </c>
      <c r="J27" s="33" t="s">
        <v>39</v>
      </c>
      <c r="K27" s="116">
        <f t="shared" si="1"/>
        <v>25</v>
      </c>
      <c r="L27" s="33" t="s">
        <v>29</v>
      </c>
      <c r="M27" s="368">
        <v>7938</v>
      </c>
      <c r="N27" s="89">
        <f t="shared" si="2"/>
        <v>8206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64</v>
      </c>
      <c r="C28" s="199">
        <f t="shared" si="5"/>
        <v>10593</v>
      </c>
      <c r="D28" s="89">
        <f t="shared" si="6"/>
        <v>12632</v>
      </c>
      <c r="E28" s="52">
        <f t="shared" si="3"/>
        <v>69.167482859941231</v>
      </c>
      <c r="F28" s="52">
        <f t="shared" si="4"/>
        <v>83.858454718176063</v>
      </c>
      <c r="G28" s="73"/>
      <c r="H28" s="88">
        <v>291</v>
      </c>
      <c r="I28" s="3">
        <v>4</v>
      </c>
      <c r="J28" s="33" t="s">
        <v>11</v>
      </c>
      <c r="K28" s="180">
        <f t="shared" si="1"/>
        <v>16</v>
      </c>
      <c r="L28" s="77" t="s">
        <v>3</v>
      </c>
      <c r="M28" s="368">
        <v>8162</v>
      </c>
      <c r="N28" s="166">
        <f t="shared" si="2"/>
        <v>7624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9">
        <f t="shared" si="5"/>
        <v>8206</v>
      </c>
      <c r="D29" s="89">
        <f t="shared" si="6"/>
        <v>7323</v>
      </c>
      <c r="E29" s="52">
        <f t="shared" si="3"/>
        <v>103.3761652809272</v>
      </c>
      <c r="F29" s="52">
        <f t="shared" si="4"/>
        <v>112.05789976785469</v>
      </c>
      <c r="G29" s="72"/>
      <c r="H29" s="88">
        <v>244</v>
      </c>
      <c r="I29" s="3">
        <v>32</v>
      </c>
      <c r="J29" s="33" t="s">
        <v>35</v>
      </c>
      <c r="K29" s="114"/>
      <c r="L29" s="114" t="s">
        <v>166</v>
      </c>
      <c r="M29" s="369">
        <v>170332</v>
      </c>
      <c r="N29" s="171">
        <f>SUM(H44)</f>
        <v>167300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</v>
      </c>
      <c r="C30" s="199">
        <f t="shared" si="5"/>
        <v>7624</v>
      </c>
      <c r="D30" s="89">
        <f>SUM(L13)</f>
        <v>6285</v>
      </c>
      <c r="E30" s="57">
        <f t="shared" si="3"/>
        <v>93.408478314138691</v>
      </c>
      <c r="F30" s="63">
        <f t="shared" si="4"/>
        <v>121.3046937151949</v>
      </c>
      <c r="G30" s="75"/>
      <c r="H30" s="44">
        <v>111</v>
      </c>
      <c r="I30" s="3">
        <v>20</v>
      </c>
      <c r="J30" s="33" t="s">
        <v>24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167300</v>
      </c>
      <c r="D31" s="67">
        <f>SUM(L14)</f>
        <v>172811</v>
      </c>
      <c r="E31" s="70">
        <f>SUM(N29/M29*100)</f>
        <v>98.219946927177517</v>
      </c>
      <c r="F31" s="63">
        <f t="shared" si="4"/>
        <v>96.810966894468521</v>
      </c>
      <c r="G31" s="71"/>
      <c r="H31" s="88">
        <v>84</v>
      </c>
      <c r="I31" s="3">
        <v>5</v>
      </c>
      <c r="J31" s="33" t="s">
        <v>12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74</v>
      </c>
      <c r="I32" s="3">
        <v>15</v>
      </c>
      <c r="J32" s="33" t="s">
        <v>20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16</v>
      </c>
      <c r="I33" s="3">
        <v>7</v>
      </c>
      <c r="J33" s="33" t="s">
        <v>14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289">
        <v>7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7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4</v>
      </c>
      <c r="I36" s="3">
        <v>29</v>
      </c>
      <c r="J36" s="33" t="s">
        <v>54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44">
        <v>0</v>
      </c>
      <c r="I37" s="3">
        <v>6</v>
      </c>
      <c r="J37" s="33" t="s">
        <v>13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8</v>
      </c>
      <c r="J38" s="33" t="s">
        <v>15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19</v>
      </c>
      <c r="J39" s="33" t="s">
        <v>23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333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167300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200</v>
      </c>
      <c r="I48" s="3"/>
      <c r="J48" s="188" t="s">
        <v>91</v>
      </c>
      <c r="K48" s="3"/>
      <c r="L48" s="326" t="s">
        <v>193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326" t="s">
        <v>170</v>
      </c>
      <c r="M49" s="82"/>
      <c r="R49" s="48"/>
      <c r="S49" s="26"/>
      <c r="T49" s="26"/>
      <c r="U49" s="26"/>
      <c r="V49" s="26"/>
    </row>
    <row r="50" spans="1:22">
      <c r="H50" s="89">
        <v>27901</v>
      </c>
      <c r="I50" s="3">
        <v>16</v>
      </c>
      <c r="J50" s="33" t="s">
        <v>3</v>
      </c>
      <c r="K50" s="324">
        <f>SUM(I50)</f>
        <v>16</v>
      </c>
      <c r="L50" s="327">
        <v>24331</v>
      </c>
      <c r="M50" s="45"/>
      <c r="R50" s="48"/>
      <c r="S50" s="26"/>
      <c r="T50" s="26"/>
      <c r="U50" s="26"/>
      <c r="V50" s="26"/>
    </row>
    <row r="51" spans="1:22">
      <c r="H51" s="44">
        <v>13063</v>
      </c>
      <c r="I51" s="3">
        <v>26</v>
      </c>
      <c r="J51" s="33" t="s">
        <v>30</v>
      </c>
      <c r="K51" s="324">
        <f t="shared" ref="K51:K59" si="7">SUM(I51)</f>
        <v>26</v>
      </c>
      <c r="L51" s="328">
        <v>14678</v>
      </c>
      <c r="M51" s="45"/>
      <c r="R51" s="48"/>
      <c r="S51" s="26"/>
      <c r="T51" s="26"/>
      <c r="U51" s="26"/>
      <c r="V51" s="26"/>
    </row>
    <row r="52" spans="1:22" ht="14.25" thickBot="1">
      <c r="H52" s="44">
        <v>5489</v>
      </c>
      <c r="I52" s="3">
        <v>38</v>
      </c>
      <c r="J52" s="33" t="s">
        <v>38</v>
      </c>
      <c r="K52" s="324">
        <f t="shared" si="7"/>
        <v>38</v>
      </c>
      <c r="L52" s="328">
        <v>6470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197</v>
      </c>
      <c r="D53" s="59" t="s">
        <v>190</v>
      </c>
      <c r="E53" s="59" t="s">
        <v>51</v>
      </c>
      <c r="F53" s="59" t="s">
        <v>50</v>
      </c>
      <c r="G53" s="60" t="s">
        <v>52</v>
      </c>
      <c r="H53" s="44">
        <v>4481</v>
      </c>
      <c r="I53" s="3">
        <v>34</v>
      </c>
      <c r="J53" s="33" t="s">
        <v>1</v>
      </c>
      <c r="K53" s="324">
        <f t="shared" si="7"/>
        <v>34</v>
      </c>
      <c r="L53" s="328">
        <v>7373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27901</v>
      </c>
      <c r="D54" s="97">
        <f>SUM(L50)</f>
        <v>24331</v>
      </c>
      <c r="E54" s="52">
        <f t="shared" ref="E54:E63" si="8">SUM(N67/M67*100)</f>
        <v>91.77960526315789</v>
      </c>
      <c r="F54" s="52">
        <f t="shared" ref="F54:F62" si="9">SUM(C54/D54*100)</f>
        <v>114.67263984217664</v>
      </c>
      <c r="G54" s="62"/>
      <c r="H54" s="44">
        <v>4421</v>
      </c>
      <c r="I54" s="3">
        <v>33</v>
      </c>
      <c r="J54" s="33" t="s">
        <v>0</v>
      </c>
      <c r="K54" s="324">
        <f t="shared" si="7"/>
        <v>33</v>
      </c>
      <c r="L54" s="328">
        <v>7236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13063</v>
      </c>
      <c r="D55" s="97">
        <f t="shared" ref="D55:D63" si="11">SUM(L51)</f>
        <v>14678</v>
      </c>
      <c r="E55" s="52">
        <f t="shared" si="8"/>
        <v>101.87163690244093</v>
      </c>
      <c r="F55" s="52">
        <f t="shared" si="9"/>
        <v>88.997138574737704</v>
      </c>
      <c r="G55" s="62"/>
      <c r="H55" s="44">
        <v>2142</v>
      </c>
      <c r="I55" s="3">
        <v>25</v>
      </c>
      <c r="J55" s="33" t="s">
        <v>29</v>
      </c>
      <c r="K55" s="324">
        <f t="shared" si="7"/>
        <v>25</v>
      </c>
      <c r="L55" s="328">
        <v>1692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38</v>
      </c>
      <c r="C56" s="43">
        <f t="shared" si="10"/>
        <v>5489</v>
      </c>
      <c r="D56" s="97">
        <f t="shared" si="11"/>
        <v>6470</v>
      </c>
      <c r="E56" s="52">
        <f t="shared" si="8"/>
        <v>77.539200452041243</v>
      </c>
      <c r="F56" s="52">
        <f t="shared" si="9"/>
        <v>84.837712519319936</v>
      </c>
      <c r="G56" s="62"/>
      <c r="H56" s="44">
        <v>1579</v>
      </c>
      <c r="I56" s="3">
        <v>17</v>
      </c>
      <c r="J56" s="33" t="s">
        <v>21</v>
      </c>
      <c r="K56" s="324">
        <f t="shared" si="7"/>
        <v>17</v>
      </c>
      <c r="L56" s="328">
        <v>862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1</v>
      </c>
      <c r="C57" s="43">
        <f t="shared" si="10"/>
        <v>4481</v>
      </c>
      <c r="D57" s="97">
        <f t="shared" si="11"/>
        <v>7373</v>
      </c>
      <c r="E57" s="52">
        <f t="shared" si="8"/>
        <v>78.641628641628643</v>
      </c>
      <c r="F57" s="52">
        <f t="shared" si="9"/>
        <v>60.775803607758036</v>
      </c>
      <c r="G57" s="62"/>
      <c r="H57" s="289">
        <v>1519</v>
      </c>
      <c r="I57" s="3">
        <v>39</v>
      </c>
      <c r="J57" s="33" t="s">
        <v>39</v>
      </c>
      <c r="K57" s="324">
        <f t="shared" si="7"/>
        <v>39</v>
      </c>
      <c r="L57" s="328">
        <v>1880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0</v>
      </c>
      <c r="C58" s="43">
        <f t="shared" si="10"/>
        <v>4421</v>
      </c>
      <c r="D58" s="97">
        <f t="shared" si="11"/>
        <v>7236</v>
      </c>
      <c r="E58" s="52">
        <f t="shared" si="8"/>
        <v>81.658662726265234</v>
      </c>
      <c r="F58" s="52">
        <f t="shared" si="9"/>
        <v>61.097291321171923</v>
      </c>
      <c r="G58" s="72"/>
      <c r="H58" s="44">
        <v>1258</v>
      </c>
      <c r="I58" s="3">
        <v>24</v>
      </c>
      <c r="J58" s="33" t="s">
        <v>28</v>
      </c>
      <c r="K58" s="324">
        <f t="shared" si="7"/>
        <v>24</v>
      </c>
      <c r="L58" s="328">
        <v>1861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29</v>
      </c>
      <c r="C59" s="43">
        <f t="shared" si="10"/>
        <v>2142</v>
      </c>
      <c r="D59" s="97">
        <f t="shared" si="11"/>
        <v>1692</v>
      </c>
      <c r="E59" s="52">
        <f t="shared" si="8"/>
        <v>115.78378378378378</v>
      </c>
      <c r="F59" s="52">
        <f t="shared" si="9"/>
        <v>126.59574468085107</v>
      </c>
      <c r="G59" s="62"/>
      <c r="H59" s="450">
        <v>999</v>
      </c>
      <c r="I59" s="14">
        <v>36</v>
      </c>
      <c r="J59" s="77" t="s">
        <v>5</v>
      </c>
      <c r="K59" s="325">
        <f t="shared" si="7"/>
        <v>36</v>
      </c>
      <c r="L59" s="329">
        <v>475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21</v>
      </c>
      <c r="C60" s="89">
        <f t="shared" si="10"/>
        <v>1579</v>
      </c>
      <c r="D60" s="97">
        <f t="shared" si="11"/>
        <v>862</v>
      </c>
      <c r="E60" s="52">
        <f t="shared" si="8"/>
        <v>122.02472952086553</v>
      </c>
      <c r="F60" s="52">
        <f t="shared" si="9"/>
        <v>183.1786542923434</v>
      </c>
      <c r="G60" s="62"/>
      <c r="H60" s="420">
        <v>772</v>
      </c>
      <c r="I60" s="219">
        <v>14</v>
      </c>
      <c r="J60" s="376" t="s">
        <v>19</v>
      </c>
      <c r="K60" s="362" t="s">
        <v>8</v>
      </c>
      <c r="L60" s="371">
        <v>71049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39</v>
      </c>
      <c r="C61" s="43">
        <f t="shared" si="10"/>
        <v>1519</v>
      </c>
      <c r="D61" s="97">
        <f t="shared" si="11"/>
        <v>1880</v>
      </c>
      <c r="E61" s="52">
        <f t="shared" si="8"/>
        <v>77.381558838512476</v>
      </c>
      <c r="F61" s="52">
        <f t="shared" si="9"/>
        <v>80.797872340425542</v>
      </c>
      <c r="G61" s="73"/>
      <c r="H61" s="44">
        <v>761</v>
      </c>
      <c r="I61" s="3">
        <v>31</v>
      </c>
      <c r="J61" s="33" t="s">
        <v>106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28</v>
      </c>
      <c r="C62" s="43">
        <f t="shared" si="10"/>
        <v>1258</v>
      </c>
      <c r="D62" s="97">
        <f t="shared" si="11"/>
        <v>1861</v>
      </c>
      <c r="E62" s="52">
        <f t="shared" si="8"/>
        <v>176.19047619047618</v>
      </c>
      <c r="F62" s="52">
        <f t="shared" si="9"/>
        <v>67.598065556152605</v>
      </c>
      <c r="G62" s="72"/>
      <c r="H62" s="44">
        <v>616</v>
      </c>
      <c r="I62" s="3">
        <v>40</v>
      </c>
      <c r="J62" s="33" t="s">
        <v>2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5</v>
      </c>
      <c r="C63" s="43">
        <f t="shared" si="10"/>
        <v>999</v>
      </c>
      <c r="D63" s="97">
        <f t="shared" si="11"/>
        <v>475</v>
      </c>
      <c r="E63" s="57">
        <f t="shared" si="8"/>
        <v>116.02787456445994</v>
      </c>
      <c r="F63" s="52">
        <f>SUM(C63/D63*100)</f>
        <v>210.31578947368419</v>
      </c>
      <c r="G63" s="75"/>
      <c r="H63" s="333">
        <v>398</v>
      </c>
      <c r="I63" s="3">
        <v>1</v>
      </c>
      <c r="J63" s="33" t="s">
        <v>4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66079</v>
      </c>
      <c r="D64" s="67">
        <f>SUM(L60)</f>
        <v>71049</v>
      </c>
      <c r="E64" s="70">
        <f>SUM(N77/M77*100)</f>
        <v>92.312313151350907</v>
      </c>
      <c r="F64" s="70">
        <f>SUM(C64/D64*100)</f>
        <v>93.00482765415417</v>
      </c>
      <c r="G64" s="71"/>
      <c r="H64" s="346">
        <v>235</v>
      </c>
      <c r="I64" s="3">
        <v>19</v>
      </c>
      <c r="J64" s="33" t="s">
        <v>23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164</v>
      </c>
      <c r="I65" s="3">
        <v>11</v>
      </c>
      <c r="J65" s="33" t="s">
        <v>17</v>
      </c>
      <c r="M65" s="48"/>
      <c r="N65" s="26"/>
      <c r="R65" s="48"/>
      <c r="S65" s="26"/>
      <c r="T65" s="26"/>
      <c r="U65" s="26"/>
      <c r="V65" s="26"/>
    </row>
    <row r="66" spans="3:22">
      <c r="H66" s="88">
        <v>104</v>
      </c>
      <c r="I66" s="3">
        <v>15</v>
      </c>
      <c r="J66" s="33" t="s">
        <v>20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90</v>
      </c>
      <c r="I67" s="3">
        <v>9</v>
      </c>
      <c r="J67" s="3" t="s">
        <v>162</v>
      </c>
      <c r="K67" s="3">
        <f>SUM(I50)</f>
        <v>16</v>
      </c>
      <c r="L67" s="33" t="s">
        <v>3</v>
      </c>
      <c r="M67" s="387">
        <v>30400</v>
      </c>
      <c r="N67" s="89">
        <f>SUM(H50)</f>
        <v>27901</v>
      </c>
      <c r="R67" s="48"/>
      <c r="S67" s="26"/>
      <c r="T67" s="26"/>
      <c r="U67" s="26"/>
      <c r="V67" s="26"/>
    </row>
    <row r="68" spans="3:22">
      <c r="C68" s="26"/>
      <c r="H68" s="44">
        <v>46</v>
      </c>
      <c r="I68" s="3">
        <v>37</v>
      </c>
      <c r="J68" s="33" t="s">
        <v>37</v>
      </c>
      <c r="K68" s="3">
        <f t="shared" ref="K68:K76" si="12">SUM(I51)</f>
        <v>26</v>
      </c>
      <c r="L68" s="33" t="s">
        <v>30</v>
      </c>
      <c r="M68" s="388">
        <v>12823</v>
      </c>
      <c r="N68" s="89">
        <f t="shared" ref="N68:N76" si="13">SUM(H51)</f>
        <v>13063</v>
      </c>
      <c r="R68" s="48"/>
      <c r="S68" s="26"/>
      <c r="T68" s="26"/>
      <c r="U68" s="26"/>
      <c r="V68" s="26"/>
    </row>
    <row r="69" spans="3:22">
      <c r="H69" s="44">
        <v>39</v>
      </c>
      <c r="I69" s="3">
        <v>13</v>
      </c>
      <c r="J69" s="33" t="s">
        <v>7</v>
      </c>
      <c r="K69" s="3">
        <f t="shared" si="12"/>
        <v>38</v>
      </c>
      <c r="L69" s="33" t="s">
        <v>38</v>
      </c>
      <c r="M69" s="388">
        <v>7079</v>
      </c>
      <c r="N69" s="89">
        <f t="shared" si="13"/>
        <v>5489</v>
      </c>
      <c r="R69" s="48"/>
      <c r="S69" s="26"/>
      <c r="T69" s="26"/>
      <c r="U69" s="26"/>
      <c r="V69" s="26"/>
    </row>
    <row r="70" spans="3:22">
      <c r="H70" s="44">
        <v>2</v>
      </c>
      <c r="I70" s="3">
        <v>23</v>
      </c>
      <c r="J70" s="33" t="s">
        <v>27</v>
      </c>
      <c r="K70" s="3">
        <f t="shared" si="12"/>
        <v>34</v>
      </c>
      <c r="L70" s="33" t="s">
        <v>1</v>
      </c>
      <c r="M70" s="388">
        <v>5698</v>
      </c>
      <c r="N70" s="89">
        <f t="shared" si="13"/>
        <v>4481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33</v>
      </c>
      <c r="L71" s="33" t="s">
        <v>0</v>
      </c>
      <c r="M71" s="388">
        <v>5414</v>
      </c>
      <c r="N71" s="89">
        <f t="shared" si="13"/>
        <v>4421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25</v>
      </c>
      <c r="L72" s="33" t="s">
        <v>29</v>
      </c>
      <c r="M72" s="388">
        <v>1850</v>
      </c>
      <c r="N72" s="89">
        <f t="shared" si="13"/>
        <v>2142</v>
      </c>
      <c r="R72" s="48"/>
      <c r="S72" s="26"/>
      <c r="T72" s="26"/>
      <c r="U72" s="26"/>
      <c r="V72" s="26"/>
    </row>
    <row r="73" spans="3:22">
      <c r="H73" s="88">
        <v>0</v>
      </c>
      <c r="I73" s="3">
        <v>4</v>
      </c>
      <c r="J73" s="33" t="s">
        <v>11</v>
      </c>
      <c r="K73" s="3">
        <f t="shared" si="12"/>
        <v>17</v>
      </c>
      <c r="L73" s="33" t="s">
        <v>21</v>
      </c>
      <c r="M73" s="388">
        <v>1294</v>
      </c>
      <c r="N73" s="89">
        <f t="shared" si="13"/>
        <v>1579</v>
      </c>
      <c r="R73" s="48"/>
      <c r="S73" s="26"/>
      <c r="T73" s="26"/>
      <c r="U73" s="26"/>
      <c r="V73" s="26"/>
    </row>
    <row r="74" spans="3:22">
      <c r="H74" s="88">
        <v>0</v>
      </c>
      <c r="I74" s="3">
        <v>5</v>
      </c>
      <c r="J74" s="33" t="s">
        <v>12</v>
      </c>
      <c r="K74" s="3">
        <f t="shared" si="12"/>
        <v>39</v>
      </c>
      <c r="L74" s="33" t="s">
        <v>39</v>
      </c>
      <c r="M74" s="388">
        <v>1963</v>
      </c>
      <c r="N74" s="89">
        <f t="shared" si="13"/>
        <v>1519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24</v>
      </c>
      <c r="L75" s="33" t="s">
        <v>28</v>
      </c>
      <c r="M75" s="388">
        <v>714</v>
      </c>
      <c r="N75" s="89">
        <f t="shared" si="13"/>
        <v>1258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36</v>
      </c>
      <c r="L76" s="77" t="s">
        <v>5</v>
      </c>
      <c r="M76" s="389">
        <v>861</v>
      </c>
      <c r="N76" s="166">
        <f t="shared" si="13"/>
        <v>999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8</v>
      </c>
      <c r="J77" s="33" t="s">
        <v>15</v>
      </c>
      <c r="K77" s="3"/>
      <c r="L77" s="114" t="s">
        <v>62</v>
      </c>
      <c r="M77" s="294">
        <v>71582</v>
      </c>
      <c r="N77" s="171">
        <f>SUM(H90)</f>
        <v>66079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88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414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89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R83" s="48"/>
      <c r="S83" s="26"/>
      <c r="T83" s="26"/>
      <c r="U83" s="26"/>
      <c r="V83" s="26"/>
    </row>
    <row r="84" spans="8:22">
      <c r="H84" s="88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88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88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66079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N9" sqref="N9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201</v>
      </c>
      <c r="I2" s="3"/>
      <c r="J2" s="182" t="s">
        <v>70</v>
      </c>
      <c r="K2" s="81"/>
      <c r="L2" s="316" t="s">
        <v>202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38637</v>
      </c>
      <c r="I4" s="3">
        <v>33</v>
      </c>
      <c r="J4" s="160" t="s">
        <v>0</v>
      </c>
      <c r="K4" s="120">
        <f>SUM(I4)</f>
        <v>33</v>
      </c>
      <c r="L4" s="309">
        <v>40914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10447</v>
      </c>
      <c r="I5" s="3">
        <v>9</v>
      </c>
      <c r="J5" s="3" t="s">
        <v>161</v>
      </c>
      <c r="K5" s="120">
        <f t="shared" ref="K5:K13" si="0">SUM(I5)</f>
        <v>9</v>
      </c>
      <c r="L5" s="310">
        <v>10674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9472</v>
      </c>
      <c r="I6" s="3">
        <v>34</v>
      </c>
      <c r="J6" s="160" t="s">
        <v>1</v>
      </c>
      <c r="K6" s="120">
        <f t="shared" si="0"/>
        <v>34</v>
      </c>
      <c r="L6" s="310">
        <v>10582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289">
        <v>7960</v>
      </c>
      <c r="I7" s="3">
        <v>13</v>
      </c>
      <c r="J7" s="160" t="s">
        <v>7</v>
      </c>
      <c r="K7" s="120">
        <f t="shared" si="0"/>
        <v>13</v>
      </c>
      <c r="L7" s="310">
        <v>10291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6312</v>
      </c>
      <c r="I8" s="3">
        <v>24</v>
      </c>
      <c r="J8" s="160" t="s">
        <v>28</v>
      </c>
      <c r="K8" s="120">
        <f t="shared" si="0"/>
        <v>24</v>
      </c>
      <c r="L8" s="310">
        <v>5722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4580</v>
      </c>
      <c r="I9" s="3">
        <v>25</v>
      </c>
      <c r="J9" s="160" t="s">
        <v>29</v>
      </c>
      <c r="K9" s="120">
        <f t="shared" si="0"/>
        <v>25</v>
      </c>
      <c r="L9" s="310">
        <v>4047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1323</v>
      </c>
      <c r="I10" s="3">
        <v>20</v>
      </c>
      <c r="J10" s="160" t="s">
        <v>24</v>
      </c>
      <c r="K10" s="120">
        <f t="shared" si="0"/>
        <v>20</v>
      </c>
      <c r="L10" s="310">
        <v>1701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1133</v>
      </c>
      <c r="I11" s="3">
        <v>17</v>
      </c>
      <c r="J11" s="160" t="s">
        <v>21</v>
      </c>
      <c r="K11" s="120">
        <f t="shared" si="0"/>
        <v>17</v>
      </c>
      <c r="L11" s="310">
        <v>1041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980</v>
      </c>
      <c r="I12" s="3">
        <v>12</v>
      </c>
      <c r="J12" s="160" t="s">
        <v>18</v>
      </c>
      <c r="K12" s="120">
        <f t="shared" si="0"/>
        <v>12</v>
      </c>
      <c r="L12" s="310">
        <v>1393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878</v>
      </c>
      <c r="I13" s="14">
        <v>22</v>
      </c>
      <c r="J13" s="162" t="s">
        <v>26</v>
      </c>
      <c r="K13" s="181">
        <f t="shared" si="0"/>
        <v>22</v>
      </c>
      <c r="L13" s="318">
        <v>374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724</v>
      </c>
      <c r="I14" s="219">
        <v>1</v>
      </c>
      <c r="J14" s="220" t="s">
        <v>4</v>
      </c>
      <c r="K14" s="81" t="s">
        <v>8</v>
      </c>
      <c r="L14" s="319">
        <v>93939</v>
      </c>
      <c r="N14" s="48"/>
      <c r="R14" s="48"/>
      <c r="S14" s="26"/>
      <c r="T14" s="26"/>
      <c r="U14" s="26"/>
      <c r="V14" s="26"/>
    </row>
    <row r="15" spans="8:30" ht="13.5" customHeight="1">
      <c r="H15" s="289">
        <v>714</v>
      </c>
      <c r="I15" s="3">
        <v>6</v>
      </c>
      <c r="J15" s="160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289">
        <v>671</v>
      </c>
      <c r="I16" s="3">
        <v>16</v>
      </c>
      <c r="J16" s="160" t="s">
        <v>3</v>
      </c>
      <c r="K16" s="50"/>
      <c r="R16" s="48"/>
      <c r="S16" s="26"/>
      <c r="T16" s="26"/>
      <c r="U16" s="26"/>
      <c r="V16" s="26"/>
    </row>
    <row r="17" spans="1:22" ht="13.5" customHeight="1">
      <c r="H17" s="88">
        <v>565</v>
      </c>
      <c r="I17" s="3">
        <v>40</v>
      </c>
      <c r="J17" s="160" t="s">
        <v>2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414">
        <v>554</v>
      </c>
      <c r="I18" s="3">
        <v>21</v>
      </c>
      <c r="J18" s="160" t="s">
        <v>25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541</v>
      </c>
      <c r="I19" s="3">
        <v>36</v>
      </c>
      <c r="J19" s="160" t="s">
        <v>5</v>
      </c>
      <c r="L19" s="32" t="s">
        <v>70</v>
      </c>
      <c r="M19" s="432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530</v>
      </c>
      <c r="I20" s="3">
        <v>26</v>
      </c>
      <c r="J20" s="160" t="s">
        <v>30</v>
      </c>
      <c r="K20" s="120">
        <f>SUM(I4)</f>
        <v>33</v>
      </c>
      <c r="L20" s="160" t="s">
        <v>0</v>
      </c>
      <c r="M20" s="320">
        <v>47469</v>
      </c>
      <c r="N20" s="89">
        <f>SUM(H4)</f>
        <v>38637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197</v>
      </c>
      <c r="D21" s="59" t="s">
        <v>190</v>
      </c>
      <c r="E21" s="59" t="s">
        <v>41</v>
      </c>
      <c r="F21" s="59" t="s">
        <v>50</v>
      </c>
      <c r="G21" s="60" t="s">
        <v>52</v>
      </c>
      <c r="H21" s="88">
        <v>345</v>
      </c>
      <c r="I21" s="3">
        <v>31</v>
      </c>
      <c r="J21" s="3" t="s">
        <v>64</v>
      </c>
      <c r="K21" s="120">
        <f t="shared" ref="K21:K29" si="1">SUM(I5)</f>
        <v>9</v>
      </c>
      <c r="L21" s="3" t="s">
        <v>161</v>
      </c>
      <c r="M21" s="321">
        <v>10637</v>
      </c>
      <c r="N21" s="89">
        <f t="shared" ref="N21:N29" si="2">SUM(H5)</f>
        <v>10447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38637</v>
      </c>
      <c r="D22" s="97">
        <f>SUM(L4)</f>
        <v>40914</v>
      </c>
      <c r="E22" s="55">
        <f t="shared" ref="E22:E31" si="3">SUM(N20/M20*100)</f>
        <v>81.394173039246667</v>
      </c>
      <c r="F22" s="52">
        <f t="shared" ref="F22:F32" si="4">SUM(C22/D22*100)</f>
        <v>94.434667839859216</v>
      </c>
      <c r="G22" s="62"/>
      <c r="H22" s="88">
        <v>302</v>
      </c>
      <c r="I22" s="3">
        <v>38</v>
      </c>
      <c r="J22" s="160" t="s">
        <v>38</v>
      </c>
      <c r="K22" s="120">
        <f t="shared" si="1"/>
        <v>34</v>
      </c>
      <c r="L22" s="160" t="s">
        <v>1</v>
      </c>
      <c r="M22" s="321">
        <v>10847</v>
      </c>
      <c r="N22" s="89">
        <f t="shared" si="2"/>
        <v>9472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3" t="s">
        <v>161</v>
      </c>
      <c r="C23" s="43">
        <f t="shared" ref="C23:C31" si="5">SUM(H5)</f>
        <v>10447</v>
      </c>
      <c r="D23" s="97">
        <f t="shared" ref="D23:D31" si="6">SUM(L5)</f>
        <v>10674</v>
      </c>
      <c r="E23" s="55">
        <f t="shared" si="3"/>
        <v>98.213782081413939</v>
      </c>
      <c r="F23" s="52">
        <f t="shared" si="4"/>
        <v>97.873337080756983</v>
      </c>
      <c r="G23" s="62"/>
      <c r="H23" s="88">
        <v>287</v>
      </c>
      <c r="I23" s="3">
        <v>18</v>
      </c>
      <c r="J23" s="160" t="s">
        <v>22</v>
      </c>
      <c r="K23" s="120">
        <f t="shared" si="1"/>
        <v>13</v>
      </c>
      <c r="L23" s="160" t="s">
        <v>7</v>
      </c>
      <c r="M23" s="321">
        <v>11876</v>
      </c>
      <c r="N23" s="89">
        <f t="shared" si="2"/>
        <v>7960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160" t="s">
        <v>1</v>
      </c>
      <c r="C24" s="43">
        <f t="shared" si="5"/>
        <v>9472</v>
      </c>
      <c r="D24" s="97">
        <f t="shared" si="6"/>
        <v>10582</v>
      </c>
      <c r="E24" s="55">
        <f t="shared" si="3"/>
        <v>87.323683967917404</v>
      </c>
      <c r="F24" s="52">
        <f t="shared" si="4"/>
        <v>89.510489510489506</v>
      </c>
      <c r="G24" s="62"/>
      <c r="H24" s="88">
        <v>174</v>
      </c>
      <c r="I24" s="3">
        <v>14</v>
      </c>
      <c r="J24" s="160" t="s">
        <v>19</v>
      </c>
      <c r="K24" s="120">
        <f t="shared" si="1"/>
        <v>24</v>
      </c>
      <c r="L24" s="160" t="s">
        <v>28</v>
      </c>
      <c r="M24" s="321">
        <v>7258</v>
      </c>
      <c r="N24" s="89">
        <f t="shared" si="2"/>
        <v>6312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7</v>
      </c>
      <c r="C25" s="43">
        <f t="shared" si="5"/>
        <v>7960</v>
      </c>
      <c r="D25" s="97">
        <f t="shared" si="6"/>
        <v>10291</v>
      </c>
      <c r="E25" s="55">
        <f t="shared" si="3"/>
        <v>67.025934658134062</v>
      </c>
      <c r="F25" s="52">
        <f t="shared" si="4"/>
        <v>77.349140025264802</v>
      </c>
      <c r="G25" s="62"/>
      <c r="H25" s="88">
        <v>118</v>
      </c>
      <c r="I25" s="3">
        <v>5</v>
      </c>
      <c r="J25" s="160" t="s">
        <v>12</v>
      </c>
      <c r="K25" s="120">
        <f t="shared" si="1"/>
        <v>25</v>
      </c>
      <c r="L25" s="160" t="s">
        <v>29</v>
      </c>
      <c r="M25" s="321">
        <v>4575</v>
      </c>
      <c r="N25" s="89">
        <f t="shared" si="2"/>
        <v>4580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6312</v>
      </c>
      <c r="D26" s="97">
        <f t="shared" si="6"/>
        <v>5722</v>
      </c>
      <c r="E26" s="55">
        <f t="shared" si="3"/>
        <v>86.966106365389919</v>
      </c>
      <c r="F26" s="52">
        <f t="shared" si="4"/>
        <v>110.31108004194337</v>
      </c>
      <c r="G26" s="72"/>
      <c r="H26" s="88">
        <v>80</v>
      </c>
      <c r="I26" s="3">
        <v>23</v>
      </c>
      <c r="J26" s="160" t="s">
        <v>27</v>
      </c>
      <c r="K26" s="120">
        <f t="shared" si="1"/>
        <v>20</v>
      </c>
      <c r="L26" s="160" t="s">
        <v>24</v>
      </c>
      <c r="M26" s="321">
        <v>1534</v>
      </c>
      <c r="N26" s="89">
        <f t="shared" si="2"/>
        <v>1323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4580</v>
      </c>
      <c r="D27" s="97">
        <f t="shared" si="6"/>
        <v>4047</v>
      </c>
      <c r="E27" s="55">
        <f t="shared" si="3"/>
        <v>100.10928961748633</v>
      </c>
      <c r="F27" s="52">
        <f t="shared" si="4"/>
        <v>113.17024956758092</v>
      </c>
      <c r="G27" s="76"/>
      <c r="H27" s="289">
        <v>68</v>
      </c>
      <c r="I27" s="3">
        <v>10</v>
      </c>
      <c r="J27" s="160" t="s">
        <v>16</v>
      </c>
      <c r="K27" s="120">
        <f t="shared" si="1"/>
        <v>17</v>
      </c>
      <c r="L27" s="160" t="s">
        <v>21</v>
      </c>
      <c r="M27" s="321">
        <v>1161</v>
      </c>
      <c r="N27" s="89">
        <f t="shared" si="2"/>
        <v>1133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1323</v>
      </c>
      <c r="D28" s="97">
        <f t="shared" si="6"/>
        <v>1701</v>
      </c>
      <c r="E28" s="55">
        <f t="shared" si="3"/>
        <v>86.245110821382013</v>
      </c>
      <c r="F28" s="52">
        <f t="shared" si="4"/>
        <v>77.777777777777786</v>
      </c>
      <c r="G28" s="62"/>
      <c r="H28" s="88">
        <v>26</v>
      </c>
      <c r="I28" s="3">
        <v>11</v>
      </c>
      <c r="J28" s="160" t="s">
        <v>17</v>
      </c>
      <c r="K28" s="120">
        <f t="shared" si="1"/>
        <v>12</v>
      </c>
      <c r="L28" s="160" t="s">
        <v>18</v>
      </c>
      <c r="M28" s="321">
        <v>1415</v>
      </c>
      <c r="N28" s="89">
        <f t="shared" si="2"/>
        <v>980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21</v>
      </c>
      <c r="C29" s="43">
        <f t="shared" si="5"/>
        <v>1133</v>
      </c>
      <c r="D29" s="97">
        <f t="shared" si="6"/>
        <v>1041</v>
      </c>
      <c r="E29" s="55">
        <f t="shared" si="3"/>
        <v>97.588285960378983</v>
      </c>
      <c r="F29" s="52">
        <f t="shared" si="4"/>
        <v>108.83765609990394</v>
      </c>
      <c r="G29" s="73"/>
      <c r="H29" s="88">
        <v>17</v>
      </c>
      <c r="I29" s="3">
        <v>27</v>
      </c>
      <c r="J29" s="160" t="s">
        <v>31</v>
      </c>
      <c r="K29" s="181">
        <f t="shared" si="1"/>
        <v>22</v>
      </c>
      <c r="L29" s="162" t="s">
        <v>26</v>
      </c>
      <c r="M29" s="322">
        <v>569</v>
      </c>
      <c r="N29" s="89">
        <f t="shared" si="2"/>
        <v>878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18</v>
      </c>
      <c r="C30" s="43">
        <f t="shared" si="5"/>
        <v>980</v>
      </c>
      <c r="D30" s="97">
        <f t="shared" si="6"/>
        <v>1393</v>
      </c>
      <c r="E30" s="55">
        <f t="shared" si="3"/>
        <v>69.257950530035345</v>
      </c>
      <c r="F30" s="52">
        <f t="shared" si="4"/>
        <v>70.35175879396985</v>
      </c>
      <c r="G30" s="72"/>
      <c r="H30" s="88">
        <v>10</v>
      </c>
      <c r="I30" s="3">
        <v>32</v>
      </c>
      <c r="J30" s="160" t="s">
        <v>35</v>
      </c>
      <c r="K30" s="114"/>
      <c r="L30" s="332" t="s">
        <v>107</v>
      </c>
      <c r="M30" s="323">
        <v>106081</v>
      </c>
      <c r="N30" s="89">
        <f>SUM(H44)</f>
        <v>87449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26</v>
      </c>
      <c r="C31" s="43">
        <f t="shared" si="5"/>
        <v>878</v>
      </c>
      <c r="D31" s="97">
        <f t="shared" si="6"/>
        <v>374</v>
      </c>
      <c r="E31" s="55">
        <f t="shared" si="3"/>
        <v>154.30579964850614</v>
      </c>
      <c r="F31" s="63">
        <f t="shared" si="4"/>
        <v>234.75935828877004</v>
      </c>
      <c r="G31" s="75"/>
      <c r="H31" s="88">
        <v>1</v>
      </c>
      <c r="I31" s="3">
        <v>15</v>
      </c>
      <c r="J31" s="160" t="s">
        <v>20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87449</v>
      </c>
      <c r="D32" s="67">
        <f>SUM(L14)</f>
        <v>93939</v>
      </c>
      <c r="E32" s="68">
        <f>SUM(N30/M30*100)</f>
        <v>82.436063008455804</v>
      </c>
      <c r="F32" s="63">
        <f t="shared" si="4"/>
        <v>93.091261350450822</v>
      </c>
      <c r="G32" s="71"/>
      <c r="H32" s="89">
        <v>0</v>
      </c>
      <c r="I32" s="3">
        <v>2</v>
      </c>
      <c r="J32" s="160" t="s">
        <v>6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0</v>
      </c>
      <c r="I33" s="3">
        <v>3</v>
      </c>
      <c r="J33" s="160" t="s">
        <v>10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0</v>
      </c>
      <c r="I34" s="3">
        <v>4</v>
      </c>
      <c r="J34" s="160" t="s">
        <v>11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421">
        <v>0</v>
      </c>
      <c r="I35" s="3">
        <v>7</v>
      </c>
      <c r="J35" s="160" t="s">
        <v>14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8</v>
      </c>
      <c r="J36" s="160" t="s">
        <v>15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19</v>
      </c>
      <c r="J37" s="160" t="s">
        <v>23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28</v>
      </c>
      <c r="J38" s="160" t="s">
        <v>32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60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60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35</v>
      </c>
      <c r="J41" s="160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87449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200</v>
      </c>
      <c r="I48" s="3"/>
      <c r="J48" s="178" t="s">
        <v>104</v>
      </c>
      <c r="K48" s="81"/>
      <c r="L48" s="296" t="s">
        <v>202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189768</v>
      </c>
      <c r="I50" s="160">
        <v>17</v>
      </c>
      <c r="J50" s="160" t="s">
        <v>21</v>
      </c>
      <c r="K50" s="123">
        <f>SUM(I50)</f>
        <v>17</v>
      </c>
      <c r="L50" s="297">
        <v>326596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70553</v>
      </c>
      <c r="I51" s="160">
        <v>36</v>
      </c>
      <c r="J51" s="160" t="s">
        <v>5</v>
      </c>
      <c r="K51" s="123">
        <f t="shared" ref="K51:K59" si="7">SUM(I51)</f>
        <v>36</v>
      </c>
      <c r="L51" s="297">
        <v>79717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29428</v>
      </c>
      <c r="I52" s="160">
        <v>16</v>
      </c>
      <c r="J52" s="160" t="s">
        <v>3</v>
      </c>
      <c r="K52" s="123">
        <f t="shared" si="7"/>
        <v>16</v>
      </c>
      <c r="L52" s="297">
        <v>26303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289">
        <v>17954</v>
      </c>
      <c r="I53" s="160">
        <v>40</v>
      </c>
      <c r="J53" s="160" t="s">
        <v>2</v>
      </c>
      <c r="K53" s="123">
        <f t="shared" si="7"/>
        <v>40</v>
      </c>
      <c r="L53" s="297">
        <v>16589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197</v>
      </c>
      <c r="D54" s="59" t="s">
        <v>190</v>
      </c>
      <c r="E54" s="59" t="s">
        <v>41</v>
      </c>
      <c r="F54" s="59" t="s">
        <v>50</v>
      </c>
      <c r="G54" s="60" t="s">
        <v>52</v>
      </c>
      <c r="H54" s="289">
        <v>15875</v>
      </c>
      <c r="I54" s="160">
        <v>26</v>
      </c>
      <c r="J54" s="160" t="s">
        <v>30</v>
      </c>
      <c r="K54" s="123">
        <f t="shared" si="7"/>
        <v>26</v>
      </c>
      <c r="L54" s="297">
        <v>18479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189768</v>
      </c>
      <c r="D55" s="5">
        <f t="shared" ref="D55:D64" si="8">SUM(L50)</f>
        <v>326596</v>
      </c>
      <c r="E55" s="52">
        <f>SUM(N66/M66*100)</f>
        <v>95.571637934941904</v>
      </c>
      <c r="F55" s="52">
        <f t="shared" ref="F55:F65" si="9">SUM(C55/D55*100)</f>
        <v>58.104814510894201</v>
      </c>
      <c r="G55" s="62"/>
      <c r="H55" s="88">
        <v>12088</v>
      </c>
      <c r="I55" s="160">
        <v>24</v>
      </c>
      <c r="J55" s="160" t="s">
        <v>28</v>
      </c>
      <c r="K55" s="123">
        <f t="shared" si="7"/>
        <v>24</v>
      </c>
      <c r="L55" s="297">
        <v>14455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70553</v>
      </c>
      <c r="D56" s="5">
        <f t="shared" si="8"/>
        <v>79717</v>
      </c>
      <c r="E56" s="52">
        <f t="shared" ref="E56:E65" si="11">SUM(N67/M67*100)</f>
        <v>97.365515718583524</v>
      </c>
      <c r="F56" s="52">
        <f t="shared" si="9"/>
        <v>88.50433408181442</v>
      </c>
      <c r="G56" s="62"/>
      <c r="H56" s="289">
        <v>11489</v>
      </c>
      <c r="I56" s="160">
        <v>38</v>
      </c>
      <c r="J56" s="160" t="s">
        <v>38</v>
      </c>
      <c r="K56" s="123">
        <f t="shared" si="7"/>
        <v>38</v>
      </c>
      <c r="L56" s="297">
        <v>8711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29428</v>
      </c>
      <c r="D57" s="5">
        <f t="shared" si="8"/>
        <v>26303</v>
      </c>
      <c r="E57" s="52">
        <f t="shared" si="11"/>
        <v>90.773928868873185</v>
      </c>
      <c r="F57" s="52">
        <f t="shared" si="9"/>
        <v>111.8807740561913</v>
      </c>
      <c r="G57" s="62"/>
      <c r="H57" s="88">
        <v>9902</v>
      </c>
      <c r="I57" s="160">
        <v>25</v>
      </c>
      <c r="J57" s="160" t="s">
        <v>29</v>
      </c>
      <c r="K57" s="123">
        <f t="shared" si="7"/>
        <v>25</v>
      </c>
      <c r="L57" s="297">
        <v>10399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2</v>
      </c>
      <c r="C58" s="43">
        <f t="shared" si="10"/>
        <v>17954</v>
      </c>
      <c r="D58" s="5">
        <f t="shared" si="8"/>
        <v>16589</v>
      </c>
      <c r="E58" s="52">
        <f t="shared" si="11"/>
        <v>101.42356795842278</v>
      </c>
      <c r="F58" s="52">
        <f t="shared" si="9"/>
        <v>108.22834408342878</v>
      </c>
      <c r="G58" s="62"/>
      <c r="H58" s="373">
        <v>7220</v>
      </c>
      <c r="I58" s="162">
        <v>34</v>
      </c>
      <c r="J58" s="162" t="s">
        <v>1</v>
      </c>
      <c r="K58" s="123">
        <f t="shared" si="7"/>
        <v>34</v>
      </c>
      <c r="L58" s="295">
        <v>6505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30</v>
      </c>
      <c r="C59" s="43">
        <f t="shared" si="10"/>
        <v>15875</v>
      </c>
      <c r="D59" s="5">
        <f t="shared" si="8"/>
        <v>18479</v>
      </c>
      <c r="E59" s="52">
        <f t="shared" si="11"/>
        <v>87.335643945645586</v>
      </c>
      <c r="F59" s="52">
        <f t="shared" si="9"/>
        <v>85.908328372747448</v>
      </c>
      <c r="G59" s="72"/>
      <c r="H59" s="451">
        <v>6523</v>
      </c>
      <c r="I59" s="162">
        <v>37</v>
      </c>
      <c r="J59" s="162" t="s">
        <v>37</v>
      </c>
      <c r="K59" s="123">
        <f t="shared" si="7"/>
        <v>37</v>
      </c>
      <c r="L59" s="295">
        <v>14301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28</v>
      </c>
      <c r="C60" s="43">
        <f t="shared" si="10"/>
        <v>12088</v>
      </c>
      <c r="D60" s="5">
        <f t="shared" si="8"/>
        <v>14455</v>
      </c>
      <c r="E60" s="52">
        <f t="shared" si="11"/>
        <v>75.625625625625631</v>
      </c>
      <c r="F60" s="52">
        <f t="shared" si="9"/>
        <v>83.625043237634031</v>
      </c>
      <c r="G60" s="62"/>
      <c r="H60" s="417">
        <v>5384</v>
      </c>
      <c r="I60" s="220">
        <v>15</v>
      </c>
      <c r="J60" s="220" t="s">
        <v>20</v>
      </c>
      <c r="K60" s="81" t="s">
        <v>8</v>
      </c>
      <c r="L60" s="405">
        <v>536096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38</v>
      </c>
      <c r="C61" s="43">
        <f t="shared" si="10"/>
        <v>11489</v>
      </c>
      <c r="D61" s="5">
        <f t="shared" si="8"/>
        <v>8711</v>
      </c>
      <c r="E61" s="52">
        <f t="shared" si="11"/>
        <v>88.254724227992014</v>
      </c>
      <c r="F61" s="52">
        <f t="shared" si="9"/>
        <v>131.89071289174606</v>
      </c>
      <c r="G61" s="62"/>
      <c r="H61" s="88">
        <v>4349</v>
      </c>
      <c r="I61" s="160">
        <v>33</v>
      </c>
      <c r="J61" s="160" t="s">
        <v>0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29</v>
      </c>
      <c r="C62" s="43">
        <f t="shared" si="10"/>
        <v>9902</v>
      </c>
      <c r="D62" s="5">
        <f t="shared" si="8"/>
        <v>10399</v>
      </c>
      <c r="E62" s="52">
        <f t="shared" si="11"/>
        <v>103.43674919043141</v>
      </c>
      <c r="F62" s="52">
        <f t="shared" si="9"/>
        <v>95.22069429752861</v>
      </c>
      <c r="G62" s="73"/>
      <c r="H62" s="88">
        <v>1524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1</v>
      </c>
      <c r="C63" s="43">
        <f t="shared" si="10"/>
        <v>7220</v>
      </c>
      <c r="D63" s="5">
        <f t="shared" si="8"/>
        <v>6505</v>
      </c>
      <c r="E63" s="52">
        <f t="shared" si="11"/>
        <v>105.24781341107871</v>
      </c>
      <c r="F63" s="52">
        <f t="shared" si="9"/>
        <v>110.99154496541121</v>
      </c>
      <c r="G63" s="72"/>
      <c r="H63" s="88">
        <v>1326</v>
      </c>
      <c r="I63" s="160">
        <v>14</v>
      </c>
      <c r="J63" s="160" t="s">
        <v>19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37</v>
      </c>
      <c r="C64" s="43">
        <f t="shared" si="10"/>
        <v>6523</v>
      </c>
      <c r="D64" s="5">
        <f t="shared" si="8"/>
        <v>14301</v>
      </c>
      <c r="E64" s="57">
        <f t="shared" si="11"/>
        <v>87.427958718670425</v>
      </c>
      <c r="F64" s="52">
        <f t="shared" si="9"/>
        <v>45.612194951402003</v>
      </c>
      <c r="G64" s="75"/>
      <c r="H64" s="122">
        <v>964</v>
      </c>
      <c r="I64" s="160">
        <v>10</v>
      </c>
      <c r="J64" s="160" t="s">
        <v>16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387981</v>
      </c>
      <c r="D65" s="67">
        <f>SUM(L60)</f>
        <v>536096</v>
      </c>
      <c r="E65" s="70">
        <f t="shared" si="11"/>
        <v>93.056405016657422</v>
      </c>
      <c r="F65" s="70">
        <f t="shared" si="9"/>
        <v>72.371552856204858</v>
      </c>
      <c r="G65" s="71"/>
      <c r="H65" s="89">
        <v>929</v>
      </c>
      <c r="I65" s="160">
        <v>21</v>
      </c>
      <c r="J65" s="160" t="s">
        <v>25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850</v>
      </c>
      <c r="I66" s="160">
        <v>1</v>
      </c>
      <c r="J66" s="160" t="s">
        <v>4</v>
      </c>
      <c r="K66" s="116">
        <f>SUM(I50)</f>
        <v>17</v>
      </c>
      <c r="L66" s="160" t="s">
        <v>21</v>
      </c>
      <c r="M66" s="308">
        <v>198561</v>
      </c>
      <c r="N66" s="89">
        <f>SUM(H50)</f>
        <v>189768</v>
      </c>
      <c r="R66" s="48"/>
      <c r="S66" s="26"/>
      <c r="T66" s="26"/>
      <c r="U66" s="26"/>
      <c r="V66" s="26"/>
    </row>
    <row r="67" spans="1:22" ht="13.5" customHeight="1">
      <c r="H67" s="88">
        <v>786</v>
      </c>
      <c r="I67" s="160">
        <v>29</v>
      </c>
      <c r="J67" s="160" t="s">
        <v>54</v>
      </c>
      <c r="K67" s="116">
        <f t="shared" ref="K67:K75" si="12">SUM(I51)</f>
        <v>36</v>
      </c>
      <c r="L67" s="160" t="s">
        <v>5</v>
      </c>
      <c r="M67" s="306">
        <v>72462</v>
      </c>
      <c r="N67" s="89">
        <f t="shared" ref="N67:N75" si="13">SUM(H51)</f>
        <v>70553</v>
      </c>
      <c r="R67" s="48"/>
      <c r="S67" s="26"/>
      <c r="T67" s="26"/>
      <c r="U67" s="26"/>
      <c r="V67" s="26"/>
    </row>
    <row r="68" spans="1:22" ht="13.5" customHeight="1">
      <c r="C68" s="26"/>
      <c r="H68" s="88">
        <v>323</v>
      </c>
      <c r="I68" s="160">
        <v>35</v>
      </c>
      <c r="J68" s="160" t="s">
        <v>36</v>
      </c>
      <c r="K68" s="116">
        <f t="shared" si="12"/>
        <v>16</v>
      </c>
      <c r="L68" s="160" t="s">
        <v>3</v>
      </c>
      <c r="M68" s="306">
        <v>32419</v>
      </c>
      <c r="N68" s="89">
        <f t="shared" si="13"/>
        <v>29428</v>
      </c>
      <c r="R68" s="48"/>
      <c r="S68" s="26"/>
      <c r="T68" s="26"/>
      <c r="U68" s="26"/>
      <c r="V68" s="26"/>
    </row>
    <row r="69" spans="1:22" ht="13.5" customHeight="1">
      <c r="H69" s="88">
        <v>180</v>
      </c>
      <c r="I69" s="160">
        <v>13</v>
      </c>
      <c r="J69" s="160" t="s">
        <v>7</v>
      </c>
      <c r="K69" s="116">
        <f t="shared" si="12"/>
        <v>40</v>
      </c>
      <c r="L69" s="160" t="s">
        <v>2</v>
      </c>
      <c r="M69" s="306">
        <v>17702</v>
      </c>
      <c r="N69" s="89">
        <f t="shared" si="13"/>
        <v>17954</v>
      </c>
      <c r="R69" s="48"/>
      <c r="S69" s="26"/>
      <c r="T69" s="26"/>
      <c r="U69" s="26"/>
      <c r="V69" s="26"/>
    </row>
    <row r="70" spans="1:22" ht="13.5" customHeight="1">
      <c r="H70" s="88">
        <v>137</v>
      </c>
      <c r="I70" s="160">
        <v>9</v>
      </c>
      <c r="J70" s="3" t="s">
        <v>161</v>
      </c>
      <c r="K70" s="116">
        <f t="shared" si="12"/>
        <v>26</v>
      </c>
      <c r="L70" s="160" t="s">
        <v>30</v>
      </c>
      <c r="M70" s="306">
        <v>18177</v>
      </c>
      <c r="N70" s="89">
        <f t="shared" si="13"/>
        <v>15875</v>
      </c>
      <c r="R70" s="48"/>
      <c r="S70" s="26"/>
      <c r="T70" s="26"/>
      <c r="U70" s="26"/>
      <c r="V70" s="26"/>
    </row>
    <row r="71" spans="1:22" ht="13.5" customHeight="1">
      <c r="H71" s="88">
        <v>128</v>
      </c>
      <c r="I71" s="160">
        <v>11</v>
      </c>
      <c r="J71" s="160" t="s">
        <v>17</v>
      </c>
      <c r="K71" s="116">
        <f t="shared" si="12"/>
        <v>24</v>
      </c>
      <c r="L71" s="160" t="s">
        <v>28</v>
      </c>
      <c r="M71" s="306">
        <v>15984</v>
      </c>
      <c r="N71" s="89">
        <f t="shared" si="13"/>
        <v>12088</v>
      </c>
      <c r="R71" s="48"/>
      <c r="S71" s="26"/>
      <c r="T71" s="26"/>
      <c r="U71" s="26"/>
      <c r="V71" s="26"/>
    </row>
    <row r="72" spans="1:22" ht="13.5" customHeight="1">
      <c r="H72" s="88">
        <v>126</v>
      </c>
      <c r="I72" s="160">
        <v>22</v>
      </c>
      <c r="J72" s="160" t="s">
        <v>26</v>
      </c>
      <c r="K72" s="116">
        <f t="shared" si="12"/>
        <v>38</v>
      </c>
      <c r="L72" s="160" t="s">
        <v>38</v>
      </c>
      <c r="M72" s="306">
        <v>13018</v>
      </c>
      <c r="N72" s="89">
        <f t="shared" si="13"/>
        <v>11489</v>
      </c>
      <c r="R72" s="48"/>
      <c r="S72" s="26"/>
      <c r="T72" s="26"/>
      <c r="U72" s="26"/>
      <c r="V72" s="26"/>
    </row>
    <row r="73" spans="1:22" ht="13.5" customHeight="1">
      <c r="H73" s="88">
        <v>72</v>
      </c>
      <c r="I73" s="160">
        <v>27</v>
      </c>
      <c r="J73" s="160" t="s">
        <v>31</v>
      </c>
      <c r="K73" s="116">
        <f t="shared" si="12"/>
        <v>25</v>
      </c>
      <c r="L73" s="160" t="s">
        <v>29</v>
      </c>
      <c r="M73" s="306">
        <v>9573</v>
      </c>
      <c r="N73" s="89">
        <f t="shared" si="13"/>
        <v>9902</v>
      </c>
      <c r="R73" s="48"/>
      <c r="S73" s="26"/>
      <c r="T73" s="26"/>
      <c r="U73" s="26"/>
      <c r="V73" s="26"/>
    </row>
    <row r="74" spans="1:22" ht="13.5" customHeight="1">
      <c r="H74" s="88">
        <v>32</v>
      </c>
      <c r="I74" s="160">
        <v>23</v>
      </c>
      <c r="J74" s="160" t="s">
        <v>27</v>
      </c>
      <c r="K74" s="116">
        <f t="shared" si="12"/>
        <v>34</v>
      </c>
      <c r="L74" s="162" t="s">
        <v>1</v>
      </c>
      <c r="M74" s="307">
        <v>6860</v>
      </c>
      <c r="N74" s="89">
        <f t="shared" si="13"/>
        <v>7220</v>
      </c>
      <c r="R74" s="48"/>
      <c r="S74" s="26"/>
      <c r="T74" s="26"/>
      <c r="U74" s="26"/>
      <c r="V74" s="26"/>
    </row>
    <row r="75" spans="1:22" ht="13.5" customHeight="1" thickBot="1">
      <c r="H75" s="88">
        <v>26</v>
      </c>
      <c r="I75" s="160">
        <v>4</v>
      </c>
      <c r="J75" s="160" t="s">
        <v>11</v>
      </c>
      <c r="K75" s="116">
        <f t="shared" si="12"/>
        <v>37</v>
      </c>
      <c r="L75" s="162" t="s">
        <v>37</v>
      </c>
      <c r="M75" s="307">
        <v>7461</v>
      </c>
      <c r="N75" s="166">
        <f t="shared" si="13"/>
        <v>6523</v>
      </c>
      <c r="R75" s="48"/>
      <c r="S75" s="26"/>
      <c r="T75" s="26"/>
      <c r="U75" s="26"/>
      <c r="V75" s="26"/>
    </row>
    <row r="76" spans="1:22" ht="13.5" customHeight="1" thickTop="1">
      <c r="H76" s="289">
        <v>20</v>
      </c>
      <c r="I76" s="160">
        <v>39</v>
      </c>
      <c r="J76" s="160" t="s">
        <v>39</v>
      </c>
      <c r="K76" s="3"/>
      <c r="L76" s="332" t="s">
        <v>107</v>
      </c>
      <c r="M76" s="337">
        <v>416931</v>
      </c>
      <c r="N76" s="171">
        <f>SUM(H90)</f>
        <v>387981</v>
      </c>
      <c r="R76" s="48"/>
      <c r="S76" s="26"/>
      <c r="T76" s="26"/>
      <c r="U76" s="26"/>
      <c r="V76" s="26"/>
    </row>
    <row r="77" spans="1:22" ht="13.5" customHeight="1">
      <c r="H77" s="88">
        <v>19</v>
      </c>
      <c r="I77" s="160">
        <v>28</v>
      </c>
      <c r="J77" s="160" t="s">
        <v>32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6</v>
      </c>
      <c r="I78" s="160">
        <v>18</v>
      </c>
      <c r="J78" s="160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60">
        <v>2</v>
      </c>
      <c r="J79" s="160" t="s">
        <v>6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5</v>
      </c>
      <c r="J81" s="160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289">
        <v>0</v>
      </c>
      <c r="I84" s="160">
        <v>8</v>
      </c>
      <c r="J84" s="160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12</v>
      </c>
      <c r="J85" s="160" t="s">
        <v>18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193">
        <v>0</v>
      </c>
      <c r="I86" s="160">
        <v>19</v>
      </c>
      <c r="J86" s="160" t="s">
        <v>23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387981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R34" sqref="R34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7" t="s">
        <v>212</v>
      </c>
      <c r="B1" s="478"/>
      <c r="C1" s="478"/>
      <c r="D1" s="478"/>
      <c r="E1" s="478"/>
      <c r="F1" s="478"/>
      <c r="G1" s="478"/>
      <c r="I1" s="380"/>
      <c r="J1" s="391"/>
      <c r="M1" s="16"/>
      <c r="N1" t="s">
        <v>197</v>
      </c>
      <c r="O1" s="398"/>
      <c r="Q1" s="279" t="s">
        <v>190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217">
        <v>296571</v>
      </c>
      <c r="K3" s="195">
        <v>1</v>
      </c>
      <c r="L3" s="3">
        <f>SUM(H3)</f>
        <v>17</v>
      </c>
      <c r="M3" s="160" t="s">
        <v>21</v>
      </c>
      <c r="N3" s="13">
        <f>SUM(J3)</f>
        <v>296571</v>
      </c>
      <c r="O3" s="3">
        <f>SUM(H3)</f>
        <v>17</v>
      </c>
      <c r="P3" s="160" t="s">
        <v>21</v>
      </c>
      <c r="Q3" s="435">
        <v>424433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130821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130821</v>
      </c>
      <c r="O4" s="3">
        <f t="shared" ref="O4:O12" si="2">SUM(H4)</f>
        <v>26</v>
      </c>
      <c r="P4" s="160" t="s">
        <v>30</v>
      </c>
      <c r="Q4" s="436">
        <v>132394</v>
      </c>
      <c r="R4" s="396"/>
      <c r="S4" s="397"/>
    </row>
    <row r="5" spans="1:19" ht="13.5" customHeight="1">
      <c r="H5" s="3">
        <v>36</v>
      </c>
      <c r="I5" s="160" t="s">
        <v>5</v>
      </c>
      <c r="J5" s="13">
        <v>114325</v>
      </c>
      <c r="K5" s="195">
        <v>3</v>
      </c>
      <c r="L5" s="3">
        <f t="shared" si="0"/>
        <v>36</v>
      </c>
      <c r="M5" s="160" t="s">
        <v>5</v>
      </c>
      <c r="N5" s="13">
        <f t="shared" si="1"/>
        <v>114325</v>
      </c>
      <c r="O5" s="3">
        <f t="shared" si="2"/>
        <v>36</v>
      </c>
      <c r="P5" s="160" t="s">
        <v>5</v>
      </c>
      <c r="Q5" s="436">
        <v>116027</v>
      </c>
    </row>
    <row r="6" spans="1:19" ht="13.5" customHeight="1">
      <c r="H6" s="3">
        <v>33</v>
      </c>
      <c r="I6" s="160" t="s">
        <v>0</v>
      </c>
      <c r="J6" s="217">
        <v>87131</v>
      </c>
      <c r="K6" s="195">
        <v>4</v>
      </c>
      <c r="L6" s="3">
        <f t="shared" si="0"/>
        <v>33</v>
      </c>
      <c r="M6" s="160" t="s">
        <v>0</v>
      </c>
      <c r="N6" s="13">
        <f t="shared" si="1"/>
        <v>87131</v>
      </c>
      <c r="O6" s="3">
        <f t="shared" si="2"/>
        <v>33</v>
      </c>
      <c r="P6" s="160" t="s">
        <v>0</v>
      </c>
      <c r="Q6" s="436">
        <v>91076</v>
      </c>
    </row>
    <row r="7" spans="1:19" ht="13.5" customHeight="1">
      <c r="H7" s="33">
        <v>40</v>
      </c>
      <c r="I7" s="160" t="s">
        <v>2</v>
      </c>
      <c r="J7" s="13">
        <v>82284</v>
      </c>
      <c r="K7" s="195">
        <v>5</v>
      </c>
      <c r="L7" s="3">
        <f t="shared" si="0"/>
        <v>40</v>
      </c>
      <c r="M7" s="160" t="s">
        <v>2</v>
      </c>
      <c r="N7" s="13">
        <f t="shared" si="1"/>
        <v>82284</v>
      </c>
      <c r="O7" s="3">
        <f t="shared" si="2"/>
        <v>40</v>
      </c>
      <c r="P7" s="160" t="s">
        <v>2</v>
      </c>
      <c r="Q7" s="436">
        <v>71148</v>
      </c>
    </row>
    <row r="8" spans="1:19" ht="13.5" customHeight="1">
      <c r="H8" s="3">
        <v>31</v>
      </c>
      <c r="I8" s="160" t="s">
        <v>64</v>
      </c>
      <c r="J8" s="217">
        <v>74489</v>
      </c>
      <c r="K8" s="195">
        <v>6</v>
      </c>
      <c r="L8" s="3">
        <f t="shared" si="0"/>
        <v>31</v>
      </c>
      <c r="M8" s="160" t="s">
        <v>64</v>
      </c>
      <c r="N8" s="13">
        <f t="shared" si="1"/>
        <v>74489</v>
      </c>
      <c r="O8" s="3">
        <f t="shared" si="2"/>
        <v>31</v>
      </c>
      <c r="P8" s="160" t="s">
        <v>64</v>
      </c>
      <c r="Q8" s="436">
        <v>77049</v>
      </c>
    </row>
    <row r="9" spans="1:19" ht="13.5" customHeight="1">
      <c r="H9" s="14">
        <v>34</v>
      </c>
      <c r="I9" s="162" t="s">
        <v>1</v>
      </c>
      <c r="J9" s="13">
        <v>64315</v>
      </c>
      <c r="K9" s="195">
        <v>7</v>
      </c>
      <c r="L9" s="3">
        <f t="shared" si="0"/>
        <v>34</v>
      </c>
      <c r="M9" s="162" t="s">
        <v>1</v>
      </c>
      <c r="N9" s="13">
        <f t="shared" si="1"/>
        <v>64315</v>
      </c>
      <c r="O9" s="3">
        <f t="shared" si="2"/>
        <v>34</v>
      </c>
      <c r="P9" s="162" t="s">
        <v>1</v>
      </c>
      <c r="Q9" s="436">
        <v>71019</v>
      </c>
    </row>
    <row r="10" spans="1:19" ht="13.5" customHeight="1">
      <c r="H10" s="3">
        <v>16</v>
      </c>
      <c r="I10" s="160" t="s">
        <v>3</v>
      </c>
      <c r="J10" s="13">
        <v>63855</v>
      </c>
      <c r="K10" s="195">
        <v>8</v>
      </c>
      <c r="L10" s="3">
        <f t="shared" si="0"/>
        <v>16</v>
      </c>
      <c r="M10" s="160" t="s">
        <v>3</v>
      </c>
      <c r="N10" s="13">
        <f t="shared" si="1"/>
        <v>63855</v>
      </c>
      <c r="O10" s="3">
        <f t="shared" si="2"/>
        <v>16</v>
      </c>
      <c r="P10" s="160" t="s">
        <v>3</v>
      </c>
      <c r="Q10" s="436">
        <v>59237</v>
      </c>
    </row>
    <row r="11" spans="1:19" ht="13.5" customHeight="1">
      <c r="H11" s="14">
        <v>13</v>
      </c>
      <c r="I11" s="162" t="s">
        <v>7</v>
      </c>
      <c r="J11" s="13">
        <v>49612</v>
      </c>
      <c r="K11" s="195">
        <v>9</v>
      </c>
      <c r="L11" s="3">
        <f t="shared" si="0"/>
        <v>13</v>
      </c>
      <c r="M11" s="162" t="s">
        <v>7</v>
      </c>
      <c r="N11" s="13">
        <f t="shared" si="1"/>
        <v>49612</v>
      </c>
      <c r="O11" s="3">
        <f t="shared" si="2"/>
        <v>13</v>
      </c>
      <c r="P11" s="162" t="s">
        <v>7</v>
      </c>
      <c r="Q11" s="436">
        <v>46235</v>
      </c>
    </row>
    <row r="12" spans="1:19" ht="13.5" customHeight="1" thickBot="1">
      <c r="H12" s="271">
        <v>25</v>
      </c>
      <c r="I12" s="374" t="s">
        <v>29</v>
      </c>
      <c r="J12" s="410">
        <v>49197</v>
      </c>
      <c r="K12" s="194">
        <v>10</v>
      </c>
      <c r="L12" s="3">
        <f t="shared" si="0"/>
        <v>25</v>
      </c>
      <c r="M12" s="374" t="s">
        <v>29</v>
      </c>
      <c r="N12" s="113">
        <f t="shared" si="1"/>
        <v>49197</v>
      </c>
      <c r="O12" s="14">
        <f t="shared" si="2"/>
        <v>25</v>
      </c>
      <c r="P12" s="374" t="s">
        <v>29</v>
      </c>
      <c r="Q12" s="437">
        <v>51551</v>
      </c>
    </row>
    <row r="13" spans="1:19" ht="13.5" customHeight="1" thickTop="1" thickBot="1">
      <c r="H13" s="121">
        <v>3</v>
      </c>
      <c r="I13" s="174" t="s">
        <v>10</v>
      </c>
      <c r="J13" s="412">
        <v>44067</v>
      </c>
      <c r="K13" s="103"/>
      <c r="L13" s="78"/>
      <c r="M13" s="163"/>
      <c r="N13" s="336">
        <f>SUM(J43)</f>
        <v>1331830</v>
      </c>
      <c r="O13" s="3"/>
      <c r="P13" s="270" t="s">
        <v>8</v>
      </c>
      <c r="Q13" s="438">
        <v>1484269</v>
      </c>
    </row>
    <row r="14" spans="1:19" ht="13.5" customHeight="1">
      <c r="B14" s="19"/>
      <c r="H14" s="3">
        <v>24</v>
      </c>
      <c r="I14" s="160" t="s">
        <v>28</v>
      </c>
      <c r="J14" s="13">
        <v>39934</v>
      </c>
      <c r="K14" s="103"/>
      <c r="L14" s="26"/>
      <c r="O14"/>
    </row>
    <row r="15" spans="1:19" ht="13.5" customHeight="1">
      <c r="H15" s="3">
        <v>38</v>
      </c>
      <c r="I15" s="160" t="s">
        <v>38</v>
      </c>
      <c r="J15" s="217">
        <v>36704</v>
      </c>
      <c r="K15" s="103"/>
      <c r="L15" s="26"/>
      <c r="M15" t="s">
        <v>198</v>
      </c>
      <c r="N15" s="15"/>
      <c r="O15"/>
      <c r="P15" t="s">
        <v>199</v>
      </c>
      <c r="Q15" s="85" t="s">
        <v>179</v>
      </c>
    </row>
    <row r="16" spans="1:19" ht="13.5" customHeight="1">
      <c r="C16" s="15"/>
      <c r="E16" s="17"/>
      <c r="H16" s="3">
        <v>2</v>
      </c>
      <c r="I16" s="160" t="s">
        <v>6</v>
      </c>
      <c r="J16" s="13">
        <v>28751</v>
      </c>
      <c r="K16" s="103"/>
      <c r="L16" s="3">
        <f>SUM(L3)</f>
        <v>17</v>
      </c>
      <c r="M16" s="13">
        <f>SUM(N3)</f>
        <v>296571</v>
      </c>
      <c r="N16" s="160" t="s">
        <v>21</v>
      </c>
      <c r="O16" s="3">
        <f>SUM(O3)</f>
        <v>17</v>
      </c>
      <c r="P16" s="13">
        <f>SUM(M16)</f>
        <v>296571</v>
      </c>
      <c r="Q16" s="275">
        <v>316164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136">
        <v>28216</v>
      </c>
      <c r="K17" s="103"/>
      <c r="L17" s="3">
        <f t="shared" ref="L17:L25" si="3">SUM(L4)</f>
        <v>26</v>
      </c>
      <c r="M17" s="13">
        <f t="shared" ref="M17:M25" si="4">SUM(N4)</f>
        <v>130821</v>
      </c>
      <c r="N17" s="160" t="s">
        <v>30</v>
      </c>
      <c r="O17" s="3">
        <f t="shared" ref="O17:O25" si="5">SUM(O4)</f>
        <v>26</v>
      </c>
      <c r="P17" s="13">
        <f t="shared" ref="P17:P25" si="6">SUM(M17)</f>
        <v>130821</v>
      </c>
      <c r="Q17" s="276">
        <v>129111</v>
      </c>
      <c r="R17" s="79"/>
      <c r="S17" s="42"/>
    </row>
    <row r="18" spans="2:20" ht="13.5" customHeight="1">
      <c r="C18" s="15"/>
      <c r="E18" s="17"/>
      <c r="H18" s="3">
        <v>1</v>
      </c>
      <c r="I18" s="160" t="s">
        <v>4</v>
      </c>
      <c r="J18" s="13">
        <v>22620</v>
      </c>
      <c r="K18" s="103"/>
      <c r="L18" s="3">
        <f t="shared" si="3"/>
        <v>36</v>
      </c>
      <c r="M18" s="13">
        <f t="shared" si="4"/>
        <v>114325</v>
      </c>
      <c r="N18" s="160" t="s">
        <v>5</v>
      </c>
      <c r="O18" s="3">
        <f t="shared" si="5"/>
        <v>36</v>
      </c>
      <c r="P18" s="13">
        <f t="shared" si="6"/>
        <v>114325</v>
      </c>
      <c r="Q18" s="276">
        <v>114737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161</v>
      </c>
      <c r="J19" s="136">
        <v>19294</v>
      </c>
      <c r="L19" s="3">
        <f t="shared" si="3"/>
        <v>33</v>
      </c>
      <c r="M19" s="13">
        <f t="shared" si="4"/>
        <v>87131</v>
      </c>
      <c r="N19" s="160" t="s">
        <v>0</v>
      </c>
      <c r="O19" s="3">
        <f t="shared" si="5"/>
        <v>33</v>
      </c>
      <c r="P19" s="13">
        <f t="shared" si="6"/>
        <v>87131</v>
      </c>
      <c r="Q19" s="276">
        <v>82598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407">
        <v>13031</v>
      </c>
      <c r="L20" s="3">
        <f t="shared" si="3"/>
        <v>40</v>
      </c>
      <c r="M20" s="13">
        <f t="shared" si="4"/>
        <v>82284</v>
      </c>
      <c r="N20" s="160" t="s">
        <v>2</v>
      </c>
      <c r="O20" s="3">
        <f t="shared" si="5"/>
        <v>40</v>
      </c>
      <c r="P20" s="13">
        <f t="shared" si="6"/>
        <v>82284</v>
      </c>
      <c r="Q20" s="276">
        <v>80470</v>
      </c>
      <c r="R20" s="79"/>
      <c r="S20" s="124"/>
    </row>
    <row r="21" spans="2:20" ht="13.5" customHeight="1">
      <c r="B21" s="18"/>
      <c r="C21" s="15"/>
      <c r="E21" s="17"/>
      <c r="H21" s="3">
        <v>14</v>
      </c>
      <c r="I21" s="160" t="s">
        <v>19</v>
      </c>
      <c r="J21" s="13">
        <v>12897</v>
      </c>
      <c r="L21" s="3">
        <f t="shared" si="3"/>
        <v>31</v>
      </c>
      <c r="M21" s="13">
        <f t="shared" si="4"/>
        <v>74489</v>
      </c>
      <c r="N21" s="160" t="s">
        <v>64</v>
      </c>
      <c r="O21" s="3">
        <f t="shared" si="5"/>
        <v>31</v>
      </c>
      <c r="P21" s="13">
        <f t="shared" si="6"/>
        <v>74489</v>
      </c>
      <c r="Q21" s="276">
        <v>74148</v>
      </c>
      <c r="R21" s="79"/>
      <c r="S21" s="28"/>
    </row>
    <row r="22" spans="2:20" ht="13.5" customHeight="1">
      <c r="C22" s="15"/>
      <c r="E22" s="17"/>
      <c r="H22" s="3">
        <v>22</v>
      </c>
      <c r="I22" s="160" t="s">
        <v>26</v>
      </c>
      <c r="J22" s="13">
        <v>11882</v>
      </c>
      <c r="K22" s="15"/>
      <c r="L22" s="3">
        <f t="shared" si="3"/>
        <v>34</v>
      </c>
      <c r="M22" s="13">
        <f t="shared" si="4"/>
        <v>64315</v>
      </c>
      <c r="N22" s="162" t="s">
        <v>1</v>
      </c>
      <c r="O22" s="3">
        <f t="shared" si="5"/>
        <v>34</v>
      </c>
      <c r="P22" s="13">
        <f t="shared" si="6"/>
        <v>64315</v>
      </c>
      <c r="Q22" s="276">
        <v>66233</v>
      </c>
      <c r="R22" s="79"/>
    </row>
    <row r="23" spans="2:20" ht="13.5" customHeight="1">
      <c r="B23" s="18"/>
      <c r="C23" s="15"/>
      <c r="E23" s="17"/>
      <c r="H23" s="3">
        <v>21</v>
      </c>
      <c r="I23" s="3" t="s">
        <v>155</v>
      </c>
      <c r="J23" s="217">
        <v>11591</v>
      </c>
      <c r="K23" s="15"/>
      <c r="L23" s="3">
        <f t="shared" si="3"/>
        <v>16</v>
      </c>
      <c r="M23" s="13">
        <f t="shared" si="4"/>
        <v>63855</v>
      </c>
      <c r="N23" s="160" t="s">
        <v>3</v>
      </c>
      <c r="O23" s="3">
        <f t="shared" si="5"/>
        <v>16</v>
      </c>
      <c r="P23" s="13">
        <f t="shared" si="6"/>
        <v>63855</v>
      </c>
      <c r="Q23" s="276">
        <v>62634</v>
      </c>
      <c r="R23" s="79"/>
      <c r="S23" s="42"/>
    </row>
    <row r="24" spans="2:20" ht="13.5" customHeight="1">
      <c r="C24" s="15"/>
      <c r="E24" s="17"/>
      <c r="H24" s="3">
        <v>15</v>
      </c>
      <c r="I24" s="160" t="s">
        <v>20</v>
      </c>
      <c r="J24" s="13">
        <v>10118</v>
      </c>
      <c r="K24" s="15"/>
      <c r="L24" s="3">
        <f t="shared" si="3"/>
        <v>13</v>
      </c>
      <c r="M24" s="13">
        <f t="shared" si="4"/>
        <v>49612</v>
      </c>
      <c r="N24" s="162" t="s">
        <v>7</v>
      </c>
      <c r="O24" s="3">
        <f t="shared" si="5"/>
        <v>13</v>
      </c>
      <c r="P24" s="13">
        <f t="shared" si="6"/>
        <v>49612</v>
      </c>
      <c r="Q24" s="276">
        <v>44756</v>
      </c>
      <c r="R24" s="79"/>
      <c r="S24" s="111"/>
    </row>
    <row r="25" spans="2:20" ht="13.5" customHeight="1" thickBot="1">
      <c r="C25" s="15"/>
      <c r="E25" s="17"/>
      <c r="H25" s="3">
        <v>27</v>
      </c>
      <c r="I25" s="160" t="s">
        <v>31</v>
      </c>
      <c r="J25" s="136">
        <v>7455</v>
      </c>
      <c r="K25" s="15"/>
      <c r="L25" s="14">
        <f t="shared" si="3"/>
        <v>25</v>
      </c>
      <c r="M25" s="113">
        <f t="shared" si="4"/>
        <v>49197</v>
      </c>
      <c r="N25" s="374" t="s">
        <v>29</v>
      </c>
      <c r="O25" s="14">
        <f t="shared" si="5"/>
        <v>25</v>
      </c>
      <c r="P25" s="113">
        <f t="shared" si="6"/>
        <v>49197</v>
      </c>
      <c r="Q25" s="277">
        <v>47241</v>
      </c>
      <c r="R25" s="126" t="s">
        <v>73</v>
      </c>
      <c r="S25" s="28"/>
      <c r="T25" s="28"/>
    </row>
    <row r="26" spans="2:20" ht="13.5" customHeight="1" thickTop="1">
      <c r="H26" s="3">
        <v>30</v>
      </c>
      <c r="I26" s="160" t="s">
        <v>33</v>
      </c>
      <c r="J26" s="87">
        <v>6963</v>
      </c>
      <c r="K26" s="15"/>
      <c r="L26" s="114"/>
      <c r="M26" s="161">
        <f>SUM(J43-(M16+M17+M18+M19+M20+M21+M22+M23+M24+M25))</f>
        <v>319230</v>
      </c>
      <c r="N26" s="218" t="s">
        <v>45</v>
      </c>
      <c r="O26" s="115"/>
      <c r="P26" s="161">
        <f>SUM(M26)</f>
        <v>319230</v>
      </c>
      <c r="Q26" s="161"/>
      <c r="R26" s="175">
        <v>1348078</v>
      </c>
      <c r="T26" s="28"/>
    </row>
    <row r="27" spans="2:20" ht="13.5" customHeight="1">
      <c r="H27" s="3">
        <v>20</v>
      </c>
      <c r="I27" s="160" t="s">
        <v>24</v>
      </c>
      <c r="J27" s="13">
        <v>4463</v>
      </c>
      <c r="K27" s="15"/>
      <c r="M27" t="s">
        <v>191</v>
      </c>
      <c r="O27" s="110"/>
      <c r="P27" s="28" t="s">
        <v>192</v>
      </c>
    </row>
    <row r="28" spans="2:20" ht="13.5" customHeight="1">
      <c r="H28" s="3">
        <v>12</v>
      </c>
      <c r="I28" s="160" t="s">
        <v>18</v>
      </c>
      <c r="J28" s="13">
        <v>4391</v>
      </c>
      <c r="K28" s="15"/>
      <c r="M28" s="86">
        <f t="shared" ref="M28:M37" si="7">SUM(Q3)</f>
        <v>424433</v>
      </c>
      <c r="N28" s="160" t="s">
        <v>21</v>
      </c>
      <c r="O28" s="3">
        <f>SUM(L3)</f>
        <v>17</v>
      </c>
      <c r="P28" s="86">
        <f t="shared" ref="P28:P37" si="8">SUM(Q3)</f>
        <v>424433</v>
      </c>
    </row>
    <row r="29" spans="2:20" ht="13.5" customHeight="1">
      <c r="H29" s="3">
        <v>29</v>
      </c>
      <c r="I29" s="160" t="s">
        <v>54</v>
      </c>
      <c r="J29" s="13">
        <v>3470</v>
      </c>
      <c r="K29" s="15"/>
      <c r="M29" s="86">
        <f t="shared" si="7"/>
        <v>132394</v>
      </c>
      <c r="N29" s="160" t="s">
        <v>30</v>
      </c>
      <c r="O29" s="3">
        <f t="shared" ref="O29:O37" si="9">SUM(L4)</f>
        <v>26</v>
      </c>
      <c r="P29" s="86">
        <f t="shared" si="8"/>
        <v>132394</v>
      </c>
    </row>
    <row r="30" spans="2:20" ht="13.5" customHeight="1">
      <c r="H30" s="3">
        <v>10</v>
      </c>
      <c r="I30" s="160" t="s">
        <v>16</v>
      </c>
      <c r="J30" s="13">
        <v>2722</v>
      </c>
      <c r="K30" s="15"/>
      <c r="M30" s="86">
        <f t="shared" si="7"/>
        <v>116027</v>
      </c>
      <c r="N30" s="160" t="s">
        <v>5</v>
      </c>
      <c r="O30" s="3">
        <f t="shared" si="9"/>
        <v>36</v>
      </c>
      <c r="P30" s="86">
        <f t="shared" si="8"/>
        <v>116027</v>
      </c>
    </row>
    <row r="31" spans="2:20" ht="13.5" customHeight="1">
      <c r="H31" s="3">
        <v>35</v>
      </c>
      <c r="I31" s="160" t="s">
        <v>36</v>
      </c>
      <c r="J31" s="13">
        <v>2266</v>
      </c>
      <c r="K31" s="15"/>
      <c r="M31" s="86">
        <f t="shared" si="7"/>
        <v>91076</v>
      </c>
      <c r="N31" s="160" t="s">
        <v>0</v>
      </c>
      <c r="O31" s="3">
        <f t="shared" si="9"/>
        <v>33</v>
      </c>
      <c r="P31" s="86">
        <f t="shared" si="8"/>
        <v>91076</v>
      </c>
    </row>
    <row r="32" spans="2:20" ht="13.5" customHeight="1">
      <c r="H32" s="3">
        <v>23</v>
      </c>
      <c r="I32" s="160" t="s">
        <v>27</v>
      </c>
      <c r="J32" s="136">
        <v>2010</v>
      </c>
      <c r="K32" s="15"/>
      <c r="M32" s="86">
        <f t="shared" si="7"/>
        <v>71148</v>
      </c>
      <c r="N32" s="160" t="s">
        <v>2</v>
      </c>
      <c r="O32" s="3">
        <f t="shared" si="9"/>
        <v>40</v>
      </c>
      <c r="P32" s="86">
        <f t="shared" si="8"/>
        <v>71148</v>
      </c>
      <c r="S32" s="10"/>
    </row>
    <row r="33" spans="8:21" ht="13.5" customHeight="1">
      <c r="H33" s="3">
        <v>39</v>
      </c>
      <c r="I33" s="160" t="s">
        <v>39</v>
      </c>
      <c r="J33" s="13">
        <v>1862</v>
      </c>
      <c r="K33" s="15"/>
      <c r="M33" s="86">
        <f t="shared" si="7"/>
        <v>77049</v>
      </c>
      <c r="N33" s="160" t="s">
        <v>64</v>
      </c>
      <c r="O33" s="3">
        <f t="shared" si="9"/>
        <v>31</v>
      </c>
      <c r="P33" s="86">
        <f t="shared" si="8"/>
        <v>77049</v>
      </c>
      <c r="S33" s="28"/>
      <c r="T33" s="28"/>
    </row>
    <row r="34" spans="8:21" ht="13.5" customHeight="1">
      <c r="H34" s="3">
        <v>6</v>
      </c>
      <c r="I34" s="160" t="s">
        <v>13</v>
      </c>
      <c r="J34" s="13">
        <v>1313</v>
      </c>
      <c r="K34" s="15"/>
      <c r="M34" s="86">
        <f t="shared" si="7"/>
        <v>71019</v>
      </c>
      <c r="N34" s="162" t="s">
        <v>1</v>
      </c>
      <c r="O34" s="3">
        <f t="shared" si="9"/>
        <v>34</v>
      </c>
      <c r="P34" s="86">
        <f t="shared" si="8"/>
        <v>71019</v>
      </c>
      <c r="S34" s="28"/>
      <c r="T34" s="28"/>
    </row>
    <row r="35" spans="8:21" ht="13.5" customHeight="1">
      <c r="H35" s="3">
        <v>18</v>
      </c>
      <c r="I35" s="160" t="s">
        <v>22</v>
      </c>
      <c r="J35" s="217">
        <v>893</v>
      </c>
      <c r="K35" s="15"/>
      <c r="M35" s="86">
        <f t="shared" si="7"/>
        <v>59237</v>
      </c>
      <c r="N35" s="160" t="s">
        <v>3</v>
      </c>
      <c r="O35" s="3">
        <f t="shared" si="9"/>
        <v>16</v>
      </c>
      <c r="P35" s="86">
        <f t="shared" si="8"/>
        <v>59237</v>
      </c>
      <c r="S35" s="28"/>
    </row>
    <row r="36" spans="8:21" ht="13.5" customHeight="1">
      <c r="H36" s="3">
        <v>32</v>
      </c>
      <c r="I36" s="160" t="s">
        <v>35</v>
      </c>
      <c r="J36" s="13">
        <v>852</v>
      </c>
      <c r="K36" s="15"/>
      <c r="M36" s="86">
        <f t="shared" si="7"/>
        <v>46235</v>
      </c>
      <c r="N36" s="162" t="s">
        <v>7</v>
      </c>
      <c r="O36" s="3">
        <f t="shared" si="9"/>
        <v>13</v>
      </c>
      <c r="P36" s="86">
        <f t="shared" si="8"/>
        <v>46235</v>
      </c>
      <c r="S36" s="28"/>
    </row>
    <row r="37" spans="8:21" ht="13.5" customHeight="1" thickBot="1">
      <c r="H37" s="3">
        <v>4</v>
      </c>
      <c r="I37" s="160" t="s">
        <v>11</v>
      </c>
      <c r="J37" s="13">
        <v>683</v>
      </c>
      <c r="K37" s="15"/>
      <c r="M37" s="112">
        <f t="shared" si="7"/>
        <v>51551</v>
      </c>
      <c r="N37" s="374" t="s">
        <v>29</v>
      </c>
      <c r="O37" s="14">
        <f t="shared" si="9"/>
        <v>25</v>
      </c>
      <c r="P37" s="112">
        <f t="shared" si="8"/>
        <v>51551</v>
      </c>
      <c r="S37" s="28"/>
    </row>
    <row r="38" spans="8:21" ht="13.5" customHeight="1" thickTop="1">
      <c r="H38" s="3">
        <v>5</v>
      </c>
      <c r="I38" s="160" t="s">
        <v>12</v>
      </c>
      <c r="J38" s="87">
        <v>372</v>
      </c>
      <c r="K38" s="15"/>
      <c r="M38" s="342">
        <f>SUM(Q13-(Q3+Q4+Q5+Q6+Q7+Q8+Q9+Q10+Q11+Q12))</f>
        <v>344100</v>
      </c>
      <c r="N38" s="406" t="s">
        <v>182</v>
      </c>
      <c r="O38" s="343"/>
      <c r="P38" s="344">
        <f>SUM(M38)</f>
        <v>344100</v>
      </c>
      <c r="U38" s="28"/>
    </row>
    <row r="39" spans="8:21" ht="13.5" customHeight="1">
      <c r="H39" s="3">
        <v>19</v>
      </c>
      <c r="I39" s="160" t="s">
        <v>23</v>
      </c>
      <c r="J39" s="13">
        <v>209</v>
      </c>
      <c r="K39" s="15"/>
      <c r="P39" s="28"/>
    </row>
    <row r="40" spans="8:21" ht="13.5" customHeight="1">
      <c r="H40" s="3">
        <v>28</v>
      </c>
      <c r="I40" s="160" t="s">
        <v>32</v>
      </c>
      <c r="J40" s="217">
        <v>140</v>
      </c>
      <c r="K40" s="15"/>
    </row>
    <row r="41" spans="8:21" ht="13.5" customHeight="1">
      <c r="H41" s="3">
        <v>7</v>
      </c>
      <c r="I41" s="160" t="s">
        <v>14</v>
      </c>
      <c r="J41" s="13">
        <v>61</v>
      </c>
      <c r="K41" s="15"/>
    </row>
    <row r="42" spans="8:21" ht="13.5" customHeight="1" thickBot="1">
      <c r="H42" s="14">
        <v>8</v>
      </c>
      <c r="I42" s="162" t="s">
        <v>15</v>
      </c>
      <c r="J42" s="440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1331830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 t="s">
        <v>174</v>
      </c>
      <c r="J50" s="159">
        <v>889525</v>
      </c>
    </row>
    <row r="51" spans="1:19" ht="13.5" customHeight="1" thickBot="1">
      <c r="I51" s="42" t="s">
        <v>175</v>
      </c>
      <c r="J51" s="222">
        <v>905773</v>
      </c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197</v>
      </c>
      <c r="D52" s="59" t="s">
        <v>190</v>
      </c>
      <c r="E52" s="24" t="s">
        <v>43</v>
      </c>
      <c r="F52" s="23" t="s">
        <v>42</v>
      </c>
      <c r="G52" s="8" t="s">
        <v>172</v>
      </c>
      <c r="I52" s="42" t="s">
        <v>173</v>
      </c>
      <c r="J52" s="159">
        <v>1348078</v>
      </c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296571</v>
      </c>
      <c r="D53" s="87">
        <f t="shared" ref="D53:D63" si="10">SUM(Q3)</f>
        <v>424433</v>
      </c>
      <c r="E53" s="80">
        <f t="shared" ref="E53:E62" si="11">SUM(P16/Q16*100)</f>
        <v>93.802899760883591</v>
      </c>
      <c r="F53" s="20">
        <f t="shared" ref="F53:F63" si="12">SUM(C53/D53*100)</f>
        <v>69.874632745333187</v>
      </c>
      <c r="G53" s="21"/>
      <c r="I53" s="42" t="s">
        <v>176</v>
      </c>
      <c r="J53" s="159">
        <v>1331830</v>
      </c>
    </row>
    <row r="54" spans="1:19" ht="13.5" customHeight="1">
      <c r="A54" s="9">
        <v>2</v>
      </c>
      <c r="B54" s="160" t="s">
        <v>30</v>
      </c>
      <c r="C54" s="408">
        <f t="shared" ref="C54:C62" si="13">SUM(J4)</f>
        <v>130821</v>
      </c>
      <c r="D54" s="87">
        <f t="shared" si="10"/>
        <v>132394</v>
      </c>
      <c r="E54" s="80">
        <f t="shared" si="11"/>
        <v>101.3244417594163</v>
      </c>
      <c r="F54" s="393">
        <f t="shared" si="12"/>
        <v>98.811879692433195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114325</v>
      </c>
      <c r="D55" s="87">
        <f t="shared" si="10"/>
        <v>116027</v>
      </c>
      <c r="E55" s="80">
        <f t="shared" si="11"/>
        <v>99.640917925342308</v>
      </c>
      <c r="F55" s="20">
        <f t="shared" si="12"/>
        <v>98.533100054297705</v>
      </c>
      <c r="G55" s="21"/>
      <c r="I55" s="479" t="s">
        <v>177</v>
      </c>
      <c r="J55" s="480">
        <f>SUM(J50+J51)/(J52+J53)*100</f>
        <v>66.99103103539376</v>
      </c>
    </row>
    <row r="56" spans="1:19" ht="13.5" customHeight="1">
      <c r="A56" s="9">
        <v>4</v>
      </c>
      <c r="B56" s="160" t="s">
        <v>0</v>
      </c>
      <c r="C56" s="408">
        <f t="shared" si="13"/>
        <v>87131</v>
      </c>
      <c r="D56" s="87">
        <f t="shared" si="10"/>
        <v>91076</v>
      </c>
      <c r="E56" s="80">
        <f t="shared" si="11"/>
        <v>105.48802634446355</v>
      </c>
      <c r="F56" s="20">
        <f t="shared" si="12"/>
        <v>95.668452720804595</v>
      </c>
      <c r="G56" s="21"/>
      <c r="I56" s="479"/>
      <c r="J56" s="480"/>
    </row>
    <row r="57" spans="1:19" ht="13.5" customHeight="1">
      <c r="A57" s="9">
        <v>5</v>
      </c>
      <c r="B57" s="160" t="s">
        <v>2</v>
      </c>
      <c r="C57" s="408">
        <f t="shared" si="13"/>
        <v>82284</v>
      </c>
      <c r="D57" s="87">
        <f t="shared" si="10"/>
        <v>71148</v>
      </c>
      <c r="E57" s="80">
        <f t="shared" si="11"/>
        <v>102.25425624456319</v>
      </c>
      <c r="F57" s="20">
        <f t="shared" si="12"/>
        <v>115.65188058694554</v>
      </c>
      <c r="G57" s="21"/>
      <c r="I57" s="159"/>
      <c r="P57" s="28"/>
    </row>
    <row r="58" spans="1:19" ht="13.5" customHeight="1">
      <c r="A58" s="9">
        <v>6</v>
      </c>
      <c r="B58" s="160" t="s">
        <v>64</v>
      </c>
      <c r="C58" s="408">
        <f t="shared" si="13"/>
        <v>74489</v>
      </c>
      <c r="D58" s="87">
        <f t="shared" si="10"/>
        <v>77049</v>
      </c>
      <c r="E58" s="80">
        <f t="shared" si="11"/>
        <v>100.4598910287533</v>
      </c>
      <c r="F58" s="20">
        <f t="shared" si="12"/>
        <v>96.677439032304108</v>
      </c>
      <c r="G58" s="21"/>
    </row>
    <row r="59" spans="1:19" ht="13.5" customHeight="1">
      <c r="A59" s="9">
        <v>7</v>
      </c>
      <c r="B59" s="162" t="s">
        <v>1</v>
      </c>
      <c r="C59" s="408">
        <f t="shared" si="13"/>
        <v>64315</v>
      </c>
      <c r="D59" s="87">
        <f t="shared" si="10"/>
        <v>71019</v>
      </c>
      <c r="E59" s="80">
        <f t="shared" si="11"/>
        <v>97.104162577567081</v>
      </c>
      <c r="F59" s="20">
        <f t="shared" si="12"/>
        <v>90.560272603106213</v>
      </c>
      <c r="G59" s="21"/>
    </row>
    <row r="60" spans="1:19" ht="13.5" customHeight="1">
      <c r="A60" s="9">
        <v>8</v>
      </c>
      <c r="B60" s="160" t="s">
        <v>3</v>
      </c>
      <c r="C60" s="408">
        <f t="shared" si="13"/>
        <v>63855</v>
      </c>
      <c r="D60" s="87">
        <f t="shared" si="10"/>
        <v>59237</v>
      </c>
      <c r="E60" s="80">
        <f t="shared" si="11"/>
        <v>101.94942044257114</v>
      </c>
      <c r="F60" s="20">
        <f t="shared" si="12"/>
        <v>107.79580329861405</v>
      </c>
      <c r="G60" s="21"/>
    </row>
    <row r="61" spans="1:19" ht="13.5" customHeight="1">
      <c r="A61" s="9">
        <v>9</v>
      </c>
      <c r="B61" s="162" t="s">
        <v>7</v>
      </c>
      <c r="C61" s="408">
        <f t="shared" si="13"/>
        <v>49612</v>
      </c>
      <c r="D61" s="87">
        <f t="shared" si="10"/>
        <v>46235</v>
      </c>
      <c r="E61" s="80">
        <f t="shared" si="11"/>
        <v>110.84994190723032</v>
      </c>
      <c r="F61" s="20">
        <f t="shared" si="12"/>
        <v>107.30399048340003</v>
      </c>
      <c r="G61" s="21"/>
    </row>
    <row r="62" spans="1:19" ht="13.5" customHeight="1" thickBot="1">
      <c r="A62" s="127">
        <v>10</v>
      </c>
      <c r="B62" s="374" t="s">
        <v>29</v>
      </c>
      <c r="C62" s="408">
        <f t="shared" si="13"/>
        <v>49197</v>
      </c>
      <c r="D62" s="128">
        <f t="shared" si="10"/>
        <v>51551</v>
      </c>
      <c r="E62" s="129">
        <f t="shared" si="11"/>
        <v>104.14047120086364</v>
      </c>
      <c r="F62" s="130">
        <f t="shared" si="12"/>
        <v>95.433648231848082</v>
      </c>
      <c r="G62" s="131"/>
    </row>
    <row r="63" spans="1:19" ht="13.5" customHeight="1" thickTop="1">
      <c r="A63" s="114"/>
      <c r="B63" s="132" t="s">
        <v>74</v>
      </c>
      <c r="C63" s="133">
        <f>SUM(J43)</f>
        <v>1331830</v>
      </c>
      <c r="D63" s="133">
        <f t="shared" si="10"/>
        <v>1484269</v>
      </c>
      <c r="E63" s="134">
        <f>SUM(C63/R26*100)</f>
        <v>98.794728494938724</v>
      </c>
      <c r="F63" s="135">
        <f t="shared" si="12"/>
        <v>89.729691855047832</v>
      </c>
      <c r="G63" s="140">
        <f>SUM(J55)</f>
        <v>66.99103103539376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2026-01-09T06:52:24Z</cp:lastPrinted>
  <dcterms:created xsi:type="dcterms:W3CDTF">2004-08-12T01:21:30Z</dcterms:created>
  <dcterms:modified xsi:type="dcterms:W3CDTF">2026-01-19T00:56:54Z</dcterms:modified>
</cp:coreProperties>
</file>