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85857020-64FF-4DFD-9606-632247C81BCB}" xr6:coauthVersionLast="36" xr6:coauthVersionMax="36" xr10:uidLastSave="{00000000-0000-0000-0000-000000000000}"/>
  <bookViews>
    <workbookView xWindow="0" yWindow="0" windowWidth="28770" windowHeight="10860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</workbook>
</file>

<file path=xl/calcChain.xml><?xml version="1.0" encoding="utf-8"?>
<calcChain xmlns="http://schemas.openxmlformats.org/spreadsheetml/2006/main">
  <c r="N26" i="51" l="1"/>
  <c r="O55" i="48"/>
  <c r="O26" i="48"/>
  <c r="O45" i="47"/>
  <c r="O46" i="47"/>
  <c r="N27" i="54"/>
  <c r="O27" i="54" s="1"/>
  <c r="N28" i="54"/>
  <c r="O28" i="54" s="1"/>
  <c r="N29" i="54"/>
  <c r="O29" i="54"/>
  <c r="N3" i="7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O86" i="51" s="1"/>
  <c r="N85" i="51"/>
  <c r="O85" i="51" s="1"/>
  <c r="N57" i="51"/>
  <c r="N56" i="51"/>
  <c r="O56" i="51" s="1"/>
  <c r="N55" i="51"/>
  <c r="N28" i="51"/>
  <c r="N27" i="51"/>
  <c r="N87" i="56"/>
  <c r="N86" i="56"/>
  <c r="N85" i="56"/>
  <c r="O85" i="56" s="1"/>
  <c r="N57" i="56"/>
  <c r="N56" i="56"/>
  <c r="N55" i="56"/>
  <c r="O56" i="56" s="1"/>
  <c r="N28" i="56"/>
  <c r="O28" i="56" s="1"/>
  <c r="N27" i="56"/>
  <c r="O27" i="56" s="1"/>
  <c r="N26" i="56"/>
  <c r="O26" i="56" s="1"/>
  <c r="N87" i="49"/>
  <c r="O87" i="49" s="1"/>
  <c r="N86" i="49"/>
  <c r="O86" i="49" s="1"/>
  <c r="N85" i="49"/>
  <c r="O85" i="49" s="1"/>
  <c r="N57" i="49"/>
  <c r="O57" i="49" s="1"/>
  <c r="N56" i="49"/>
  <c r="O56" i="49" s="1"/>
  <c r="N55" i="49"/>
  <c r="N28" i="49"/>
  <c r="N27" i="49"/>
  <c r="O28" i="49" s="1"/>
  <c r="N26" i="49"/>
  <c r="O26" i="49" s="1"/>
  <c r="N87" i="48"/>
  <c r="O87" i="48" s="1"/>
  <c r="N86" i="48"/>
  <c r="O86" i="48" s="1"/>
  <c r="N85" i="48"/>
  <c r="O85" i="48" s="1"/>
  <c r="N57" i="48"/>
  <c r="N56" i="48"/>
  <c r="O56" i="48" s="1"/>
  <c r="N55" i="48"/>
  <c r="N28" i="48"/>
  <c r="N27" i="48"/>
  <c r="O27" i="48" s="1"/>
  <c r="N26" i="48"/>
  <c r="N74" i="47"/>
  <c r="O74" i="47" s="1"/>
  <c r="N73" i="47"/>
  <c r="N72" i="47"/>
  <c r="O72" i="47" s="1"/>
  <c r="N46" i="47"/>
  <c r="N45" i="47"/>
  <c r="N44" i="47"/>
  <c r="O44" i="47" s="1"/>
  <c r="N22" i="47"/>
  <c r="N21" i="47"/>
  <c r="O21" i="47" s="1"/>
  <c r="N20" i="47"/>
  <c r="O20" i="47" s="1"/>
  <c r="N69" i="46"/>
  <c r="O69" i="46" s="1"/>
  <c r="N68" i="46"/>
  <c r="O68" i="46" s="1"/>
  <c r="N67" i="46"/>
  <c r="O67" i="46" s="1"/>
  <c r="N45" i="46"/>
  <c r="O45" i="46" s="1"/>
  <c r="N44" i="46"/>
  <c r="O44" i="46" s="1"/>
  <c r="N43" i="46"/>
  <c r="O43" i="46" s="1"/>
  <c r="O20" i="46"/>
  <c r="N20" i="46"/>
  <c r="N19" i="46"/>
  <c r="N18" i="46"/>
  <c r="O19" i="46" s="1"/>
  <c r="N89" i="54"/>
  <c r="O89" i="54" s="1"/>
  <c r="N88" i="54"/>
  <c r="N87" i="54"/>
  <c r="O87" i="54" s="1"/>
  <c r="N59" i="54"/>
  <c r="N58" i="54"/>
  <c r="O58" i="54" s="1"/>
  <c r="N57" i="54"/>
  <c r="O57" i="54" s="1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M82" i="58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N63" i="58"/>
  <c r="E54" i="58" s="1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O27" i="51" l="1"/>
  <c r="O28" i="51"/>
  <c r="O86" i="56"/>
  <c r="O57" i="56"/>
  <c r="O28" i="48"/>
  <c r="O73" i="47"/>
  <c r="O22" i="47"/>
  <c r="O88" i="54"/>
  <c r="O59" i="54"/>
  <c r="C65" i="62"/>
  <c r="F65" i="62" s="1"/>
  <c r="F28" i="62"/>
  <c r="F61" i="59"/>
  <c r="O26" i="51"/>
  <c r="O87" i="56"/>
  <c r="O55" i="56"/>
  <c r="O27" i="49"/>
  <c r="O18" i="46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O15" i="41" s="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59" i="15" l="1"/>
  <c r="F60" i="15"/>
  <c r="F31" i="8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7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<sst xmlns="http://schemas.openxmlformats.org/spreadsheetml/2006/main" count="1667" uniqueCount="210">
  <si>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</si>
  <si>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</si>
  <si>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</si>
  <si>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</si>
  <si>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</si>
  <si>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</si>
  <si>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</si>
  <si>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</si>
  <si>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</si>
  <si>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</si>
  <si>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</si>
  <si>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</si>
  <si>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</si>
  <si>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</si>
  <si>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</si>
  <si>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</si>
  <si>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</si>
  <si>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</si>
  <si>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</si>
  <si>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</si>
  <si>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</si>
  <si>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</si>
  <si>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</si>
  <si>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</si>
  <si>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</si>
  <si>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</si>
  <si>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</si>
  <si>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</si>
  <si>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</si>
  <si>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</si>
  <si>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</si>
  <si>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</si>
  <si>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</si>
  <si>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</si>
  <si>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</si>
  <si>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</si>
  <si>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</si>
  <si>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</si>
  <si>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</si>
  <si>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</si>
  <si>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</si>
  <si>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</si>
  <si>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</si>
  <si>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</si>
  <si>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</si>
  <si>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</si>
  <si>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</si>
  <si>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</si>
  <si>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</si>
  <si>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</si>
  <si>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</si>
  <si>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</si>
  <si>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</si>
  <si>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</si>
  <si>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</si>
  <si>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</si>
  <si>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</si>
  <si>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</si>
  <si>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</si>
  <si>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</si>
  <si>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</si>
  <si>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</si>
  <si>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</si>
  <si>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</si>
  <si>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</si>
  <si>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</si>
  <si>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</si>
  <si>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</si>
  <si>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</si>
  <si>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</si>
  <si>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</si>
  <si>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</si>
  <si>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</si>
  <si>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</si>
  <si>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</si>
  <si>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</si>
  <si>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</si>
  <si>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</si>
  <si>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</si>
  <si>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</si>
  <si>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</si>
  <si>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</si>
  <si>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</si>
  <si>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</si>
  <si>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</si>
  <si>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</si>
  <si>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</si>
  <si>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</si>
  <si>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</si>
  <si>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</si>
  <si>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</si>
  <si>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</si>
  <si>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</si>
  <si>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</si>
  <si>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</si>
  <si>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</si>
  <si>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</si>
  <si>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</si>
  <si>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</si>
  <si>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</si>
  <si>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</si>
  <si>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</si>
  <si>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</si>
  <si>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</si>
  <si>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</si>
  <si>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</si>
  <si>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</si>
  <si>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</si>
  <si>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</si>
  <si>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</si>
  <si>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</si>
  <si>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</si>
  <si>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</si>
  <si>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</si>
  <si>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</si>
  <si>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</si>
  <si>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</si>
  <si>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</si>
  <si>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</si>
  <si>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</si>
  <si>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</si>
  <si>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</si>
  <si>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</si>
  <si>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</si>
  <si>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</si>
  <si>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</si>
  <si>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</si>
  <si>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</si>
  <si>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</si>
  <si>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</si>
  <si>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</si>
  <si>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</si>
  <si>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</si>
  <si>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</si>
  <si>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</si>
  <si>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</si>
  <si>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</si>
  <si>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</si>
  <si>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</si>
  <si>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</si>
  <si>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</si>
  <si>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</si>
  <si>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</si>
  <si>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</si>
  <si>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</si>
  <si>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</si>
  <si>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</si>
  <si>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</si>
  <si>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</si>
  <si>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</si>
  <si>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</si>
  <si>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</si>
  <si>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</si>
  <si>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</si>
  <si>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</si>
  <si>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</si>
  <si>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</si>
  <si>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</si>
  <si>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</si>
  <si>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</si>
  <si>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</si>
  <si>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</si>
  <si>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</si>
  <si>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</si>
  <si>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</si>
  <si>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</si>
  <si>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</si>
  <si>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</si>
  <si>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</si>
  <si>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</si>
  <si>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</si>
  <si>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回転率（％）</t>
    <rPh sb="0" eb="3">
      <t>カイテンリツ</t>
    </rPh>
    <phoneticPr fontId="2"/>
  </si>
  <si>
    <t>回転率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</si>
  <si>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</si>
  <si>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</si>
  <si>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</si>
  <si>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</si>
  <si>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</si>
  <si>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</si>
  <si>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</si>
  <si>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</si>
  <si>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</si>
  <si>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</si>
  <si>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</si>
  <si>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</si>
  <si>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</si>
  <si>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</si>
  <si>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19，200 ㎡</t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</si>
  <si>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</si>
  <si>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</si>
  <si>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</si>
  <si>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</si>
  <si>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</si>
  <si>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</si>
  <si>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</si>
  <si>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</si>
  <si>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</si>
  <si>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29，777 ㎡</t>
    <phoneticPr fontId="2"/>
  </si>
  <si>
    <t>令和8年1月</t>
    <rPh sb="5" eb="6">
      <t>ガツ</t>
    </rPh>
    <phoneticPr fontId="2"/>
  </si>
  <si>
    <t xml:space="preserve">                       令和8年1月所管面（1～3類）</t>
    <rPh sb="23" eb="24">
      <t>レイ</t>
    </rPh>
    <rPh sb="24" eb="25">
      <t>ワ</t>
    </rPh>
    <rPh sb="26" eb="27">
      <t>ネン</t>
    </rPh>
    <rPh sb="28" eb="29">
      <t>ガツ</t>
    </rPh>
    <rPh sb="29" eb="31">
      <t>ショカン</t>
    </rPh>
    <rPh sb="31" eb="32">
      <t>メン</t>
    </rPh>
    <rPh sb="36" eb="37">
      <t>ルイ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</si>
  <si>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</si>
  <si>
    <t>8年（値）</t>
    <rPh sb="1" eb="2">
      <t>ネン</t>
    </rPh>
    <rPh sb="3" eb="4">
      <t>アタイ</t>
    </rPh>
    <phoneticPr fontId="2"/>
  </si>
  <si>
    <t>8年（％）</t>
    <rPh sb="1" eb="2">
      <t>ネン</t>
    </rPh>
    <phoneticPr fontId="2"/>
  </si>
  <si>
    <t>令和8年</t>
    <rPh sb="0" eb="2">
      <t>レイワ</t>
    </rPh>
    <rPh sb="3" eb="4">
      <t>ネン</t>
    </rPh>
    <phoneticPr fontId="2"/>
  </si>
  <si>
    <t>　　　　　　　　　　　　　　　　令和8年1月末上位10品目保管残高(県合計）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29" eb="33">
      <t>ホカンザンダカ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</si>
  <si>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令和8年</t>
    <rPh sb="0" eb="1">
      <t>レイ</t>
    </rPh>
    <rPh sb="1" eb="2">
      <t>ワ</t>
    </rPh>
    <rPh sb="3" eb="4">
      <t>ネン</t>
    </rPh>
    <phoneticPr fontId="13"/>
  </si>
  <si>
    <t>7，955　㎡</t>
    <phoneticPr fontId="2"/>
  </si>
  <si>
    <r>
      <t>100，632  m</t>
    </r>
    <r>
      <rPr>
        <sz val="8"/>
        <rFont val="ＭＳ Ｐゴシック"/>
        <family val="3"/>
        <charset val="128"/>
      </rPr>
      <t>3</t>
    </r>
    <phoneticPr fontId="2"/>
  </si>
  <si>
    <t>13，427　㎡</t>
    <phoneticPr fontId="2"/>
  </si>
  <si>
    <t>　　　　　　　　　　　　　　　　令和8年1月末上位10品目入庫高(県合計）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</si>
</sst>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80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38" fontId="1" fillId="0" borderId="38" xfId="1" applyFill="1" applyBorder="1"/>
    <xf numFmtId="0" fontId="5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179" fontId="0" fillId="0" borderId="2" xfId="1" applyNumberFormat="1" applyFont="1" applyBorder="1"/>
    <xf numFmtId="38" fontId="1" fillId="0" borderId="9" xfId="1" applyBorder="1"/>
    <xf numFmtId="38" fontId="0" fillId="2" borderId="1" xfId="1" applyFont="1" applyFill="1" applyBorder="1"/>
    <xf numFmtId="38" fontId="1" fillId="0" borderId="11" xfId="1" applyFont="1" applyFill="1" applyBorder="1"/>
    <xf numFmtId="38" fontId="0" fillId="0" borderId="34" xfId="1" applyFont="1" applyFill="1" applyBorder="1"/>
    <xf numFmtId="38" fontId="0" fillId="0" borderId="20" xfId="1" applyFont="1" applyFill="1" applyBorder="1"/>
    <xf numFmtId="38" fontId="0" fillId="0" borderId="8" xfId="1" applyFont="1" applyFill="1" applyBorder="1"/>
    <xf numFmtId="38" fontId="0" fillId="0" borderId="11" xfId="1" applyFont="1" applyBorder="1"/>
    <xf numFmtId="38" fontId="1" fillId="0" borderId="34" xfId="1" applyBorder="1"/>
    <xf numFmtId="38" fontId="0" fillId="0" borderId="33" xfId="1" applyFont="1" applyFill="1" applyBorder="1"/>
    <xf numFmtId="38" fontId="1" fillId="0" borderId="8" xfId="1" applyFont="1" applyBorder="1"/>
    <xf numFmtId="38" fontId="1" fillId="18" borderId="27" xfId="1" applyFont="1" applyFill="1" applyBorder="1"/>
    <xf numFmtId="38" fontId="0" fillId="0" borderId="35" xfId="1" applyFont="1" applyFill="1" applyBorder="1"/>
    <xf numFmtId="38" fontId="1" fillId="0" borderId="33" xfId="1" applyFont="1" applyBorder="1"/>
    <xf numFmtId="38" fontId="0" fillId="0" borderId="2" xfId="1" applyFont="1" applyBorder="1"/>
    <xf numFmtId="38" fontId="1" fillId="0" borderId="35" xfId="1" applyBorder="1"/>
    <xf numFmtId="38" fontId="0" fillId="0" borderId="0" xfId="1" applyFont="1" applyBorder="1" applyAlignment="1">
      <alignment vertical="center"/>
    </xf>
    <xf numFmtId="178" fontId="0" fillId="0" borderId="0" xfId="0" applyNumberFormat="1" applyAlignment="1">
      <alignment vertical="center"/>
    </xf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令和8年1月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令和8年1月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令和8年1月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-7.2630000546746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化学繊維糸</c:v>
                </c:pt>
                <c:pt idx="7">
                  <c:v>その他の食料工業品</c:v>
                </c:pt>
                <c:pt idx="8">
                  <c:v>その他の機械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9783</c:v>
                </c:pt>
                <c:pt idx="1">
                  <c:v>7589</c:v>
                </c:pt>
                <c:pt idx="2">
                  <c:v>4342</c:v>
                </c:pt>
                <c:pt idx="3">
                  <c:v>4041</c:v>
                </c:pt>
                <c:pt idx="4">
                  <c:v>3605</c:v>
                </c:pt>
                <c:pt idx="5">
                  <c:v>2119</c:v>
                </c:pt>
                <c:pt idx="6">
                  <c:v>1861</c:v>
                </c:pt>
                <c:pt idx="7">
                  <c:v>1503</c:v>
                </c:pt>
                <c:pt idx="8">
                  <c:v>1315</c:v>
                </c:pt>
                <c:pt idx="9">
                  <c:v>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948664706728732E-3"/>
                  <c:y val="-1.47740716656333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8.5935733229168497E-3"/>
                  <c:y val="-1.1142571638296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8.7124031167122393E-3"/>
                  <c:y val="1.8497762412011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合成樹脂</c:v>
                </c:pt>
                <c:pt idx="6">
                  <c:v>化学繊維糸</c:v>
                </c:pt>
                <c:pt idx="7">
                  <c:v>その他の食料工業品</c:v>
                </c:pt>
                <c:pt idx="8">
                  <c:v>その他の機械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16887</c:v>
                </c:pt>
                <c:pt idx="1">
                  <c:v>12390</c:v>
                </c:pt>
                <c:pt idx="2">
                  <c:v>6512</c:v>
                </c:pt>
                <c:pt idx="3">
                  <c:v>3531</c:v>
                </c:pt>
                <c:pt idx="4">
                  <c:v>2745</c:v>
                </c:pt>
                <c:pt idx="5">
                  <c:v>1544</c:v>
                </c:pt>
                <c:pt idx="6">
                  <c:v>1771</c:v>
                </c:pt>
                <c:pt idx="7">
                  <c:v>1139</c:v>
                </c:pt>
                <c:pt idx="8">
                  <c:v>917</c:v>
                </c:pt>
                <c:pt idx="9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971677559912846E-3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6.9716775599128538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3943355119825772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その他の化学工業品</c:v>
                </c:pt>
                <c:pt idx="6">
                  <c:v>合成樹脂</c:v>
                </c:pt>
                <c:pt idx="7">
                  <c:v>その他の製造工業品</c:v>
                </c:pt>
                <c:pt idx="8">
                  <c:v>電気機械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47978</c:v>
                </c:pt>
                <c:pt idx="1">
                  <c:v>14412</c:v>
                </c:pt>
                <c:pt idx="2">
                  <c:v>13669</c:v>
                </c:pt>
                <c:pt idx="3">
                  <c:v>11433</c:v>
                </c:pt>
                <c:pt idx="4">
                  <c:v>4636</c:v>
                </c:pt>
                <c:pt idx="5">
                  <c:v>3993</c:v>
                </c:pt>
                <c:pt idx="6">
                  <c:v>3570</c:v>
                </c:pt>
                <c:pt idx="7">
                  <c:v>3407</c:v>
                </c:pt>
                <c:pt idx="8">
                  <c:v>1638</c:v>
                </c:pt>
                <c:pt idx="9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448321410804042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3.4858387799564269E-3"/>
                  <c:y val="1.5151216893342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6436E-3"/>
                  <c:y val="-2.982581723433639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-3.030362681937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-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その他の化学工業品</c:v>
                </c:pt>
                <c:pt idx="6">
                  <c:v>合成樹脂</c:v>
                </c:pt>
                <c:pt idx="7">
                  <c:v>その他の製造工業品</c:v>
                </c:pt>
                <c:pt idx="8">
                  <c:v>電気機械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52976</c:v>
                </c:pt>
                <c:pt idx="1">
                  <c:v>10713</c:v>
                </c:pt>
                <c:pt idx="2">
                  <c:v>8775</c:v>
                </c:pt>
                <c:pt idx="3">
                  <c:v>4608</c:v>
                </c:pt>
                <c:pt idx="4">
                  <c:v>8251</c:v>
                </c:pt>
                <c:pt idx="5">
                  <c:v>2524</c:v>
                </c:pt>
                <c:pt idx="6">
                  <c:v>3246</c:v>
                </c:pt>
                <c:pt idx="7">
                  <c:v>1464</c:v>
                </c:pt>
                <c:pt idx="8">
                  <c:v>2021</c:v>
                </c:pt>
                <c:pt idx="9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ja-JP" altLang="en-US" sz="1100" baseline="0"/>
              <a:t>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30496453900709E-3"/>
                  <c:y val="3.8759689922480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雑穀</c:v>
                </c:pt>
                <c:pt idx="1">
                  <c:v>その他の機械</c:v>
                </c:pt>
                <c:pt idx="2">
                  <c:v>缶詰・びん詰</c:v>
                </c:pt>
                <c:pt idx="3">
                  <c:v>飲料</c:v>
                </c:pt>
                <c:pt idx="4">
                  <c:v>雑品</c:v>
                </c:pt>
                <c:pt idx="5">
                  <c:v>その他の食料工業品</c:v>
                </c:pt>
                <c:pt idx="6">
                  <c:v>鉄鋼</c:v>
                </c:pt>
                <c:pt idx="7">
                  <c:v>麦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30226</c:v>
                </c:pt>
                <c:pt idx="1">
                  <c:v>23276</c:v>
                </c:pt>
                <c:pt idx="2">
                  <c:v>19735</c:v>
                </c:pt>
                <c:pt idx="3">
                  <c:v>18624</c:v>
                </c:pt>
                <c:pt idx="4">
                  <c:v>14045</c:v>
                </c:pt>
                <c:pt idx="5">
                  <c:v>12852</c:v>
                </c:pt>
                <c:pt idx="6">
                  <c:v>9748</c:v>
                </c:pt>
                <c:pt idx="7">
                  <c:v>9188</c:v>
                </c:pt>
                <c:pt idx="8">
                  <c:v>7590</c:v>
                </c:pt>
                <c:pt idx="9">
                  <c:v>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3.5460992907801418E-3"/>
                  <c:y val="-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-3.250553465877445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7.0921985815602835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-1.7730496453900709E-3"/>
                  <c:y val="-1.550418116340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0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雑穀</c:v>
                </c:pt>
                <c:pt idx="1">
                  <c:v>その他の機械</c:v>
                </c:pt>
                <c:pt idx="2">
                  <c:v>缶詰・びん詰</c:v>
                </c:pt>
                <c:pt idx="3">
                  <c:v>飲料</c:v>
                </c:pt>
                <c:pt idx="4">
                  <c:v>雑品</c:v>
                </c:pt>
                <c:pt idx="5">
                  <c:v>その他の食料工業品</c:v>
                </c:pt>
                <c:pt idx="6">
                  <c:v>鉄鋼</c:v>
                </c:pt>
                <c:pt idx="7">
                  <c:v>麦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20001</c:v>
                </c:pt>
                <c:pt idx="1">
                  <c:v>23744</c:v>
                </c:pt>
                <c:pt idx="2">
                  <c:v>22930</c:v>
                </c:pt>
                <c:pt idx="3">
                  <c:v>14698</c:v>
                </c:pt>
                <c:pt idx="4">
                  <c:v>11938</c:v>
                </c:pt>
                <c:pt idx="5">
                  <c:v>14034</c:v>
                </c:pt>
                <c:pt idx="6">
                  <c:v>10963</c:v>
                </c:pt>
                <c:pt idx="7">
                  <c:v>12125</c:v>
                </c:pt>
                <c:pt idx="8">
                  <c:v>6966</c:v>
                </c:pt>
                <c:pt idx="9">
                  <c:v>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ja-JP" altLang="en-US" sz="1100" baseline="0"/>
              <a:t>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1.2444444444444444E-2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7.1111111111111115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5.3333333333333332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02E-2"/>
                  <c:y val="7.13012477718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8.8888888888888889E-3"/>
                  <c:y val="-3.56506238859186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8.8890288713910758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その他の機械</c:v>
                </c:pt>
                <c:pt idx="6">
                  <c:v>その他の化学工業品</c:v>
                </c:pt>
                <c:pt idx="7">
                  <c:v>雑品</c:v>
                </c:pt>
                <c:pt idx="8">
                  <c:v>動植物性飼・肥料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25049</c:v>
                </c:pt>
                <c:pt idx="1">
                  <c:v>14809</c:v>
                </c:pt>
                <c:pt idx="2">
                  <c:v>4984</c:v>
                </c:pt>
                <c:pt idx="3">
                  <c:v>4486</c:v>
                </c:pt>
                <c:pt idx="4">
                  <c:v>3676</c:v>
                </c:pt>
                <c:pt idx="5">
                  <c:v>2070</c:v>
                </c:pt>
                <c:pt idx="6">
                  <c:v>1823</c:v>
                </c:pt>
                <c:pt idx="7">
                  <c:v>1660</c:v>
                </c:pt>
                <c:pt idx="8">
                  <c:v>1334</c:v>
                </c:pt>
                <c:pt idx="9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666526684164479E-2"/>
                  <c:y val="-1.0695748592923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3.5555555555555228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8.888888888888823E-3"/>
                  <c:y val="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1.2444444444444444E-2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-1.3998250225241104E-7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3.5555555555555557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その他の機械</c:v>
                </c:pt>
                <c:pt idx="6">
                  <c:v>その他の化学工業品</c:v>
                </c:pt>
                <c:pt idx="7">
                  <c:v>雑品</c:v>
                </c:pt>
                <c:pt idx="8">
                  <c:v>動植物性飼・肥料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22250</c:v>
                </c:pt>
                <c:pt idx="1">
                  <c:v>10770</c:v>
                </c:pt>
                <c:pt idx="2">
                  <c:v>4154</c:v>
                </c:pt>
                <c:pt idx="3">
                  <c:v>5091</c:v>
                </c:pt>
                <c:pt idx="4">
                  <c:v>6393</c:v>
                </c:pt>
                <c:pt idx="5">
                  <c:v>1169</c:v>
                </c:pt>
                <c:pt idx="6">
                  <c:v>891</c:v>
                </c:pt>
                <c:pt idx="7">
                  <c:v>543</c:v>
                </c:pt>
                <c:pt idx="8">
                  <c:v>1379</c:v>
                </c:pt>
                <c:pt idx="9">
                  <c:v>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5.55125524563666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2248606719435694E-2"/>
                  <c:y val="-2.8423565698355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7.0221340442680885E-3"/>
                  <c:y val="-9.1617361389149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2.7750344766226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非金属鉱物</c:v>
                </c:pt>
                <c:pt idx="8">
                  <c:v>その他の機械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34217</c:v>
                </c:pt>
                <c:pt idx="1">
                  <c:v>9948</c:v>
                </c:pt>
                <c:pt idx="2">
                  <c:v>8810</c:v>
                </c:pt>
                <c:pt idx="3">
                  <c:v>7428</c:v>
                </c:pt>
                <c:pt idx="4">
                  <c:v>5841</c:v>
                </c:pt>
                <c:pt idx="5">
                  <c:v>2856</c:v>
                </c:pt>
                <c:pt idx="6">
                  <c:v>1753</c:v>
                </c:pt>
                <c:pt idx="7">
                  <c:v>1400</c:v>
                </c:pt>
                <c:pt idx="8">
                  <c:v>1124</c:v>
                </c:pt>
                <c:pt idx="9">
                  <c:v>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7.5329566854991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1.7497812773403325E-3"/>
                  <c:y val="1.8832391713747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4.1710040482227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7.0221340442680885E-3"/>
                  <c:y val="1.5034180049527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1.123626495840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その他の食料工業品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石油製品</c:v>
                </c:pt>
                <c:pt idx="7">
                  <c:v>非金属鉱物</c:v>
                </c:pt>
                <c:pt idx="8">
                  <c:v>その他の機械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30712</c:v>
                </c:pt>
                <c:pt idx="1">
                  <c:v>10674</c:v>
                </c:pt>
                <c:pt idx="2">
                  <c:v>9063</c:v>
                </c:pt>
                <c:pt idx="3">
                  <c:v>10863</c:v>
                </c:pt>
                <c:pt idx="4">
                  <c:v>4878</c:v>
                </c:pt>
                <c:pt idx="5">
                  <c:v>5885</c:v>
                </c:pt>
                <c:pt idx="6">
                  <c:v>2100</c:v>
                </c:pt>
                <c:pt idx="7">
                  <c:v>1395</c:v>
                </c:pt>
                <c:pt idx="8">
                  <c:v>1049</c:v>
                </c:pt>
                <c:pt idx="9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-2.82222786667795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3.583664945107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飲料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181621</c:v>
                </c:pt>
                <c:pt idx="1">
                  <c:v>71739</c:v>
                </c:pt>
                <c:pt idx="2">
                  <c:v>31354</c:v>
                </c:pt>
                <c:pt idx="3">
                  <c:v>20490</c:v>
                </c:pt>
                <c:pt idx="4">
                  <c:v>14866</c:v>
                </c:pt>
                <c:pt idx="5">
                  <c:v>11071</c:v>
                </c:pt>
                <c:pt idx="6">
                  <c:v>11044</c:v>
                </c:pt>
                <c:pt idx="7">
                  <c:v>9566</c:v>
                </c:pt>
                <c:pt idx="8">
                  <c:v>8069</c:v>
                </c:pt>
                <c:pt idx="9">
                  <c:v>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4949764529401419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7.1681765585753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合成樹脂</c:v>
                </c:pt>
                <c:pt idx="6">
                  <c:v>その他の製造工業品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飲料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269793</c:v>
                </c:pt>
                <c:pt idx="1">
                  <c:v>82440</c:v>
                </c:pt>
                <c:pt idx="2">
                  <c:v>24280</c:v>
                </c:pt>
                <c:pt idx="3">
                  <c:v>17639</c:v>
                </c:pt>
                <c:pt idx="4">
                  <c:v>16320</c:v>
                </c:pt>
                <c:pt idx="5">
                  <c:v>13037</c:v>
                </c:pt>
                <c:pt idx="6">
                  <c:v>8634</c:v>
                </c:pt>
                <c:pt idx="7">
                  <c:v>11634</c:v>
                </c:pt>
                <c:pt idx="8">
                  <c:v>7604</c:v>
                </c:pt>
                <c:pt idx="9">
                  <c:v>14349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1.0709506190572397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-5.3547530952862809E-3"/>
                  <c:y val="1.154378429968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1.4279482132130702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245315</c:v>
                </c:pt>
                <c:pt idx="1">
                  <c:v>127139</c:v>
                </c:pt>
                <c:pt idx="2">
                  <c:v>114171</c:v>
                </c:pt>
                <c:pt idx="3">
                  <c:v>81203</c:v>
                </c:pt>
                <c:pt idx="4">
                  <c:v>78784</c:v>
                </c:pt>
                <c:pt idx="5">
                  <c:v>76255</c:v>
                </c:pt>
                <c:pt idx="6">
                  <c:v>65190</c:v>
                </c:pt>
                <c:pt idx="7">
                  <c:v>59598</c:v>
                </c:pt>
                <c:pt idx="8">
                  <c:v>51356</c:v>
                </c:pt>
                <c:pt idx="9">
                  <c:v>47524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1.2494423889001169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443046891865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5.35475309528621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-2.886002886002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5.354753095286084E-3"/>
                  <c:y val="-1.4430014430014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3.5698353968574765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429569</c:v>
                </c:pt>
                <c:pt idx="1">
                  <c:v>134404</c:v>
                </c:pt>
                <c:pt idx="2">
                  <c:v>119038</c:v>
                </c:pt>
                <c:pt idx="3">
                  <c:v>70912</c:v>
                </c:pt>
                <c:pt idx="4">
                  <c:v>80284</c:v>
                </c:pt>
                <c:pt idx="5">
                  <c:v>79876</c:v>
                </c:pt>
                <c:pt idx="6">
                  <c:v>62949</c:v>
                </c:pt>
                <c:pt idx="7">
                  <c:v>58498</c:v>
                </c:pt>
                <c:pt idx="8">
                  <c:v>29432</c:v>
                </c:pt>
                <c:pt idx="9">
                  <c:v>50319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2309786063066903E-2"/>
                  <c:y val="-2.597811168099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0.12263843087990077"/>
                  <c:y val="-0.144494810855065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7513112143033402"/>
                  <c:y val="-9.7309831683883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-3.0194794026815023E-2"/>
                  <c:y val="-6.1082376170868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080458532427036"/>
                  <c:y val="-4.287461773700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0.13376883445124912"/>
                  <c:y val="-0.114281586361337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6.2678062678062682E-2"/>
                  <c:y val="-6.164222591442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3.9886039886039885E-2"/>
                  <c:y val="-4.8073394495412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0"/>
                  <c:y val="-1.96301379758722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245315</c:v>
                </c:pt>
                <c:pt idx="1">
                  <c:v>127139</c:v>
                </c:pt>
                <c:pt idx="2">
                  <c:v>114171</c:v>
                </c:pt>
                <c:pt idx="3">
                  <c:v>81203</c:v>
                </c:pt>
                <c:pt idx="4">
                  <c:v>78784</c:v>
                </c:pt>
                <c:pt idx="5">
                  <c:v>76255</c:v>
                </c:pt>
                <c:pt idx="6">
                  <c:v>65190</c:v>
                </c:pt>
                <c:pt idx="7">
                  <c:v>59598</c:v>
                </c:pt>
                <c:pt idx="8">
                  <c:v>51356</c:v>
                </c:pt>
                <c:pt idx="9">
                  <c:v>47524</c:v>
                </c:pt>
                <c:pt idx="10">
                  <c:v>328328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245315</c:v>
                </c:pt>
                <c:pt idx="1">
                  <c:v>127139</c:v>
                </c:pt>
                <c:pt idx="2">
                  <c:v>114171</c:v>
                </c:pt>
                <c:pt idx="3">
                  <c:v>81203</c:v>
                </c:pt>
                <c:pt idx="4">
                  <c:v>78784</c:v>
                </c:pt>
                <c:pt idx="5">
                  <c:v>76255</c:v>
                </c:pt>
                <c:pt idx="6">
                  <c:v>65190</c:v>
                </c:pt>
                <c:pt idx="7">
                  <c:v>59598</c:v>
                </c:pt>
                <c:pt idx="8">
                  <c:v>51356</c:v>
                </c:pt>
                <c:pt idx="9">
                  <c:v>47524</c:v>
                </c:pt>
                <c:pt idx="10">
                  <c:v>328328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7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6591466143067995"/>
                  <c:y val="-0.117937550909584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-2.9517340866742802E-2"/>
                  <c:y val="-5.42066552025825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雑品</c:v>
                </c:pt>
                <c:pt idx="4">
                  <c:v>飲料</c:v>
                </c:pt>
                <c:pt idx="5">
                  <c:v>缶詰・びん詰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雑穀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429569</c:v>
                </c:pt>
                <c:pt idx="1">
                  <c:v>134404</c:v>
                </c:pt>
                <c:pt idx="2">
                  <c:v>119038</c:v>
                </c:pt>
                <c:pt idx="3">
                  <c:v>70912</c:v>
                </c:pt>
                <c:pt idx="4">
                  <c:v>80284</c:v>
                </c:pt>
                <c:pt idx="5">
                  <c:v>79876</c:v>
                </c:pt>
                <c:pt idx="6">
                  <c:v>62949</c:v>
                </c:pt>
                <c:pt idx="7">
                  <c:v>58498</c:v>
                </c:pt>
                <c:pt idx="8">
                  <c:v>29432</c:v>
                </c:pt>
                <c:pt idx="9">
                  <c:v>50319</c:v>
                </c:pt>
                <c:pt idx="10" formatCode="#,##0_);[Red]\(#,##0\)">
                  <c:v>335480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紙・パルプ</c:v>
                </c:pt>
                <c:pt idx="1">
                  <c:v>ゴム製品</c:v>
                </c:pt>
                <c:pt idx="2">
                  <c:v>飲料</c:v>
                </c:pt>
                <c:pt idx="3">
                  <c:v>雑品</c:v>
                </c:pt>
                <c:pt idx="4">
                  <c:v>化学繊維糸</c:v>
                </c:pt>
                <c:pt idx="5">
                  <c:v>非鉄金属</c:v>
                </c:pt>
                <c:pt idx="6">
                  <c:v>その他の日用品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14858</c:v>
                </c:pt>
                <c:pt idx="1">
                  <c:v>12436</c:v>
                </c:pt>
                <c:pt idx="2">
                  <c:v>8720</c:v>
                </c:pt>
                <c:pt idx="3">
                  <c:v>6857</c:v>
                </c:pt>
                <c:pt idx="4">
                  <c:v>5450</c:v>
                </c:pt>
                <c:pt idx="5">
                  <c:v>5241</c:v>
                </c:pt>
                <c:pt idx="6">
                  <c:v>4524</c:v>
                </c:pt>
                <c:pt idx="7">
                  <c:v>4335</c:v>
                </c:pt>
                <c:pt idx="8">
                  <c:v>3830</c:v>
                </c:pt>
                <c:pt idx="9">
                  <c:v>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5.2493438320209973E-3"/>
                  <c:y val="1.8436398873470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紙・パルプ</c:v>
                </c:pt>
                <c:pt idx="1">
                  <c:v>ゴム製品</c:v>
                </c:pt>
                <c:pt idx="2">
                  <c:v>飲料</c:v>
                </c:pt>
                <c:pt idx="3">
                  <c:v>雑品</c:v>
                </c:pt>
                <c:pt idx="4">
                  <c:v>化学繊維糸</c:v>
                </c:pt>
                <c:pt idx="5">
                  <c:v>非鉄金属</c:v>
                </c:pt>
                <c:pt idx="6">
                  <c:v>その他の日用品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12405</c:v>
                </c:pt>
                <c:pt idx="1">
                  <c:v>15070</c:v>
                </c:pt>
                <c:pt idx="2">
                  <c:v>22570</c:v>
                </c:pt>
                <c:pt idx="3">
                  <c:v>6627</c:v>
                </c:pt>
                <c:pt idx="4">
                  <c:v>6758</c:v>
                </c:pt>
                <c:pt idx="5">
                  <c:v>6136</c:v>
                </c:pt>
                <c:pt idx="6">
                  <c:v>4778</c:v>
                </c:pt>
                <c:pt idx="7">
                  <c:v>4950</c:v>
                </c:pt>
                <c:pt idx="8">
                  <c:v>3843</c:v>
                </c:pt>
                <c:pt idx="9">
                  <c:v>2982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2,515,822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2,515,822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398396</c:v>
                </c:pt>
                <c:pt idx="2">
                  <c:v>513965</c:v>
                </c:pt>
                <c:pt idx="3">
                  <c:v>247874</c:v>
                </c:pt>
                <c:pt idx="4">
                  <c:v>283562</c:v>
                </c:pt>
                <c:pt idx="5">
                  <c:v>880387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5915784056404711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8.7145969498910684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化学肥料</c:v>
                </c:pt>
                <c:pt idx="7">
                  <c:v>合成樹脂</c:v>
                </c:pt>
                <c:pt idx="8">
                  <c:v>その他の化学工業品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75291</c:v>
                </c:pt>
                <c:pt idx="1">
                  <c:v>16483</c:v>
                </c:pt>
                <c:pt idx="2">
                  <c:v>14138</c:v>
                </c:pt>
                <c:pt idx="3">
                  <c:v>10468</c:v>
                </c:pt>
                <c:pt idx="4">
                  <c:v>10001</c:v>
                </c:pt>
                <c:pt idx="5">
                  <c:v>7601</c:v>
                </c:pt>
                <c:pt idx="6">
                  <c:v>6894</c:v>
                </c:pt>
                <c:pt idx="7">
                  <c:v>6498</c:v>
                </c:pt>
                <c:pt idx="8">
                  <c:v>5738</c:v>
                </c:pt>
                <c:pt idx="9">
                  <c:v>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1.136423287998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-1.7429193899782774E-3"/>
                  <c:y val="3.7872822715343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化学肥料</c:v>
                </c:pt>
                <c:pt idx="7">
                  <c:v>合成樹脂</c:v>
                </c:pt>
                <c:pt idx="8">
                  <c:v>その他の化学工業品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78872</c:v>
                </c:pt>
                <c:pt idx="1">
                  <c:v>14230</c:v>
                </c:pt>
                <c:pt idx="2">
                  <c:v>7528</c:v>
                </c:pt>
                <c:pt idx="3">
                  <c:v>9098</c:v>
                </c:pt>
                <c:pt idx="4">
                  <c:v>5557</c:v>
                </c:pt>
                <c:pt idx="5">
                  <c:v>8721</c:v>
                </c:pt>
                <c:pt idx="6">
                  <c:v>9788</c:v>
                </c:pt>
                <c:pt idx="7">
                  <c:v>4878</c:v>
                </c:pt>
                <c:pt idx="8">
                  <c:v>14348</c:v>
                </c:pt>
                <c:pt idx="9">
                  <c:v>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 </a:t>
            </a:r>
            <a:r>
              <a:rPr lang="en-US" altLang="ja-JP" sz="1100"/>
              <a:t>8 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3.250553465877445E-17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2.32558139534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麦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飲料</c:v>
                </c:pt>
                <c:pt idx="7">
                  <c:v>鉄鋼</c:v>
                </c:pt>
                <c:pt idx="8">
                  <c:v>電気機械</c:v>
                </c:pt>
                <c:pt idx="9">
                  <c:v>紙・パルプ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74728</c:v>
                </c:pt>
                <c:pt idx="1">
                  <c:v>51230</c:v>
                </c:pt>
                <c:pt idx="2">
                  <c:v>42100</c:v>
                </c:pt>
                <c:pt idx="3">
                  <c:v>38633</c:v>
                </c:pt>
                <c:pt idx="4">
                  <c:v>23719</c:v>
                </c:pt>
                <c:pt idx="5">
                  <c:v>18450</c:v>
                </c:pt>
                <c:pt idx="6">
                  <c:v>18009</c:v>
                </c:pt>
                <c:pt idx="7">
                  <c:v>14951</c:v>
                </c:pt>
                <c:pt idx="8">
                  <c:v>12486</c:v>
                </c:pt>
                <c:pt idx="9">
                  <c:v>10813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-1.1628212171153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5.3191489361702456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7.0921985815602835E-3"/>
                  <c:y val="-1.550418116340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1.162760178233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-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89941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-3.8765793810657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雑穀</c:v>
                </c:pt>
                <c:pt idx="2">
                  <c:v>その他の機械</c:v>
                </c:pt>
                <c:pt idx="3">
                  <c:v>麦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飲料</c:v>
                </c:pt>
                <c:pt idx="7">
                  <c:v>鉄鋼</c:v>
                </c:pt>
                <c:pt idx="8">
                  <c:v>電気機械</c:v>
                </c:pt>
                <c:pt idx="9">
                  <c:v>紙・パルプ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77394</c:v>
                </c:pt>
                <c:pt idx="1">
                  <c:v>29427</c:v>
                </c:pt>
                <c:pt idx="2">
                  <c:v>33454</c:v>
                </c:pt>
                <c:pt idx="3">
                  <c:v>41435</c:v>
                </c:pt>
                <c:pt idx="4">
                  <c:v>27202</c:v>
                </c:pt>
                <c:pt idx="5">
                  <c:v>16506</c:v>
                </c:pt>
                <c:pt idx="6">
                  <c:v>13148</c:v>
                </c:pt>
                <c:pt idx="7">
                  <c:v>17759</c:v>
                </c:pt>
                <c:pt idx="8">
                  <c:v>10432</c:v>
                </c:pt>
                <c:pt idx="9">
                  <c:v>12931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77777777777941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4222222222222223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1.2444444444444444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その他の日用品</c:v>
                </c:pt>
                <c:pt idx="6">
                  <c:v>その他の機械</c:v>
                </c:pt>
                <c:pt idx="7">
                  <c:v>雑品</c:v>
                </c:pt>
                <c:pt idx="8">
                  <c:v>動植物性飼・肥料</c:v>
                </c:pt>
                <c:pt idx="9">
                  <c:v>米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14674</c:v>
                </c:pt>
                <c:pt idx="1">
                  <c:v>11392</c:v>
                </c:pt>
                <c:pt idx="2">
                  <c:v>5961</c:v>
                </c:pt>
                <c:pt idx="3">
                  <c:v>3021</c:v>
                </c:pt>
                <c:pt idx="4">
                  <c:v>3021</c:v>
                </c:pt>
                <c:pt idx="5">
                  <c:v>1904</c:v>
                </c:pt>
                <c:pt idx="6">
                  <c:v>1855</c:v>
                </c:pt>
                <c:pt idx="7">
                  <c:v>1765</c:v>
                </c:pt>
                <c:pt idx="8">
                  <c:v>1416</c:v>
                </c:pt>
                <c:pt idx="9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1109711286089236E-3"/>
                  <c:y val="1.425968812721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3.5555555555555228E-3"/>
                  <c:y val="-7.130124777183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その他の日用品</c:v>
                </c:pt>
                <c:pt idx="6">
                  <c:v>その他の機械</c:v>
                </c:pt>
                <c:pt idx="7">
                  <c:v>雑品</c:v>
                </c:pt>
                <c:pt idx="8">
                  <c:v>動植物性飼・肥料</c:v>
                </c:pt>
                <c:pt idx="9">
                  <c:v>米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14356</c:v>
                </c:pt>
                <c:pt idx="1">
                  <c:v>12829</c:v>
                </c:pt>
                <c:pt idx="2">
                  <c:v>5195</c:v>
                </c:pt>
                <c:pt idx="3">
                  <c:v>2166</c:v>
                </c:pt>
                <c:pt idx="4">
                  <c:v>12048</c:v>
                </c:pt>
                <c:pt idx="5">
                  <c:v>1174</c:v>
                </c:pt>
                <c:pt idx="6">
                  <c:v>1115</c:v>
                </c:pt>
                <c:pt idx="7">
                  <c:v>1721</c:v>
                </c:pt>
                <c:pt idx="8">
                  <c:v>1438</c:v>
                </c:pt>
                <c:pt idx="9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化学肥料</c:v>
                </c:pt>
                <c:pt idx="7">
                  <c:v>その他の機械</c:v>
                </c:pt>
                <c:pt idx="8">
                  <c:v>その他の化学工業品</c:v>
                </c:pt>
                <c:pt idx="9">
                  <c:v>米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23943</c:v>
                </c:pt>
                <c:pt idx="1">
                  <c:v>15324</c:v>
                </c:pt>
                <c:pt idx="2">
                  <c:v>12229</c:v>
                </c:pt>
                <c:pt idx="3">
                  <c:v>9012</c:v>
                </c:pt>
                <c:pt idx="4">
                  <c:v>7318</c:v>
                </c:pt>
                <c:pt idx="5">
                  <c:v>3891</c:v>
                </c:pt>
                <c:pt idx="6">
                  <c:v>3287</c:v>
                </c:pt>
                <c:pt idx="7">
                  <c:v>3233</c:v>
                </c:pt>
                <c:pt idx="8">
                  <c:v>3191</c:v>
                </c:pt>
                <c:pt idx="9">
                  <c:v>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1.8832391713747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5.2629838593010519E-3"/>
                  <c:y val="3.36195263727627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化学肥料</c:v>
                </c:pt>
                <c:pt idx="7">
                  <c:v>その他の機械</c:v>
                </c:pt>
                <c:pt idx="8">
                  <c:v>その他の化学工業品</c:v>
                </c:pt>
                <c:pt idx="9">
                  <c:v>米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19868</c:v>
                </c:pt>
                <c:pt idx="1">
                  <c:v>17419</c:v>
                </c:pt>
                <c:pt idx="2">
                  <c:v>11416</c:v>
                </c:pt>
                <c:pt idx="3">
                  <c:v>3114</c:v>
                </c:pt>
                <c:pt idx="4">
                  <c:v>6689</c:v>
                </c:pt>
                <c:pt idx="5">
                  <c:v>4055</c:v>
                </c:pt>
                <c:pt idx="6">
                  <c:v>3572</c:v>
                </c:pt>
                <c:pt idx="7">
                  <c:v>3145</c:v>
                </c:pt>
                <c:pt idx="8">
                  <c:v>4969</c:v>
                </c:pt>
                <c:pt idx="9">
                  <c:v>2530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7474882264700741E-2"/>
                  <c:y val="1.792058250783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195460</c:v>
                </c:pt>
                <c:pt idx="1">
                  <c:v>94639</c:v>
                </c:pt>
                <c:pt idx="2">
                  <c:v>43404</c:v>
                </c:pt>
                <c:pt idx="3">
                  <c:v>26439</c:v>
                </c:pt>
                <c:pt idx="4">
                  <c:v>21748</c:v>
                </c:pt>
                <c:pt idx="5">
                  <c:v>18253</c:v>
                </c:pt>
                <c:pt idx="6">
                  <c:v>17339</c:v>
                </c:pt>
                <c:pt idx="7">
                  <c:v>17062</c:v>
                </c:pt>
                <c:pt idx="8">
                  <c:v>12848</c:v>
                </c:pt>
                <c:pt idx="9">
                  <c:v>11683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42464679410197E-3"/>
                  <c:y val="1.0752688172042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3549E-3"/>
                  <c:y val="-1.0753252617616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ゴム製品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389235</c:v>
                </c:pt>
                <c:pt idx="1">
                  <c:v>99101</c:v>
                </c:pt>
                <c:pt idx="2">
                  <c:v>39798</c:v>
                </c:pt>
                <c:pt idx="3">
                  <c:v>25477</c:v>
                </c:pt>
                <c:pt idx="4">
                  <c:v>17639</c:v>
                </c:pt>
                <c:pt idx="5">
                  <c:v>19186</c:v>
                </c:pt>
                <c:pt idx="6">
                  <c:v>18666</c:v>
                </c:pt>
                <c:pt idx="7">
                  <c:v>15307</c:v>
                </c:pt>
                <c:pt idx="8">
                  <c:v>14846</c:v>
                </c:pt>
                <c:pt idx="9">
                  <c:v>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  <c:pt idx="9">
                  <c:v>95.6</c:v>
                </c:pt>
                <c:pt idx="10">
                  <c:v>95.3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  <c:pt idx="9">
                  <c:v>59.5</c:v>
                </c:pt>
                <c:pt idx="10">
                  <c:v>54.6</c:v>
                </c:pt>
                <c:pt idx="11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9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  <c:pt idx="9">
                  <c:v>62.1</c:v>
                </c:pt>
                <c:pt idx="10">
                  <c:v>57.4</c:v>
                </c:pt>
                <c:pt idx="11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  <c:pt idx="9">
                  <c:v>12</c:v>
                </c:pt>
                <c:pt idx="10">
                  <c:v>12.6</c:v>
                </c:pt>
                <c:pt idx="11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  <c:pt idx="9">
                  <c:v>16.100000000000001</c:v>
                </c:pt>
                <c:pt idx="10">
                  <c:v>17.7</c:v>
                </c:pt>
                <c:pt idx="11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8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130997</c:v>
                </c:pt>
                <c:pt idx="1">
                  <c:v>263600</c:v>
                </c:pt>
                <c:pt idx="2">
                  <c:v>327178</c:v>
                </c:pt>
                <c:pt idx="3">
                  <c:v>218313</c:v>
                </c:pt>
                <c:pt idx="4">
                  <c:v>163173</c:v>
                </c:pt>
                <c:pt idx="5">
                  <c:v>592934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60641</c:v>
                </c:pt>
                <c:pt idx="1">
                  <c:v>134796</c:v>
                </c:pt>
                <c:pt idx="2">
                  <c:v>186787</c:v>
                </c:pt>
                <c:pt idx="3">
                  <c:v>29561</c:v>
                </c:pt>
                <c:pt idx="4">
                  <c:v>120389</c:v>
                </c:pt>
                <c:pt idx="5">
                  <c:v>287453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0.68356484622047819</c:v>
                </c:pt>
                <c:pt idx="1">
                  <c:v>0.66165322945009486</c:v>
                </c:pt>
                <c:pt idx="2">
                  <c:v>0.63657642057338537</c:v>
                </c:pt>
                <c:pt idx="3">
                  <c:v>0.880741828509646</c:v>
                </c:pt>
                <c:pt idx="4">
                  <c:v>0.57544029171750799</c:v>
                </c:pt>
                <c:pt idx="5">
                  <c:v>0.67349245275089253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  <c:pt idx="9">
                  <c:v>75.2</c:v>
                </c:pt>
                <c:pt idx="10">
                  <c:v>69.7</c:v>
                </c:pt>
                <c:pt idx="11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  <c:pt idx="9">
                  <c:v>17</c:v>
                </c:pt>
                <c:pt idx="10">
                  <c:v>16.7</c:v>
                </c:pt>
                <c:pt idx="11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  <c:pt idx="9">
                  <c:v>34.700000000000003</c:v>
                </c:pt>
                <c:pt idx="10">
                  <c:v>34.299999999999997</c:v>
                </c:pt>
                <c:pt idx="11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  <c:pt idx="9" formatCode="General">
                  <c:v>48.6</c:v>
                </c:pt>
                <c:pt idx="10" formatCode="General">
                  <c:v>49</c:v>
                </c:pt>
                <c:pt idx="11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  <c:pt idx="9">
                  <c:v>71.599999999999994</c:v>
                </c:pt>
                <c:pt idx="10">
                  <c:v>66.099999999999994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  <c:pt idx="9">
                  <c:v>53.8</c:v>
                </c:pt>
                <c:pt idx="10">
                  <c:v>51.9</c:v>
                </c:pt>
                <c:pt idx="1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2.261444770384094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D-4E84-9B9C-27ED03DF5A03}"/>
                </c:ext>
              </c:extLst>
            </c:dLbl>
            <c:dLbl>
              <c:idx val="11"/>
              <c:layout>
                <c:manualLayout>
                  <c:x val="-2.0348652496869263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A-437C-AA83-F2C9C2FE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  <c:pt idx="9">
                  <c:v>133</c:v>
                </c:pt>
                <c:pt idx="10">
                  <c:v>126.8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  <c:pt idx="9">
                  <c:v>106.1</c:v>
                </c:pt>
                <c:pt idx="10">
                  <c:v>87.4</c:v>
                </c:pt>
                <c:pt idx="11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  <c:pt idx="9">
                  <c:v>108.8</c:v>
                </c:pt>
                <c:pt idx="10">
                  <c:v>107.5</c:v>
                </c:pt>
                <c:pt idx="11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  <c:pt idx="9">
                  <c:v>97.4</c:v>
                </c:pt>
                <c:pt idx="10">
                  <c:v>81.400000000000006</c:v>
                </c:pt>
                <c:pt idx="11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  <c:pt idx="9">
                  <c:v>94.4</c:v>
                </c:pt>
                <c:pt idx="10">
                  <c:v>89</c:v>
                </c:pt>
                <c:pt idx="11" formatCode="0.0_ 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  <c:pt idx="9">
                  <c:v>41.7</c:v>
                </c:pt>
                <c:pt idx="10">
                  <c:v>38.799999999999997</c:v>
                </c:pt>
                <c:pt idx="11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  <c:pt idx="9">
                  <c:v>58.1</c:v>
                </c:pt>
                <c:pt idx="10">
                  <c:v>55.6</c:v>
                </c:pt>
                <c:pt idx="11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9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  <c:pt idx="9">
                  <c:v>71.599999999999994</c:v>
                </c:pt>
                <c:pt idx="10">
                  <c:v>70.400000000000006</c:v>
                </c:pt>
                <c:pt idx="11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  <c:pt idx="9">
                  <c:v>134.80000000000001</c:v>
                </c:pt>
                <c:pt idx="10">
                  <c:v>133.19999999999999</c:v>
                </c:pt>
                <c:pt idx="11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  <c:pt idx="9">
                  <c:v>70</c:v>
                </c:pt>
                <c:pt idx="10">
                  <c:v>67</c:v>
                </c:pt>
                <c:pt idx="11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1.2494423889001169E-2"/>
                  <c:y val="1.4429787185692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1.4279341587429906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1.784917698428673E-3"/>
                  <c:y val="-2.2724432183832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雑穀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209637</c:v>
                </c:pt>
                <c:pt idx="1">
                  <c:v>90064</c:v>
                </c:pt>
                <c:pt idx="2">
                  <c:v>88061</c:v>
                </c:pt>
                <c:pt idx="3">
                  <c:v>79832</c:v>
                </c:pt>
                <c:pt idx="4">
                  <c:v>66361</c:v>
                </c:pt>
                <c:pt idx="5">
                  <c:v>43365</c:v>
                </c:pt>
                <c:pt idx="6">
                  <c:v>41997</c:v>
                </c:pt>
                <c:pt idx="7">
                  <c:v>31856</c:v>
                </c:pt>
                <c:pt idx="8">
                  <c:v>30226</c:v>
                </c:pt>
                <c:pt idx="9">
                  <c:v>27652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7.1396707937149695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-1.4054470069640329E-7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5.354753095286215E-3"/>
                  <c:y val="-1.0581888339133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8.6584631466521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2.739075671234463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雑穀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296828</c:v>
                </c:pt>
                <c:pt idx="1">
                  <c:v>95978</c:v>
                </c:pt>
                <c:pt idx="2">
                  <c:v>89575</c:v>
                </c:pt>
                <c:pt idx="3">
                  <c:v>88694</c:v>
                </c:pt>
                <c:pt idx="4">
                  <c:v>56267</c:v>
                </c:pt>
                <c:pt idx="5">
                  <c:v>40399</c:v>
                </c:pt>
                <c:pt idx="6">
                  <c:v>39620</c:v>
                </c:pt>
                <c:pt idx="7">
                  <c:v>32814</c:v>
                </c:pt>
                <c:pt idx="8">
                  <c:v>20006</c:v>
                </c:pt>
                <c:pt idx="9">
                  <c:v>23781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14713312545333543"/>
                  <c:y val="0.154805196368802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0.10928984304312388"/>
                  <c:y val="-7.79658792650918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18993352326685667"/>
                  <c:y val="-0.14143670687953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-9.6891521038502664E-3"/>
                  <c:y val="-3.30896481976450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5024220263065408"/>
                  <c:y val="-9.16634159262202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0"/>
                  <c:y val="-6.42813455657492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90203468156222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3.8802072817820853E-2"/>
                  <c:y val="-2.8654675046353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1.8993352326685661E-3"/>
                  <c:y val="8.69416552288750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0"/>
                  <c:y val="4.6727828746177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3.4188183741989515E-2"/>
                  <c:y val="4.76481494859013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1787214632358989"/>
                  <c:y val="0.13453177297791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雑穀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209637</c:v>
                </c:pt>
                <c:pt idx="1">
                  <c:v>90064</c:v>
                </c:pt>
                <c:pt idx="2">
                  <c:v>88061</c:v>
                </c:pt>
                <c:pt idx="3">
                  <c:v>79832</c:v>
                </c:pt>
                <c:pt idx="4">
                  <c:v>66361</c:v>
                </c:pt>
                <c:pt idx="5">
                  <c:v>43365</c:v>
                </c:pt>
                <c:pt idx="6">
                  <c:v>41997</c:v>
                </c:pt>
                <c:pt idx="7">
                  <c:v>31856</c:v>
                </c:pt>
                <c:pt idx="8">
                  <c:v>30226</c:v>
                </c:pt>
                <c:pt idx="9">
                  <c:v>27652</c:v>
                </c:pt>
                <c:pt idx="10">
                  <c:v>150654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雑穀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雑穀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209637</c:v>
                </c:pt>
                <c:pt idx="1">
                  <c:v>90064</c:v>
                </c:pt>
                <c:pt idx="2">
                  <c:v>88061</c:v>
                </c:pt>
                <c:pt idx="3">
                  <c:v>79832</c:v>
                </c:pt>
                <c:pt idx="4">
                  <c:v>66361</c:v>
                </c:pt>
                <c:pt idx="5">
                  <c:v>43365</c:v>
                </c:pt>
                <c:pt idx="6">
                  <c:v>41997</c:v>
                </c:pt>
                <c:pt idx="7">
                  <c:v>31856</c:v>
                </c:pt>
                <c:pt idx="8">
                  <c:v>30226</c:v>
                </c:pt>
                <c:pt idx="9">
                  <c:v>27652</c:v>
                </c:pt>
                <c:pt idx="10">
                  <c:v>150654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7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6815050790406924"/>
                  <c:y val="-0.144002051467704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0.10845585141551962"/>
                  <c:y val="-8.4221075813799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6360962513273627"/>
                  <c:y val="-8.79231302983678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937495408493787"/>
                  <c:y val="-8.8942227049205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8.6513994910941458E-2"/>
                  <c:y val="-2.2579056928228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3.2543527478912461E-2"/>
                  <c:y val="2.647600084472199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3.4375478927203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3.7831339784816974E-2"/>
                  <c:y val="5.574573867921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464787321432148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9.4995892688986394E-2"/>
                  <c:y val="6.80218420973239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641840287205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鉄鋼</c:v>
                </c:pt>
                <c:pt idx="8">
                  <c:v>雑穀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296828</c:v>
                </c:pt>
                <c:pt idx="1">
                  <c:v>95978</c:v>
                </c:pt>
                <c:pt idx="2">
                  <c:v>89575</c:v>
                </c:pt>
                <c:pt idx="3">
                  <c:v>88694</c:v>
                </c:pt>
                <c:pt idx="4">
                  <c:v>56267</c:v>
                </c:pt>
                <c:pt idx="5">
                  <c:v>40399</c:v>
                </c:pt>
                <c:pt idx="6">
                  <c:v>39620</c:v>
                </c:pt>
                <c:pt idx="7">
                  <c:v>32814</c:v>
                </c:pt>
                <c:pt idx="8">
                  <c:v>20006</c:v>
                </c:pt>
                <c:pt idx="9">
                  <c:v>23781</c:v>
                </c:pt>
                <c:pt idx="10" formatCode="#,##0_);[Red]\(#,##0\)">
                  <c:v>164651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0.16896</cdr:y>
    </cdr:from>
    <cdr:to>
      <cdr:x>1</cdr:x>
      <cdr:y>0.76896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66714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0.92296</cdr:x>
      <cdr:y>0.26027</cdr:y>
    </cdr:from>
    <cdr:to>
      <cdr:x>0.99876</cdr:x>
      <cdr:y>0.76027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9682" y="723900"/>
          <a:ext cx="585538" cy="1390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0.43606</cdr:y>
    </cdr:from>
    <cdr:to>
      <cdr:x>0.9935</cdr:x>
      <cdr:y>0.7836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41" y="1266818"/>
          <a:ext cx="800210" cy="1009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0.89514</cdr:x>
      <cdr:y>0.25357</cdr:y>
    </cdr:from>
    <cdr:to>
      <cdr:x>0.99083</cdr:x>
      <cdr:y>0.73929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5493" y="676267"/>
          <a:ext cx="695434" cy="1295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0.33802</cdr:y>
    </cdr:from>
    <cdr:to>
      <cdr:x>0.98564</cdr:x>
      <cdr:y>0.6338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55" y="914385"/>
          <a:ext cx="562022" cy="800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0.90459</cdr:x>
      <cdr:y>0.33928</cdr:y>
    </cdr:from>
    <cdr:to>
      <cdr:x>0.99218</cdr:x>
      <cdr:y>0.71429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1410" y="904871"/>
          <a:ext cx="638236" cy="1000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0.91004</cdr:x>
      <cdr:y>0.18707</cdr:y>
    </cdr:from>
    <cdr:to>
      <cdr:x>0.99479</cdr:x>
      <cdr:y>0.69388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8429" y="523875"/>
          <a:ext cx="619156" cy="1419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0.1812</cdr:y>
    </cdr:from>
    <cdr:to>
      <cdr:x>1</cdr:x>
      <cdr:y>0.59732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514339"/>
          <a:ext cx="909684" cy="1181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0.8989</cdr:x>
      <cdr:y>0.17008</cdr:y>
    </cdr:from>
    <cdr:to>
      <cdr:x>0.99216</cdr:x>
      <cdr:y>0.58843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67099" y="476286"/>
          <a:ext cx="681327" cy="1171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7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activeCell="U15" sqref="U15"/>
    </sheetView>
  </sheetViews>
  <sheetFormatPr defaultRowHeight="17.25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3"/>
      <c r="B1" s="224"/>
      <c r="C1" s="225"/>
      <c r="D1" s="226"/>
      <c r="E1" s="226"/>
      <c r="F1" s="226"/>
      <c r="G1" s="226"/>
      <c r="H1" s="227"/>
    </row>
    <row r="2" spans="1:8" ht="24">
      <c r="A2" s="457" t="s">
        <v>131</v>
      </c>
      <c r="B2" s="458"/>
      <c r="C2" s="458"/>
      <c r="D2" s="458"/>
      <c r="E2" s="458"/>
      <c r="F2" s="458"/>
      <c r="G2" s="458"/>
      <c r="H2" s="459"/>
    </row>
    <row r="3" spans="1:8" ht="30" customHeight="1">
      <c r="A3" s="460"/>
      <c r="B3" s="458"/>
      <c r="C3" s="458"/>
      <c r="D3" s="458"/>
      <c r="E3" s="458"/>
      <c r="F3" s="458"/>
      <c r="G3" s="458"/>
      <c r="H3" s="459"/>
    </row>
    <row r="4" spans="1:8">
      <c r="A4" s="99"/>
      <c r="H4" s="230"/>
    </row>
    <row r="5" spans="1:8">
      <c r="A5" s="231"/>
      <c r="B5"/>
      <c r="C5"/>
      <c r="D5"/>
      <c r="E5"/>
      <c r="F5"/>
      <c r="G5"/>
      <c r="H5" s="232"/>
    </row>
    <row r="6" spans="1:8" ht="23.25" customHeight="1">
      <c r="A6" s="233"/>
      <c r="B6" s="234" t="s">
        <v>132</v>
      </c>
      <c r="C6" s="235"/>
      <c r="D6" s="236" t="s">
        <v>133</v>
      </c>
      <c r="E6" s="236"/>
      <c r="F6" s="237"/>
      <c r="G6" s="237"/>
      <c r="H6" s="230"/>
    </row>
    <row r="7" spans="1:8" s="237" customFormat="1" ht="17.100000000000001" customHeight="1">
      <c r="A7" s="238"/>
      <c r="B7" s="239">
        <v>1</v>
      </c>
      <c r="C7" s="240"/>
      <c r="D7" s="237" t="s">
        <v>134</v>
      </c>
      <c r="G7" s="241"/>
      <c r="H7" s="242"/>
    </row>
    <row r="8" spans="1:8" s="237" customFormat="1" ht="17.100000000000001" customHeight="1">
      <c r="A8" s="238"/>
      <c r="B8" s="243"/>
      <c r="C8" s="240"/>
      <c r="H8" s="242"/>
    </row>
    <row r="9" spans="1:8" s="237" customFormat="1" ht="17.100000000000001" customHeight="1">
      <c r="A9" s="238"/>
      <c r="B9" s="244">
        <v>2</v>
      </c>
      <c r="C9" s="240"/>
      <c r="D9" s="237" t="s">
        <v>135</v>
      </c>
      <c r="G9" s="241"/>
      <c r="H9" s="242"/>
    </row>
    <row r="10" spans="1:8" s="237" customFormat="1" ht="17.100000000000001" customHeight="1">
      <c r="A10" s="238"/>
      <c r="B10" s="243"/>
      <c r="C10" s="240"/>
      <c r="H10" s="242"/>
    </row>
    <row r="11" spans="1:8" s="237" customFormat="1" ht="17.100000000000001" customHeight="1">
      <c r="A11" s="238"/>
      <c r="B11" s="245">
        <v>3</v>
      </c>
      <c r="C11" s="240"/>
      <c r="D11" s="237" t="s">
        <v>136</v>
      </c>
      <c r="G11" s="241"/>
      <c r="H11" s="242"/>
    </row>
    <row r="12" spans="1:8" s="237" customFormat="1" ht="17.100000000000001" customHeight="1">
      <c r="A12" s="238"/>
      <c r="B12" s="243"/>
      <c r="C12" s="240"/>
      <c r="H12" s="242"/>
    </row>
    <row r="13" spans="1:8" s="237" customFormat="1" ht="17.100000000000001" customHeight="1">
      <c r="A13" s="238"/>
      <c r="B13" s="341">
        <v>4</v>
      </c>
      <c r="C13" s="240"/>
      <c r="D13" s="237" t="s">
        <v>137</v>
      </c>
      <c r="G13" s="241"/>
      <c r="H13" s="242"/>
    </row>
    <row r="14" spans="1:8" s="237" customFormat="1" ht="17.100000000000001" customHeight="1">
      <c r="A14" s="238"/>
      <c r="B14" s="243" t="s">
        <v>138</v>
      </c>
      <c r="C14" s="240"/>
      <c r="H14" s="242"/>
    </row>
    <row r="15" spans="1:8" s="237" customFormat="1" ht="17.100000000000001" customHeight="1">
      <c r="A15" s="238"/>
      <c r="B15" s="246">
        <v>5</v>
      </c>
      <c r="C15" s="240"/>
      <c r="D15" s="237" t="s">
        <v>139</v>
      </c>
      <c r="G15" s="241"/>
      <c r="H15" s="242"/>
    </row>
    <row r="16" spans="1:8" s="237" customFormat="1" ht="17.100000000000001" customHeight="1">
      <c r="A16" s="238"/>
      <c r="B16" s="243"/>
      <c r="C16" s="240"/>
      <c r="H16" s="242"/>
    </row>
    <row r="17" spans="1:8" s="237" customFormat="1" ht="17.100000000000001" customHeight="1">
      <c r="A17" s="238"/>
      <c r="B17" s="247">
        <v>6</v>
      </c>
      <c r="C17" s="240"/>
      <c r="D17" s="237" t="s">
        <v>140</v>
      </c>
      <c r="H17" s="242"/>
    </row>
    <row r="18" spans="1:8" s="237" customFormat="1" ht="17.100000000000001" customHeight="1">
      <c r="A18" s="238"/>
      <c r="B18" s="243"/>
      <c r="C18" s="240"/>
      <c r="H18" s="242"/>
    </row>
    <row r="19" spans="1:8" s="237" customFormat="1" ht="17.100000000000001" customHeight="1">
      <c r="A19" s="238"/>
      <c r="B19" s="248">
        <v>7</v>
      </c>
      <c r="C19" s="240"/>
      <c r="D19" s="237" t="s">
        <v>141</v>
      </c>
      <c r="H19" s="242"/>
    </row>
    <row r="20" spans="1:8" s="237" customFormat="1" ht="17.100000000000001" customHeight="1">
      <c r="A20" s="238"/>
      <c r="B20" s="243"/>
      <c r="C20" s="240"/>
      <c r="H20" s="242"/>
    </row>
    <row r="21" spans="1:8" s="237" customFormat="1" ht="17.100000000000001" customHeight="1">
      <c r="A21" s="238"/>
      <c r="B21" s="249">
        <v>8</v>
      </c>
      <c r="C21" s="240"/>
      <c r="D21" s="237" t="s">
        <v>142</v>
      </c>
      <c r="H21" s="242"/>
    </row>
    <row r="22" spans="1:8" s="237" customFormat="1" ht="17.100000000000001" customHeight="1">
      <c r="A22" s="238"/>
      <c r="B22" s="243"/>
      <c r="C22" s="240"/>
      <c r="H22" s="242"/>
    </row>
    <row r="23" spans="1:8" s="237" customFormat="1" ht="17.100000000000001" customHeight="1">
      <c r="A23" s="238"/>
      <c r="B23" s="250">
        <v>9</v>
      </c>
      <c r="C23" s="240"/>
      <c r="D23" s="237" t="s">
        <v>143</v>
      </c>
      <c r="H23" s="242"/>
    </row>
    <row r="24" spans="1:8" s="237" customFormat="1" ht="17.100000000000001" customHeight="1">
      <c r="A24" s="238"/>
      <c r="B24" s="243"/>
      <c r="C24" s="240"/>
      <c r="H24" s="242"/>
    </row>
    <row r="25" spans="1:8" s="237" customFormat="1" ht="17.100000000000001" customHeight="1">
      <c r="A25" s="238"/>
      <c r="B25" s="251">
        <v>10</v>
      </c>
      <c r="C25" s="240"/>
      <c r="D25" s="237" t="s">
        <v>144</v>
      </c>
      <c r="H25" s="242"/>
    </row>
    <row r="26" spans="1:8" s="237" customFormat="1" ht="17.100000000000001" customHeight="1">
      <c r="A26" s="238"/>
      <c r="B26" s="243"/>
      <c r="C26" s="240"/>
      <c r="H26" s="242"/>
    </row>
    <row r="27" spans="1:8" s="237" customFormat="1" ht="17.100000000000001" customHeight="1">
      <c r="A27" s="238"/>
      <c r="B27" s="252">
        <v>11</v>
      </c>
      <c r="C27" s="240"/>
      <c r="D27" s="237" t="s">
        <v>145</v>
      </c>
      <c r="H27" s="242"/>
    </row>
    <row r="28" spans="1:8" s="237" customFormat="1" ht="17.100000000000001" customHeight="1">
      <c r="A28" s="238"/>
      <c r="B28" s="243"/>
      <c r="C28" s="240"/>
      <c r="H28" s="242"/>
    </row>
    <row r="29" spans="1:8" s="237" customFormat="1" ht="17.100000000000001" customHeight="1">
      <c r="A29" s="238"/>
      <c r="B29" s="268">
        <v>12</v>
      </c>
      <c r="C29" s="240"/>
      <c r="D29" s="237" t="s">
        <v>146</v>
      </c>
      <c r="H29" s="242"/>
    </row>
    <row r="30" spans="1:8" s="237" customFormat="1" ht="17.100000000000001" customHeight="1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>
      <c r="A31" s="238"/>
      <c r="B31" s="268">
        <v>13</v>
      </c>
      <c r="C31" s="257"/>
      <c r="D31" s="237" t="s">
        <v>147</v>
      </c>
      <c r="H31" s="242"/>
    </row>
    <row r="32" spans="1:8" s="237" customFormat="1" ht="17.100000000000001" customHeight="1">
      <c r="A32" s="238"/>
      <c r="B32" s="243"/>
      <c r="C32" s="240"/>
      <c r="H32" s="242"/>
    </row>
    <row r="33" spans="1:8" s="237" customFormat="1" ht="17.100000000000001" customHeight="1">
      <c r="A33" s="238"/>
      <c r="B33" s="268">
        <v>14</v>
      </c>
      <c r="C33" s="240"/>
      <c r="D33" s="237" t="s">
        <v>148</v>
      </c>
      <c r="H33" s="242"/>
    </row>
    <row r="34" spans="1:8" s="237" customFormat="1" ht="17.100000000000001" customHeight="1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>
      <c r="A35" s="238"/>
      <c r="B35" s="268">
        <v>15</v>
      </c>
      <c r="C35" s="240"/>
      <c r="D35" s="237" t="s">
        <v>91</v>
      </c>
      <c r="E35" s="237" t="s">
        <v>149</v>
      </c>
      <c r="H35" s="242"/>
    </row>
    <row r="36" spans="1:8" s="237" customFormat="1" ht="17.100000000000001" customHeight="1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>
      <c r="A37" s="238"/>
      <c r="B37" s="268">
        <v>16</v>
      </c>
      <c r="C37" s="257"/>
      <c r="D37" s="237" t="s">
        <v>150</v>
      </c>
      <c r="H37" s="242"/>
    </row>
    <row r="38" spans="1:8" s="237" customFormat="1" ht="17.100000000000001" customHeight="1">
      <c r="A38" s="238"/>
      <c r="B38" s="243"/>
      <c r="C38" s="240"/>
      <c r="H38" s="242"/>
    </row>
    <row r="39" spans="1:8" s="237" customFormat="1" ht="17.100000000000001" customHeight="1">
      <c r="A39" s="238"/>
      <c r="B39" s="268">
        <v>17</v>
      </c>
      <c r="C39" s="257"/>
      <c r="D39" s="237" t="s">
        <v>151</v>
      </c>
      <c r="H39" s="242"/>
    </row>
    <row r="40" spans="1:8" s="237" customFormat="1" ht="17.100000000000001" customHeight="1">
      <c r="A40" s="238"/>
      <c r="B40" s="269"/>
      <c r="C40" s="257"/>
      <c r="H40" s="242"/>
    </row>
    <row r="41" spans="1:8" s="237" customFormat="1" ht="17.100000000000001" customHeight="1">
      <c r="A41" s="238"/>
      <c r="B41" s="243"/>
      <c r="C41" s="240"/>
      <c r="H41" s="242"/>
    </row>
    <row r="42" spans="1:8" s="237" customFormat="1" ht="29.25" customHeight="1">
      <c r="A42" s="461" t="s">
        <v>152</v>
      </c>
      <c r="B42" s="462"/>
      <c r="C42" s="462"/>
      <c r="D42" s="462"/>
      <c r="E42" s="462"/>
      <c r="F42" s="462"/>
      <c r="G42" s="462"/>
      <c r="H42" s="463"/>
    </row>
    <row r="43" spans="1:8" s="237" customFormat="1" ht="14.2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>
      <c r="B44" s="228"/>
      <c r="C44" s="229"/>
    </row>
    <row r="45" spans="1:8" s="267" customFormat="1">
      <c r="B45" s="228"/>
      <c r="C45" s="229"/>
    </row>
    <row r="46" spans="1:8" s="267" customFormat="1">
      <c r="B46" s="228"/>
      <c r="C46" s="229"/>
    </row>
    <row r="47" spans="1:8" s="267" customFormat="1">
      <c r="B47" s="228"/>
      <c r="C47" s="229"/>
    </row>
    <row r="48" spans="1:8" s="267" customFormat="1">
      <c r="B48" s="228"/>
      <c r="C48" s="229"/>
    </row>
    <row r="49" spans="2:3" s="267" customFormat="1">
      <c r="B49" s="228"/>
      <c r="C49" s="229"/>
    </row>
    <row r="50" spans="2:3" s="267" customFormat="1">
      <c r="B50" s="228"/>
      <c r="C50" s="229"/>
    </row>
    <row r="51" spans="2:3" s="267" customFormat="1">
      <c r="B51" s="228"/>
      <c r="C51" s="229"/>
    </row>
    <row r="52" spans="2:3" s="267" customFormat="1">
      <c r="B52" s="228"/>
      <c r="C52" s="229"/>
    </row>
    <row r="53" spans="2:3" s="267" customFormat="1">
      <c r="B53" s="228"/>
      <c r="C53" s="229"/>
    </row>
    <row r="54" spans="2:3" s="267" customFormat="1">
      <c r="B54" s="228"/>
      <c r="C54" s="229"/>
    </row>
    <row r="55" spans="2:3" s="267" customFormat="1">
      <c r="B55" s="228"/>
      <c r="C55" s="229"/>
    </row>
    <row r="56" spans="2:3" s="267" customFormat="1">
      <c r="B56" s="228"/>
      <c r="C56" s="229"/>
    </row>
    <row r="57" spans="2:3" s="267" customFormat="1">
      <c r="B57" s="228"/>
      <c r="C57" s="229"/>
    </row>
    <row r="58" spans="2:3" s="267" customFormat="1">
      <c r="B58" s="228"/>
      <c r="C58" s="229"/>
    </row>
    <row r="59" spans="2:3" s="267" customFormat="1">
      <c r="B59" s="228"/>
      <c r="C59" s="229"/>
    </row>
    <row r="60" spans="2:3" s="267" customFormat="1">
      <c r="B60" s="228"/>
      <c r="C60" s="229"/>
    </row>
    <row r="61" spans="2:3" s="267" customFormat="1">
      <c r="B61" s="228"/>
      <c r="C61" s="229"/>
    </row>
    <row r="62" spans="2:3" s="267" customFormat="1">
      <c r="B62" s="228"/>
      <c r="C62" s="229"/>
    </row>
    <row r="63" spans="2:3" s="267" customFormat="1">
      <c r="B63" s="228"/>
      <c r="C63" s="229"/>
    </row>
    <row r="64" spans="2:3" s="267" customFormat="1">
      <c r="B64" s="228"/>
      <c r="C64" s="229"/>
    </row>
    <row r="65" spans="2:3" s="267" customFormat="1">
      <c r="B65" s="228"/>
      <c r="C65" s="229"/>
    </row>
    <row r="66" spans="2:3" s="267" customFormat="1">
      <c r="B66" s="228"/>
      <c r="C66" s="229"/>
    </row>
    <row r="67" spans="2:3" s="267" customFormat="1">
      <c r="B67" s="228"/>
      <c r="C67" s="229"/>
    </row>
    <row r="68" spans="2:3" s="267" customFormat="1">
      <c r="B68" s="228"/>
      <c r="C68" s="229"/>
    </row>
    <row r="69" spans="2:3" s="267" customFormat="1">
      <c r="B69" s="228"/>
      <c r="C69" s="229"/>
    </row>
    <row r="70" spans="2:3" s="267" customFormat="1">
      <c r="B70" s="228"/>
      <c r="C70" s="229"/>
    </row>
    <row r="71" spans="2:3" s="267" customFormat="1">
      <c r="B71" s="228"/>
      <c r="C71" s="229"/>
    </row>
    <row r="72" spans="2:3" s="267" customFormat="1">
      <c r="B72" s="228"/>
      <c r="C72" s="229"/>
    </row>
    <row r="73" spans="2:3" s="267" customFormat="1">
      <c r="B73" s="228"/>
      <c r="C73" s="229"/>
    </row>
    <row r="74" spans="2:3" s="267" customFormat="1">
      <c r="B74" s="228"/>
      <c r="C74" s="229"/>
    </row>
    <row r="75" spans="2:3" s="267" customFormat="1">
      <c r="B75" s="228"/>
      <c r="C75" s="229"/>
    </row>
    <row r="76" spans="2:3" s="267" customFormat="1">
      <c r="B76" s="228"/>
      <c r="C76" s="229"/>
    </row>
    <row r="77" spans="2:3" s="267" customFormat="1">
      <c r="B77" s="228"/>
      <c r="C77" s="229"/>
    </row>
    <row r="78" spans="2:3" s="267" customFormat="1">
      <c r="B78" s="228"/>
      <c r="C78" s="229"/>
    </row>
    <row r="79" spans="2:3" s="267" customFormat="1">
      <c r="B79" s="228"/>
      <c r="C79" s="229"/>
    </row>
    <row r="80" spans="2:3" s="267" customFormat="1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R75" sqref="R75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/>
      <c r="R1" s="104"/>
    </row>
    <row r="2" spans="8:30">
      <c r="H2" s="183" t="s">
        <v>203</v>
      </c>
      <c r="I2" s="3"/>
      <c r="J2" s="184" t="s">
        <v>102</v>
      </c>
      <c r="K2" s="3"/>
      <c r="L2" s="293" t="s">
        <v>192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47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43">
        <v>14858</v>
      </c>
      <c r="I4" s="3">
        <v>26</v>
      </c>
      <c r="J4" s="160" t="s">
        <v>30</v>
      </c>
      <c r="K4" s="116">
        <f>SUM(I4)</f>
        <v>26</v>
      </c>
      <c r="L4" s="312">
        <v>12405</v>
      </c>
      <c r="M4" s="390"/>
      <c r="N4" s="415"/>
      <c r="O4" s="90"/>
      <c r="S4" s="26"/>
      <c r="T4" s="26"/>
      <c r="U4" s="26"/>
    </row>
    <row r="5" spans="8:30" ht="13.5" customHeight="1">
      <c r="H5" s="88">
        <v>12436</v>
      </c>
      <c r="I5" s="3">
        <v>37</v>
      </c>
      <c r="J5" s="160" t="s">
        <v>37</v>
      </c>
      <c r="K5" s="116">
        <f t="shared" ref="K5:K13" si="0">SUM(I5)</f>
        <v>37</v>
      </c>
      <c r="L5" s="313">
        <v>15070</v>
      </c>
      <c r="M5" s="45"/>
      <c r="N5" s="415"/>
      <c r="O5" s="90"/>
      <c r="S5" s="26"/>
      <c r="T5" s="26"/>
      <c r="U5" s="26"/>
    </row>
    <row r="6" spans="8:30" ht="13.5" customHeight="1">
      <c r="H6" s="88">
        <v>8720</v>
      </c>
      <c r="I6" s="3">
        <v>33</v>
      </c>
      <c r="J6" s="160" t="s">
        <v>0</v>
      </c>
      <c r="K6" s="116">
        <f t="shared" si="0"/>
        <v>33</v>
      </c>
      <c r="L6" s="313">
        <v>22570</v>
      </c>
      <c r="M6" s="45"/>
      <c r="N6" s="415"/>
      <c r="O6" s="90"/>
      <c r="S6" s="26"/>
      <c r="T6" s="26"/>
      <c r="U6" s="26"/>
    </row>
    <row r="7" spans="8:30" ht="13.5" customHeight="1">
      <c r="H7" s="44">
        <v>6857</v>
      </c>
      <c r="I7" s="33">
        <v>40</v>
      </c>
      <c r="J7" s="160" t="s">
        <v>2</v>
      </c>
      <c r="K7" s="116">
        <f t="shared" si="0"/>
        <v>40</v>
      </c>
      <c r="L7" s="313">
        <v>6627</v>
      </c>
      <c r="M7" s="45"/>
      <c r="N7" s="415"/>
      <c r="O7" s="90"/>
      <c r="S7" s="26"/>
      <c r="T7" s="26"/>
      <c r="U7" s="26"/>
    </row>
    <row r="8" spans="8:30">
      <c r="H8" s="88">
        <v>5450</v>
      </c>
      <c r="I8" s="3">
        <v>27</v>
      </c>
      <c r="J8" s="160" t="s">
        <v>31</v>
      </c>
      <c r="K8" s="116">
        <f t="shared" si="0"/>
        <v>27</v>
      </c>
      <c r="L8" s="313">
        <v>6758</v>
      </c>
      <c r="M8" s="45"/>
      <c r="N8" s="90"/>
      <c r="O8" s="90"/>
      <c r="S8" s="26"/>
      <c r="T8" s="26"/>
      <c r="U8" s="26"/>
    </row>
    <row r="9" spans="8:30">
      <c r="H9" s="88">
        <v>5241</v>
      </c>
      <c r="I9" s="3">
        <v>14</v>
      </c>
      <c r="J9" s="160" t="s">
        <v>19</v>
      </c>
      <c r="K9" s="116">
        <f t="shared" si="0"/>
        <v>14</v>
      </c>
      <c r="L9" s="313">
        <v>6136</v>
      </c>
      <c r="M9" s="45"/>
      <c r="N9" s="90"/>
      <c r="O9" s="90"/>
      <c r="S9" s="26"/>
      <c r="T9" s="26"/>
      <c r="U9" s="26"/>
    </row>
    <row r="10" spans="8:30">
      <c r="H10" s="193">
        <v>4524</v>
      </c>
      <c r="I10" s="14">
        <v>36</v>
      </c>
      <c r="J10" s="162" t="s">
        <v>5</v>
      </c>
      <c r="K10" s="116">
        <f t="shared" si="0"/>
        <v>36</v>
      </c>
      <c r="L10" s="313">
        <v>4778</v>
      </c>
      <c r="S10" s="26"/>
      <c r="T10" s="26"/>
      <c r="U10" s="26"/>
    </row>
    <row r="11" spans="8:30">
      <c r="H11" s="43">
        <v>4335</v>
      </c>
      <c r="I11" s="3">
        <v>25</v>
      </c>
      <c r="J11" s="160" t="s">
        <v>29</v>
      </c>
      <c r="K11" s="116">
        <f t="shared" si="0"/>
        <v>25</v>
      </c>
      <c r="L11" s="313">
        <v>4950</v>
      </c>
      <c r="M11" s="45"/>
      <c r="N11" s="90"/>
      <c r="O11" s="90"/>
      <c r="S11" s="26"/>
      <c r="T11" s="26"/>
      <c r="U11" s="26"/>
    </row>
    <row r="12" spans="8:30">
      <c r="H12" s="453">
        <v>3830</v>
      </c>
      <c r="I12" s="14">
        <v>15</v>
      </c>
      <c r="J12" s="162" t="s">
        <v>20</v>
      </c>
      <c r="K12" s="116">
        <f t="shared" si="0"/>
        <v>15</v>
      </c>
      <c r="L12" s="313">
        <v>3843</v>
      </c>
      <c r="M12" s="45"/>
      <c r="N12" s="90"/>
      <c r="O12" s="90"/>
      <c r="S12" s="26"/>
      <c r="T12" s="26"/>
      <c r="U12" s="26"/>
    </row>
    <row r="13" spans="8:30" ht="14.25" thickBot="1">
      <c r="H13" s="452">
        <v>2996</v>
      </c>
      <c r="I13" s="377">
        <v>16</v>
      </c>
      <c r="J13" s="378" t="s">
        <v>3</v>
      </c>
      <c r="K13" s="116">
        <f t="shared" si="0"/>
        <v>16</v>
      </c>
      <c r="L13" s="314">
        <v>2982</v>
      </c>
      <c r="M13" s="45"/>
      <c r="N13" s="90"/>
      <c r="O13" s="90"/>
      <c r="S13" s="26"/>
      <c r="T13" s="26"/>
      <c r="U13" s="26"/>
    </row>
    <row r="14" spans="8:30" ht="14.25" thickTop="1">
      <c r="H14" s="88">
        <v>2656</v>
      </c>
      <c r="I14" s="121">
        <v>34</v>
      </c>
      <c r="J14" s="174" t="s">
        <v>1</v>
      </c>
      <c r="K14" s="107" t="s">
        <v>8</v>
      </c>
      <c r="L14" s="315">
        <v>96738</v>
      </c>
      <c r="S14" s="26"/>
      <c r="T14" s="26"/>
      <c r="U14" s="26"/>
    </row>
    <row r="15" spans="8:30">
      <c r="H15" s="88">
        <v>2117</v>
      </c>
      <c r="I15" s="3">
        <v>17</v>
      </c>
      <c r="J15" s="160" t="s">
        <v>21</v>
      </c>
      <c r="K15" s="50"/>
      <c r="L15" t="s">
        <v>60</v>
      </c>
      <c r="M15" s="400" t="s">
        <v>182</v>
      </c>
      <c r="N15" s="42" t="s">
        <v>75</v>
      </c>
      <c r="S15" s="26"/>
      <c r="T15" s="26"/>
      <c r="U15" s="26"/>
    </row>
    <row r="16" spans="8:30">
      <c r="H16" s="88">
        <v>1792</v>
      </c>
      <c r="I16" s="3">
        <v>24</v>
      </c>
      <c r="J16" s="160" t="s">
        <v>28</v>
      </c>
      <c r="K16" s="116">
        <f>SUM(I4)</f>
        <v>26</v>
      </c>
      <c r="L16" s="160" t="s">
        <v>30</v>
      </c>
      <c r="M16" s="424">
        <v>12130</v>
      </c>
      <c r="N16" s="89">
        <f>SUM(H4)</f>
        <v>14858</v>
      </c>
      <c r="O16" s="45"/>
      <c r="P16" s="17"/>
      <c r="S16" s="26"/>
      <c r="T16" s="26"/>
      <c r="U16" s="26"/>
    </row>
    <row r="17" spans="1:21">
      <c r="H17" s="88">
        <v>1551</v>
      </c>
      <c r="I17" s="3">
        <v>1</v>
      </c>
      <c r="J17" s="160" t="s">
        <v>4</v>
      </c>
      <c r="K17" s="116">
        <f t="shared" ref="K17:K25" si="1">SUM(I5)</f>
        <v>37</v>
      </c>
      <c r="L17" s="160" t="s">
        <v>37</v>
      </c>
      <c r="M17" s="425">
        <v>13025</v>
      </c>
      <c r="N17" s="89">
        <f t="shared" ref="N17:N25" si="2">SUM(H5)</f>
        <v>12436</v>
      </c>
      <c r="O17" s="45"/>
      <c r="P17" s="17"/>
      <c r="S17" s="26"/>
      <c r="T17" s="26"/>
      <c r="U17" s="26"/>
    </row>
    <row r="18" spans="1:21">
      <c r="H18" s="346">
        <v>1196</v>
      </c>
      <c r="I18" s="3">
        <v>38</v>
      </c>
      <c r="J18" s="160" t="s">
        <v>38</v>
      </c>
      <c r="K18" s="116">
        <f t="shared" si="1"/>
        <v>33</v>
      </c>
      <c r="L18" s="160" t="s">
        <v>0</v>
      </c>
      <c r="M18" s="425">
        <v>19055</v>
      </c>
      <c r="N18" s="89">
        <f t="shared" si="2"/>
        <v>8720</v>
      </c>
      <c r="O18" s="45"/>
      <c r="P18" s="17"/>
      <c r="S18" s="26"/>
      <c r="T18" s="26"/>
      <c r="U18" s="26"/>
    </row>
    <row r="19" spans="1:21">
      <c r="H19" s="97">
        <v>335</v>
      </c>
      <c r="I19" s="3">
        <v>23</v>
      </c>
      <c r="J19" s="160" t="s">
        <v>27</v>
      </c>
      <c r="K19" s="116">
        <f t="shared" si="1"/>
        <v>40</v>
      </c>
      <c r="L19" s="160" t="s">
        <v>2</v>
      </c>
      <c r="M19" s="425">
        <v>6865</v>
      </c>
      <c r="N19" s="89">
        <f t="shared" si="2"/>
        <v>6857</v>
      </c>
      <c r="O19" s="45"/>
      <c r="P19" s="17"/>
      <c r="S19" s="26"/>
      <c r="T19" s="26"/>
      <c r="U19" s="26"/>
    </row>
    <row r="20" spans="1:21" ht="14.25" thickBot="1">
      <c r="H20" s="44">
        <v>322</v>
      </c>
      <c r="I20" s="3">
        <v>2</v>
      </c>
      <c r="J20" s="160" t="s">
        <v>6</v>
      </c>
      <c r="K20" s="116">
        <f t="shared" si="1"/>
        <v>27</v>
      </c>
      <c r="L20" s="160" t="s">
        <v>31</v>
      </c>
      <c r="M20" s="425">
        <v>5221</v>
      </c>
      <c r="N20" s="89">
        <f t="shared" si="2"/>
        <v>5450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200</v>
      </c>
      <c r="D21" s="59" t="s">
        <v>189</v>
      </c>
      <c r="E21" s="59" t="s">
        <v>41</v>
      </c>
      <c r="F21" s="59" t="s">
        <v>50</v>
      </c>
      <c r="G21" s="8" t="s">
        <v>171</v>
      </c>
      <c r="H21" s="44">
        <v>167</v>
      </c>
      <c r="I21" s="3">
        <v>31</v>
      </c>
      <c r="J21" s="160" t="s">
        <v>64</v>
      </c>
      <c r="K21" s="116">
        <f t="shared" si="1"/>
        <v>14</v>
      </c>
      <c r="L21" s="160" t="s">
        <v>19</v>
      </c>
      <c r="M21" s="425">
        <v>6145</v>
      </c>
      <c r="N21" s="89">
        <f t="shared" si="2"/>
        <v>5241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30</v>
      </c>
      <c r="C22" s="43">
        <f t="shared" ref="C22:C31" si="3">SUM(H4)</f>
        <v>14858</v>
      </c>
      <c r="D22" s="89">
        <f>SUM(L4)</f>
        <v>12405</v>
      </c>
      <c r="E22" s="52">
        <f t="shared" ref="E22:E32" si="4">SUM(N16/M16*100)</f>
        <v>122.48969497114592</v>
      </c>
      <c r="F22" s="55">
        <f>SUM(C22/D22*100)</f>
        <v>119.77428456267634</v>
      </c>
      <c r="G22" s="3"/>
      <c r="H22" s="438">
        <v>164</v>
      </c>
      <c r="I22" s="3">
        <v>21</v>
      </c>
      <c r="J22" s="160" t="s">
        <v>25</v>
      </c>
      <c r="K22" s="116">
        <f t="shared" si="1"/>
        <v>36</v>
      </c>
      <c r="L22" s="162" t="s">
        <v>5</v>
      </c>
      <c r="M22" s="425">
        <v>4269</v>
      </c>
      <c r="N22" s="89">
        <f t="shared" si="2"/>
        <v>4524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37</v>
      </c>
      <c r="C23" s="43">
        <f t="shared" si="3"/>
        <v>12436</v>
      </c>
      <c r="D23" s="89">
        <f>SUM(L5)</f>
        <v>15070</v>
      </c>
      <c r="E23" s="52">
        <f t="shared" si="4"/>
        <v>95.477927063339735</v>
      </c>
      <c r="F23" s="55">
        <f t="shared" ref="F23:F32" si="5">SUM(C23/D23*100)</f>
        <v>82.521566025215662</v>
      </c>
      <c r="G23" s="3"/>
      <c r="H23" s="438">
        <v>99</v>
      </c>
      <c r="I23" s="3">
        <v>4</v>
      </c>
      <c r="J23" s="160" t="s">
        <v>11</v>
      </c>
      <c r="K23" s="116">
        <f t="shared" si="1"/>
        <v>25</v>
      </c>
      <c r="L23" s="160" t="s">
        <v>29</v>
      </c>
      <c r="M23" s="425">
        <v>4442</v>
      </c>
      <c r="N23" s="89">
        <f t="shared" si="2"/>
        <v>4335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0</v>
      </c>
      <c r="C24" s="43">
        <f t="shared" si="3"/>
        <v>8720</v>
      </c>
      <c r="D24" s="89">
        <f t="shared" ref="D24:D31" si="6">SUM(L6)</f>
        <v>22570</v>
      </c>
      <c r="E24" s="52">
        <f t="shared" si="4"/>
        <v>45.762267121490424</v>
      </c>
      <c r="F24" s="55">
        <f t="shared" si="5"/>
        <v>38.635356668143558</v>
      </c>
      <c r="G24" s="3"/>
      <c r="H24" s="91">
        <v>36</v>
      </c>
      <c r="I24" s="3">
        <v>9</v>
      </c>
      <c r="J24" s="3" t="s">
        <v>161</v>
      </c>
      <c r="K24" s="116">
        <f t="shared" si="1"/>
        <v>15</v>
      </c>
      <c r="L24" s="162" t="s">
        <v>20</v>
      </c>
      <c r="M24" s="425">
        <v>3750</v>
      </c>
      <c r="N24" s="89">
        <f t="shared" si="2"/>
        <v>3830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</v>
      </c>
      <c r="C25" s="43">
        <f t="shared" si="3"/>
        <v>6857</v>
      </c>
      <c r="D25" s="89">
        <f t="shared" si="6"/>
        <v>6627</v>
      </c>
      <c r="E25" s="52">
        <f t="shared" si="4"/>
        <v>99.883466860888575</v>
      </c>
      <c r="F25" s="55">
        <f t="shared" si="5"/>
        <v>103.47065036969971</v>
      </c>
      <c r="G25" s="3"/>
      <c r="H25" s="91">
        <v>33</v>
      </c>
      <c r="I25" s="3">
        <v>22</v>
      </c>
      <c r="J25" s="160" t="s">
        <v>26</v>
      </c>
      <c r="K25" s="180">
        <f t="shared" si="1"/>
        <v>16</v>
      </c>
      <c r="L25" s="378" t="s">
        <v>3</v>
      </c>
      <c r="M25" s="426">
        <v>2908</v>
      </c>
      <c r="N25" s="166">
        <f t="shared" si="2"/>
        <v>2996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31</v>
      </c>
      <c r="C26" s="89">
        <f t="shared" si="3"/>
        <v>5450</v>
      </c>
      <c r="D26" s="89">
        <f t="shared" si="6"/>
        <v>6758</v>
      </c>
      <c r="E26" s="52">
        <f t="shared" si="4"/>
        <v>104.38613292472706</v>
      </c>
      <c r="F26" s="55">
        <f t="shared" si="5"/>
        <v>80.645161290322577</v>
      </c>
      <c r="G26" s="12"/>
      <c r="H26" s="433">
        <v>21</v>
      </c>
      <c r="I26" s="3">
        <v>35</v>
      </c>
      <c r="J26" s="160" t="s">
        <v>36</v>
      </c>
      <c r="K26" s="3"/>
      <c r="L26" s="361" t="s">
        <v>8</v>
      </c>
      <c r="M26" s="427">
        <v>88193</v>
      </c>
      <c r="N26" s="191">
        <f>SUM(H44)</f>
        <v>79760</v>
      </c>
      <c r="S26" s="26"/>
      <c r="T26" s="26"/>
      <c r="U26" s="26"/>
    </row>
    <row r="27" spans="1:21">
      <c r="A27" s="61">
        <v>6</v>
      </c>
      <c r="B27" s="160" t="s">
        <v>19</v>
      </c>
      <c r="C27" s="43">
        <f t="shared" si="3"/>
        <v>5241</v>
      </c>
      <c r="D27" s="89">
        <f t="shared" si="6"/>
        <v>6136</v>
      </c>
      <c r="E27" s="52">
        <f t="shared" si="4"/>
        <v>85.288852725793333</v>
      </c>
      <c r="F27" s="55">
        <f t="shared" si="5"/>
        <v>85.413950456323334</v>
      </c>
      <c r="G27" s="3"/>
      <c r="H27" s="91">
        <v>17</v>
      </c>
      <c r="I27" s="3">
        <v>12</v>
      </c>
      <c r="J27" s="160" t="s">
        <v>18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5</v>
      </c>
      <c r="C28" s="43">
        <f t="shared" si="3"/>
        <v>4524</v>
      </c>
      <c r="D28" s="89">
        <f t="shared" si="6"/>
        <v>4778</v>
      </c>
      <c r="E28" s="52">
        <f t="shared" si="4"/>
        <v>105.97329585382992</v>
      </c>
      <c r="F28" s="55">
        <f t="shared" si="5"/>
        <v>94.683968187526162</v>
      </c>
      <c r="G28" s="3"/>
      <c r="H28" s="433">
        <v>5</v>
      </c>
      <c r="I28" s="3">
        <v>19</v>
      </c>
      <c r="J28" s="160" t="s">
        <v>23</v>
      </c>
      <c r="L28" s="29"/>
      <c r="S28" s="26"/>
      <c r="T28" s="26"/>
      <c r="U28" s="26"/>
    </row>
    <row r="29" spans="1:21">
      <c r="A29" s="61">
        <v>8</v>
      </c>
      <c r="B29" s="160" t="s">
        <v>29</v>
      </c>
      <c r="C29" s="43">
        <f t="shared" si="3"/>
        <v>4335</v>
      </c>
      <c r="D29" s="89">
        <f t="shared" si="6"/>
        <v>4950</v>
      </c>
      <c r="E29" s="52">
        <f t="shared" si="4"/>
        <v>97.591175146330471</v>
      </c>
      <c r="F29" s="55">
        <f t="shared" si="5"/>
        <v>87.575757575757578</v>
      </c>
      <c r="G29" s="11"/>
      <c r="H29" s="125">
        <v>1</v>
      </c>
      <c r="I29" s="3">
        <v>3</v>
      </c>
      <c r="J29" s="160" t="s">
        <v>10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20</v>
      </c>
      <c r="C30" s="43">
        <f t="shared" si="3"/>
        <v>3830</v>
      </c>
      <c r="D30" s="89">
        <f t="shared" si="6"/>
        <v>3843</v>
      </c>
      <c r="E30" s="52">
        <f t="shared" si="4"/>
        <v>102.13333333333334</v>
      </c>
      <c r="F30" s="55">
        <f t="shared" si="5"/>
        <v>99.661722612542277</v>
      </c>
      <c r="G30" s="12"/>
      <c r="H30" s="125">
        <v>1</v>
      </c>
      <c r="I30" s="3">
        <v>6</v>
      </c>
      <c r="J30" s="160" t="s">
        <v>13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8" t="s">
        <v>3</v>
      </c>
      <c r="C31" s="43">
        <f t="shared" si="3"/>
        <v>2996</v>
      </c>
      <c r="D31" s="89">
        <f t="shared" si="6"/>
        <v>2982</v>
      </c>
      <c r="E31" s="52">
        <f t="shared" si="4"/>
        <v>103.02613480055021</v>
      </c>
      <c r="F31" s="55">
        <f t="shared" si="5"/>
        <v>100.46948356807512</v>
      </c>
      <c r="G31" s="92"/>
      <c r="H31" s="91">
        <v>0</v>
      </c>
      <c r="I31" s="3">
        <v>5</v>
      </c>
      <c r="J31" s="160" t="s">
        <v>12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79760</v>
      </c>
      <c r="D32" s="67">
        <f>SUM(L14)</f>
        <v>96738</v>
      </c>
      <c r="E32" s="70">
        <f t="shared" si="4"/>
        <v>90.43801662263445</v>
      </c>
      <c r="F32" s="68">
        <f t="shared" si="5"/>
        <v>82.449502780706652</v>
      </c>
      <c r="G32" s="384">
        <v>53.4</v>
      </c>
      <c r="H32" s="440">
        <v>0</v>
      </c>
      <c r="I32" s="3">
        <v>7</v>
      </c>
      <c r="J32" s="160" t="s">
        <v>14</v>
      </c>
      <c r="L32" s="42"/>
      <c r="M32" s="26"/>
      <c r="S32" s="26"/>
      <c r="T32" s="26"/>
      <c r="U32" s="26"/>
    </row>
    <row r="33" spans="2:30">
      <c r="H33" s="97">
        <v>0</v>
      </c>
      <c r="I33" s="3">
        <v>8</v>
      </c>
      <c r="J33" s="160" t="s">
        <v>15</v>
      </c>
      <c r="L33" s="42"/>
      <c r="M33" s="26"/>
      <c r="S33" s="26"/>
      <c r="T33" s="26"/>
      <c r="U33" s="26"/>
    </row>
    <row r="34" spans="2:30">
      <c r="H34" s="97">
        <v>0</v>
      </c>
      <c r="I34" s="3">
        <v>10</v>
      </c>
      <c r="J34" s="160" t="s">
        <v>16</v>
      </c>
      <c r="S34" s="26"/>
      <c r="T34" s="26"/>
      <c r="U34" s="26"/>
    </row>
    <row r="35" spans="2:30">
      <c r="H35" s="122">
        <v>0</v>
      </c>
      <c r="I35" s="3">
        <v>11</v>
      </c>
      <c r="J35" s="160" t="s">
        <v>17</v>
      </c>
      <c r="L35" s="47"/>
      <c r="M35" s="383"/>
      <c r="O35" t="s">
        <v>184</v>
      </c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13</v>
      </c>
      <c r="J36" s="160" t="s">
        <v>7</v>
      </c>
      <c r="S36" s="26"/>
      <c r="T36" s="26"/>
      <c r="U36" s="26"/>
    </row>
    <row r="37" spans="2:30">
      <c r="B37" s="18"/>
      <c r="C37" s="26"/>
      <c r="F37" s="26"/>
      <c r="G37" s="48"/>
      <c r="H37" s="193">
        <v>0</v>
      </c>
      <c r="I37" s="3">
        <v>18</v>
      </c>
      <c r="J37" s="160" t="s">
        <v>22</v>
      </c>
      <c r="L37" s="48"/>
      <c r="M37" s="26"/>
      <c r="S37" s="26"/>
      <c r="T37" s="26"/>
      <c r="U37" s="26"/>
    </row>
    <row r="38" spans="2:30">
      <c r="C38" s="26"/>
      <c r="F38" s="26"/>
      <c r="H38" s="44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193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>
      <c r="H41" s="193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44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88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79760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203</v>
      </c>
      <c r="I47" s="3"/>
      <c r="J47" s="178" t="s">
        <v>71</v>
      </c>
      <c r="K47" s="3"/>
      <c r="L47" s="298" t="s">
        <v>192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47</v>
      </c>
      <c r="K48" s="121"/>
      <c r="L48" s="302" t="s">
        <v>99</v>
      </c>
      <c r="S48" s="26"/>
      <c r="T48" s="26"/>
      <c r="U48" s="26"/>
      <c r="V48" s="26"/>
    </row>
    <row r="49" spans="1:22">
      <c r="H49" s="89">
        <v>75291</v>
      </c>
      <c r="I49" s="3">
        <v>26</v>
      </c>
      <c r="J49" s="160" t="s">
        <v>30</v>
      </c>
      <c r="K49" s="3">
        <f>SUM(I49)</f>
        <v>26</v>
      </c>
      <c r="L49" s="303">
        <v>78872</v>
      </c>
      <c r="S49" s="26"/>
      <c r="T49" s="26"/>
      <c r="U49" s="26"/>
      <c r="V49" s="26"/>
    </row>
    <row r="50" spans="1:22">
      <c r="H50" s="89">
        <v>16483</v>
      </c>
      <c r="I50" s="3">
        <v>13</v>
      </c>
      <c r="J50" s="160" t="s">
        <v>7</v>
      </c>
      <c r="K50" s="3">
        <f t="shared" ref="K50:K58" si="7">SUM(I50)</f>
        <v>13</v>
      </c>
      <c r="L50" s="303">
        <v>14230</v>
      </c>
      <c r="M50" s="26"/>
      <c r="N50" s="90"/>
      <c r="O50" s="90"/>
      <c r="S50" s="26"/>
      <c r="T50" s="26"/>
      <c r="U50" s="26"/>
      <c r="V50" s="26"/>
    </row>
    <row r="51" spans="1:22">
      <c r="H51" s="88">
        <v>14138</v>
      </c>
      <c r="I51" s="3">
        <v>34</v>
      </c>
      <c r="J51" s="160" t="s">
        <v>1</v>
      </c>
      <c r="K51" s="3">
        <f t="shared" si="7"/>
        <v>34</v>
      </c>
      <c r="L51" s="303">
        <v>7528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333">
        <v>10468</v>
      </c>
      <c r="I52" s="3">
        <v>33</v>
      </c>
      <c r="J52" s="160" t="s">
        <v>0</v>
      </c>
      <c r="K52" s="3">
        <f t="shared" si="7"/>
        <v>33</v>
      </c>
      <c r="L52" s="303">
        <v>9098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200</v>
      </c>
      <c r="D53" s="59" t="s">
        <v>189</v>
      </c>
      <c r="E53" s="59" t="s">
        <v>41</v>
      </c>
      <c r="F53" s="59" t="s">
        <v>50</v>
      </c>
      <c r="G53" s="8" t="s">
        <v>171</v>
      </c>
      <c r="H53" s="88">
        <v>10001</v>
      </c>
      <c r="I53" s="3">
        <v>40</v>
      </c>
      <c r="J53" s="160" t="s">
        <v>2</v>
      </c>
      <c r="K53" s="3">
        <f t="shared" si="7"/>
        <v>40</v>
      </c>
      <c r="L53" s="303">
        <v>5557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75291</v>
      </c>
      <c r="D54" s="97">
        <f>SUM(L49)</f>
        <v>78872</v>
      </c>
      <c r="E54" s="52">
        <f t="shared" ref="E54:E64" si="9">SUM(N63/M63*100)</f>
        <v>92.118238655133183</v>
      </c>
      <c r="F54" s="52">
        <f>SUM(C54/D54*100)</f>
        <v>95.45973222436352</v>
      </c>
      <c r="G54" s="3"/>
      <c r="H54" s="333">
        <v>7601</v>
      </c>
      <c r="I54" s="3">
        <v>16</v>
      </c>
      <c r="J54" s="160" t="s">
        <v>3</v>
      </c>
      <c r="K54" s="3">
        <f t="shared" si="7"/>
        <v>16</v>
      </c>
      <c r="L54" s="303">
        <v>8721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16483</v>
      </c>
      <c r="D55" s="97">
        <f t="shared" ref="D55:D64" si="10">SUM(L50)</f>
        <v>14230</v>
      </c>
      <c r="E55" s="52">
        <f t="shared" si="9"/>
        <v>109.88666666666667</v>
      </c>
      <c r="F55" s="52">
        <f t="shared" ref="F55:F64" si="11">SUM(C55/D55*100)</f>
        <v>115.83274771609275</v>
      </c>
      <c r="G55" s="3"/>
      <c r="H55" s="44">
        <v>6894</v>
      </c>
      <c r="I55" s="3">
        <v>22</v>
      </c>
      <c r="J55" s="160" t="s">
        <v>26</v>
      </c>
      <c r="K55" s="3">
        <f t="shared" si="7"/>
        <v>22</v>
      </c>
      <c r="L55" s="303">
        <v>9788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1</v>
      </c>
      <c r="C56" s="43">
        <f t="shared" si="8"/>
        <v>14138</v>
      </c>
      <c r="D56" s="97">
        <f t="shared" si="10"/>
        <v>7528</v>
      </c>
      <c r="E56" s="52">
        <f t="shared" si="9"/>
        <v>101.07957389004073</v>
      </c>
      <c r="F56" s="52">
        <f t="shared" si="11"/>
        <v>187.80552603613177</v>
      </c>
      <c r="G56" s="3"/>
      <c r="H56" s="88">
        <v>6498</v>
      </c>
      <c r="I56" s="3">
        <v>24</v>
      </c>
      <c r="J56" s="160" t="s">
        <v>28</v>
      </c>
      <c r="K56" s="3">
        <f t="shared" si="7"/>
        <v>24</v>
      </c>
      <c r="L56" s="303">
        <v>4878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0</v>
      </c>
      <c r="C57" s="43">
        <f t="shared" si="8"/>
        <v>10468</v>
      </c>
      <c r="D57" s="97">
        <f t="shared" si="10"/>
        <v>9098</v>
      </c>
      <c r="E57" s="52">
        <f t="shared" si="9"/>
        <v>84.981328137684685</v>
      </c>
      <c r="F57" s="52">
        <f t="shared" si="11"/>
        <v>115.05825456144207</v>
      </c>
      <c r="G57" s="3"/>
      <c r="H57" s="91">
        <v>5738</v>
      </c>
      <c r="I57" s="3">
        <v>25</v>
      </c>
      <c r="J57" s="160" t="s">
        <v>29</v>
      </c>
      <c r="K57" s="3">
        <f t="shared" si="7"/>
        <v>25</v>
      </c>
      <c r="L57" s="303">
        <v>14348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10001</v>
      </c>
      <c r="D58" s="97">
        <f t="shared" si="10"/>
        <v>5557</v>
      </c>
      <c r="E58" s="52">
        <f t="shared" si="9"/>
        <v>88.97686832740213</v>
      </c>
      <c r="F58" s="52">
        <f t="shared" si="11"/>
        <v>179.97120748605363</v>
      </c>
      <c r="G58" s="12"/>
      <c r="H58" s="330">
        <v>5271</v>
      </c>
      <c r="I58" s="14">
        <v>38</v>
      </c>
      <c r="J58" s="162" t="s">
        <v>38</v>
      </c>
      <c r="K58" s="14">
        <f t="shared" si="7"/>
        <v>38</v>
      </c>
      <c r="L58" s="304">
        <v>2807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3</v>
      </c>
      <c r="C59" s="43">
        <f t="shared" si="8"/>
        <v>7601</v>
      </c>
      <c r="D59" s="97">
        <f t="shared" si="10"/>
        <v>8721</v>
      </c>
      <c r="E59" s="52">
        <f t="shared" si="9"/>
        <v>104.85584218512898</v>
      </c>
      <c r="F59" s="52">
        <f t="shared" si="11"/>
        <v>87.157436073844735</v>
      </c>
      <c r="G59" s="3"/>
      <c r="H59" s="447">
        <v>4765</v>
      </c>
      <c r="I59" s="335">
        <v>36</v>
      </c>
      <c r="J59" s="220" t="s">
        <v>5</v>
      </c>
      <c r="K59" s="8" t="s">
        <v>67</v>
      </c>
      <c r="L59" s="305">
        <v>167235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26</v>
      </c>
      <c r="C60" s="43">
        <f t="shared" si="8"/>
        <v>6894</v>
      </c>
      <c r="D60" s="97">
        <f t="shared" si="10"/>
        <v>9788</v>
      </c>
      <c r="E60" s="52">
        <f t="shared" si="9"/>
        <v>85.121619953080625</v>
      </c>
      <c r="F60" s="52">
        <f t="shared" si="11"/>
        <v>70.433183489987741</v>
      </c>
      <c r="G60" s="3"/>
      <c r="H60" s="125">
        <v>1575</v>
      </c>
      <c r="I60" s="139">
        <v>12</v>
      </c>
      <c r="J60" s="160" t="s">
        <v>18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28</v>
      </c>
      <c r="C61" s="43">
        <f t="shared" si="8"/>
        <v>6498</v>
      </c>
      <c r="D61" s="97">
        <f t="shared" si="10"/>
        <v>4878</v>
      </c>
      <c r="E61" s="52">
        <f t="shared" si="9"/>
        <v>77.979119164766587</v>
      </c>
      <c r="F61" s="52">
        <f t="shared" si="11"/>
        <v>133.21033210332104</v>
      </c>
      <c r="G61" s="11"/>
      <c r="H61" s="445">
        <v>1362</v>
      </c>
      <c r="I61" s="139">
        <v>21</v>
      </c>
      <c r="J61" s="3" t="s">
        <v>155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29</v>
      </c>
      <c r="C62" s="43">
        <f t="shared" si="8"/>
        <v>5738</v>
      </c>
      <c r="D62" s="97">
        <f t="shared" si="10"/>
        <v>14348</v>
      </c>
      <c r="E62" s="52">
        <f t="shared" si="9"/>
        <v>127.76664439991092</v>
      </c>
      <c r="F62" s="52">
        <f t="shared" si="11"/>
        <v>39.991636465012547</v>
      </c>
      <c r="G62" s="12"/>
      <c r="H62" s="125">
        <v>1186</v>
      </c>
      <c r="I62" s="173">
        <v>23</v>
      </c>
      <c r="J62" s="160" t="s">
        <v>27</v>
      </c>
      <c r="K62" s="50"/>
      <c r="L62" t="s">
        <v>61</v>
      </c>
      <c r="M62" s="400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38</v>
      </c>
      <c r="C63" s="330">
        <f t="shared" si="8"/>
        <v>5271</v>
      </c>
      <c r="D63" s="137">
        <f t="shared" si="10"/>
        <v>2807</v>
      </c>
      <c r="E63" s="57">
        <f t="shared" si="9"/>
        <v>103.82115422493598</v>
      </c>
      <c r="F63" s="57">
        <f t="shared" si="11"/>
        <v>187.78054862842893</v>
      </c>
      <c r="G63" s="92"/>
      <c r="H63" s="91">
        <v>588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81733</v>
      </c>
      <c r="N63" s="89">
        <f>SUM(H49)</f>
        <v>75291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100">
        <f>SUM(H89)</f>
        <v>168844</v>
      </c>
      <c r="D64" s="138">
        <f t="shared" si="10"/>
        <v>167235</v>
      </c>
      <c r="E64" s="70">
        <f t="shared" si="9"/>
        <v>94.800790549341968</v>
      </c>
      <c r="F64" s="70">
        <f t="shared" si="11"/>
        <v>100.96211917361796</v>
      </c>
      <c r="G64" s="384">
        <v>65.521634365956857</v>
      </c>
      <c r="H64" s="438">
        <v>550</v>
      </c>
      <c r="I64" s="3">
        <v>17</v>
      </c>
      <c r="J64" s="160" t="s">
        <v>21</v>
      </c>
      <c r="K64" s="3">
        <f t="shared" ref="K64:K72" si="12">SUM(K50)</f>
        <v>13</v>
      </c>
      <c r="L64" s="160" t="s">
        <v>7</v>
      </c>
      <c r="M64" s="169">
        <v>15000</v>
      </c>
      <c r="N64" s="89">
        <f t="shared" ref="N64:N72" si="13">SUM(H50)</f>
        <v>16483</v>
      </c>
      <c r="O64" s="45"/>
      <c r="S64" s="26"/>
      <c r="T64" s="26"/>
      <c r="U64" s="26"/>
      <c r="V64" s="26"/>
    </row>
    <row r="65" spans="2:22">
      <c r="H65" s="43">
        <v>126</v>
      </c>
      <c r="I65" s="3">
        <v>9</v>
      </c>
      <c r="J65" s="3" t="s">
        <v>161</v>
      </c>
      <c r="K65" s="3">
        <f t="shared" si="12"/>
        <v>34</v>
      </c>
      <c r="L65" s="160" t="s">
        <v>1</v>
      </c>
      <c r="M65" s="169">
        <v>13987</v>
      </c>
      <c r="N65" s="89">
        <f t="shared" si="13"/>
        <v>14138</v>
      </c>
      <c r="O65" s="45"/>
      <c r="S65" s="26"/>
      <c r="T65" s="26"/>
      <c r="U65" s="26"/>
      <c r="V65" s="26"/>
    </row>
    <row r="66" spans="2:22">
      <c r="H66" s="43">
        <v>105</v>
      </c>
      <c r="I66" s="3">
        <v>11</v>
      </c>
      <c r="J66" s="160" t="s">
        <v>17</v>
      </c>
      <c r="K66" s="3">
        <f t="shared" si="12"/>
        <v>33</v>
      </c>
      <c r="L66" s="160" t="s">
        <v>0</v>
      </c>
      <c r="M66" s="441">
        <v>12318</v>
      </c>
      <c r="N66" s="89">
        <f t="shared" si="13"/>
        <v>10468</v>
      </c>
      <c r="O66" s="45"/>
      <c r="S66" s="26"/>
      <c r="T66" s="26"/>
      <c r="U66" s="26"/>
      <c r="V66" s="26"/>
    </row>
    <row r="67" spans="2:22">
      <c r="H67" s="413">
        <v>75</v>
      </c>
      <c r="I67" s="3">
        <v>15</v>
      </c>
      <c r="J67" s="160" t="s">
        <v>20</v>
      </c>
      <c r="K67" s="3">
        <f t="shared" si="12"/>
        <v>40</v>
      </c>
      <c r="L67" s="160" t="s">
        <v>2</v>
      </c>
      <c r="M67" s="169">
        <v>11240</v>
      </c>
      <c r="N67" s="89">
        <f t="shared" si="13"/>
        <v>10001</v>
      </c>
      <c r="O67" s="45"/>
      <c r="S67" s="26"/>
      <c r="T67" s="26"/>
      <c r="U67" s="26"/>
      <c r="V67" s="26"/>
    </row>
    <row r="68" spans="2:22">
      <c r="B68" s="51"/>
      <c r="C68" s="26"/>
      <c r="H68" s="44">
        <v>60</v>
      </c>
      <c r="I68" s="3">
        <v>14</v>
      </c>
      <c r="J68" s="160" t="s">
        <v>19</v>
      </c>
      <c r="K68" s="3">
        <f t="shared" si="12"/>
        <v>16</v>
      </c>
      <c r="L68" s="160" t="s">
        <v>3</v>
      </c>
      <c r="M68" s="169">
        <v>7249</v>
      </c>
      <c r="N68" s="89">
        <f t="shared" si="13"/>
        <v>7601</v>
      </c>
      <c r="O68" s="45"/>
      <c r="S68" s="26"/>
      <c r="T68" s="26"/>
      <c r="U68" s="26"/>
      <c r="V68" s="26"/>
    </row>
    <row r="69" spans="2:22">
      <c r="B69" s="51"/>
      <c r="C69" s="26"/>
      <c r="H69" s="44">
        <v>27</v>
      </c>
      <c r="I69" s="3">
        <v>4</v>
      </c>
      <c r="J69" s="160" t="s">
        <v>11</v>
      </c>
      <c r="K69" s="3">
        <f t="shared" si="12"/>
        <v>22</v>
      </c>
      <c r="L69" s="160" t="s">
        <v>26</v>
      </c>
      <c r="M69" s="169">
        <v>8099</v>
      </c>
      <c r="N69" s="89">
        <f t="shared" si="13"/>
        <v>6894</v>
      </c>
      <c r="O69" s="45"/>
      <c r="S69" s="26"/>
      <c r="T69" s="26"/>
      <c r="U69" s="26"/>
      <c r="V69" s="26"/>
    </row>
    <row r="70" spans="2:22">
      <c r="B70" s="50"/>
      <c r="H70" s="88">
        <v>17</v>
      </c>
      <c r="I70" s="3">
        <v>27</v>
      </c>
      <c r="J70" s="160" t="s">
        <v>31</v>
      </c>
      <c r="K70" s="3">
        <f t="shared" si="12"/>
        <v>24</v>
      </c>
      <c r="L70" s="160" t="s">
        <v>28</v>
      </c>
      <c r="M70" s="169">
        <v>8333</v>
      </c>
      <c r="N70" s="89">
        <f t="shared" si="13"/>
        <v>6498</v>
      </c>
      <c r="O70" s="45"/>
      <c r="S70" s="26"/>
      <c r="T70" s="26"/>
      <c r="U70" s="26"/>
      <c r="V70" s="26"/>
    </row>
    <row r="71" spans="2:22">
      <c r="B71" s="50"/>
      <c r="H71" s="44">
        <v>17</v>
      </c>
      <c r="I71" s="3">
        <v>29</v>
      </c>
      <c r="J71" s="160" t="s">
        <v>54</v>
      </c>
      <c r="K71" s="3">
        <f t="shared" si="12"/>
        <v>25</v>
      </c>
      <c r="L71" s="160" t="s">
        <v>29</v>
      </c>
      <c r="M71" s="169">
        <v>4491</v>
      </c>
      <c r="N71" s="89">
        <f t="shared" si="13"/>
        <v>5738</v>
      </c>
      <c r="O71" s="45"/>
      <c r="S71" s="26"/>
      <c r="T71" s="26"/>
      <c r="U71" s="26"/>
      <c r="V71" s="26"/>
    </row>
    <row r="72" spans="2:22" ht="14.25" thickBot="1">
      <c r="B72" s="50"/>
      <c r="H72" s="88">
        <v>8</v>
      </c>
      <c r="I72" s="3">
        <v>35</v>
      </c>
      <c r="J72" s="160" t="s">
        <v>36</v>
      </c>
      <c r="K72" s="3">
        <f t="shared" si="12"/>
        <v>38</v>
      </c>
      <c r="L72" s="162" t="s">
        <v>38</v>
      </c>
      <c r="M72" s="170">
        <v>5077</v>
      </c>
      <c r="N72" s="89">
        <f t="shared" si="13"/>
        <v>5271</v>
      </c>
      <c r="O72" s="45"/>
      <c r="S72" s="26"/>
      <c r="T72" s="26"/>
      <c r="U72" s="26"/>
      <c r="V72" s="26"/>
    </row>
    <row r="73" spans="2:22" ht="14.25" thickTop="1">
      <c r="B73" s="50"/>
      <c r="H73" s="44">
        <v>0</v>
      </c>
      <c r="I73" s="3">
        <v>2</v>
      </c>
      <c r="J73" s="160" t="s">
        <v>6</v>
      </c>
      <c r="K73" s="43"/>
      <c r="L73" s="114" t="s">
        <v>92</v>
      </c>
      <c r="M73" s="168">
        <v>178104</v>
      </c>
      <c r="N73" s="167">
        <f>SUM(H89)</f>
        <v>168844</v>
      </c>
      <c r="O73" s="45"/>
      <c r="S73" s="26"/>
      <c r="T73" s="26"/>
      <c r="U73" s="26"/>
      <c r="V73" s="26"/>
    </row>
    <row r="74" spans="2:22">
      <c r="B74" s="50"/>
      <c r="H74" s="88">
        <v>0</v>
      </c>
      <c r="I74" s="3">
        <v>3</v>
      </c>
      <c r="J74" s="160" t="s">
        <v>10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44">
        <v>0</v>
      </c>
      <c r="I75" s="3">
        <v>5</v>
      </c>
      <c r="J75" s="160" t="s">
        <v>12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289">
        <v>0</v>
      </c>
      <c r="I76" s="3">
        <v>6</v>
      </c>
      <c r="J76" s="160" t="s">
        <v>13</v>
      </c>
      <c r="L76" s="42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7</v>
      </c>
      <c r="J77" s="160" t="s">
        <v>14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88">
        <v>0</v>
      </c>
      <c r="I78" s="3">
        <v>8</v>
      </c>
      <c r="J78" s="160" t="s">
        <v>15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89">
        <v>0</v>
      </c>
      <c r="I79" s="3">
        <v>10</v>
      </c>
      <c r="J79" s="160" t="s">
        <v>16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88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20</v>
      </c>
      <c r="J82" s="160" t="s">
        <v>24</v>
      </c>
      <c r="L82" s="47" t="s">
        <v>172</v>
      </c>
      <c r="M82" s="383" t="e">
        <f>SUM(M76+M77)/(M78+M79)*100</f>
        <v>#DIV/0!</v>
      </c>
      <c r="N82" s="26"/>
      <c r="O82" s="26"/>
      <c r="S82" s="26"/>
      <c r="T82" s="26"/>
      <c r="U82" s="26"/>
      <c r="V82" s="26"/>
    </row>
    <row r="83" spans="8:22">
      <c r="H83" s="333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88">
        <v>0</v>
      </c>
      <c r="I85" s="3">
        <v>31</v>
      </c>
      <c r="J85" s="160" t="s">
        <v>64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168844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O84" sqref="O84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9"/>
      <c r="J1" s="101"/>
      <c r="Q1" s="26"/>
      <c r="R1" s="108"/>
    </row>
    <row r="2" spans="5:30">
      <c r="H2" s="409" t="s">
        <v>189</v>
      </c>
      <c r="I2" s="3"/>
      <c r="J2" s="185" t="s">
        <v>103</v>
      </c>
      <c r="K2" s="3"/>
      <c r="L2" s="179" t="s">
        <v>185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47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74728</v>
      </c>
      <c r="I4" s="3">
        <v>31</v>
      </c>
      <c r="J4" s="33" t="s">
        <v>64</v>
      </c>
      <c r="K4" s="200">
        <f>SUM(I4)</f>
        <v>31</v>
      </c>
      <c r="L4" s="272">
        <v>77394</v>
      </c>
      <c r="M4" s="390"/>
      <c r="N4" s="415"/>
      <c r="R4" s="48"/>
      <c r="S4" s="26"/>
      <c r="T4" s="26"/>
      <c r="U4" s="26"/>
      <c r="V4" s="26"/>
    </row>
    <row r="5" spans="5:30" ht="13.5" customHeight="1">
      <c r="H5" s="88">
        <v>51230</v>
      </c>
      <c r="I5" s="3">
        <v>3</v>
      </c>
      <c r="J5" s="33" t="s">
        <v>10</v>
      </c>
      <c r="K5" s="200">
        <f t="shared" ref="K5:K13" si="0">SUM(I5)</f>
        <v>3</v>
      </c>
      <c r="L5" s="272">
        <v>29427</v>
      </c>
      <c r="M5" s="45"/>
      <c r="N5" s="415"/>
      <c r="R5" s="48"/>
      <c r="S5" s="26"/>
      <c r="T5" s="26"/>
      <c r="U5" s="26"/>
      <c r="V5" s="26"/>
    </row>
    <row r="6" spans="5:30" ht="13.5" customHeight="1">
      <c r="H6" s="44">
        <v>42100</v>
      </c>
      <c r="I6" s="3">
        <v>17</v>
      </c>
      <c r="J6" s="33" t="s">
        <v>21</v>
      </c>
      <c r="K6" s="200">
        <f t="shared" si="0"/>
        <v>17</v>
      </c>
      <c r="L6" s="272">
        <v>33454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38633</v>
      </c>
      <c r="I7" s="3">
        <v>2</v>
      </c>
      <c r="J7" s="33" t="s">
        <v>6</v>
      </c>
      <c r="K7" s="200">
        <f t="shared" si="0"/>
        <v>2</v>
      </c>
      <c r="L7" s="272">
        <v>41435</v>
      </c>
      <c r="M7" s="45"/>
      <c r="N7" s="415"/>
      <c r="R7" s="48"/>
      <c r="S7" s="26"/>
      <c r="T7" s="26"/>
      <c r="U7" s="26"/>
      <c r="V7" s="26"/>
    </row>
    <row r="8" spans="5:30">
      <c r="H8" s="88">
        <v>23719</v>
      </c>
      <c r="I8" s="3">
        <v>34</v>
      </c>
      <c r="J8" s="33" t="s">
        <v>1</v>
      </c>
      <c r="K8" s="200">
        <f t="shared" si="0"/>
        <v>34</v>
      </c>
      <c r="L8" s="272">
        <v>27202</v>
      </c>
      <c r="M8" s="45"/>
      <c r="R8" s="48"/>
      <c r="S8" s="26"/>
      <c r="T8" s="26"/>
      <c r="U8" s="26"/>
      <c r="V8" s="26"/>
    </row>
    <row r="9" spans="5:30">
      <c r="H9" s="289">
        <v>18450</v>
      </c>
      <c r="I9" s="3">
        <v>40</v>
      </c>
      <c r="J9" s="33" t="s">
        <v>2</v>
      </c>
      <c r="K9" s="200">
        <f t="shared" si="0"/>
        <v>40</v>
      </c>
      <c r="L9" s="272">
        <v>16506</v>
      </c>
      <c r="M9" s="45"/>
      <c r="R9" s="48"/>
      <c r="S9" s="26"/>
      <c r="T9" s="26"/>
      <c r="U9" s="26"/>
      <c r="V9" s="26"/>
    </row>
    <row r="10" spans="5:30">
      <c r="H10" s="289">
        <v>18009</v>
      </c>
      <c r="I10" s="3">
        <v>33</v>
      </c>
      <c r="J10" s="33" t="s">
        <v>0</v>
      </c>
      <c r="K10" s="200">
        <f t="shared" si="0"/>
        <v>33</v>
      </c>
      <c r="L10" s="272">
        <v>13148</v>
      </c>
      <c r="M10" s="45"/>
      <c r="R10" s="48"/>
      <c r="S10" s="26"/>
      <c r="T10" s="26"/>
      <c r="U10" s="26"/>
      <c r="V10" s="26"/>
    </row>
    <row r="11" spans="5:30">
      <c r="H11" s="88">
        <v>14951</v>
      </c>
      <c r="I11" s="3">
        <v>13</v>
      </c>
      <c r="J11" s="33" t="s">
        <v>7</v>
      </c>
      <c r="K11" s="200">
        <f t="shared" si="0"/>
        <v>13</v>
      </c>
      <c r="L11" s="272">
        <v>17759</v>
      </c>
      <c r="M11" s="45"/>
      <c r="N11" s="29"/>
      <c r="R11" s="48"/>
      <c r="S11" s="26"/>
      <c r="T11" s="26"/>
      <c r="U11" s="26"/>
      <c r="V11" s="26"/>
    </row>
    <row r="12" spans="5:30">
      <c r="H12" s="429">
        <v>12486</v>
      </c>
      <c r="I12" s="3">
        <v>16</v>
      </c>
      <c r="J12" s="33" t="s">
        <v>3</v>
      </c>
      <c r="K12" s="200">
        <f t="shared" si="0"/>
        <v>16</v>
      </c>
      <c r="L12" s="273">
        <v>10432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2">
        <v>10813</v>
      </c>
      <c r="I13" s="14">
        <v>26</v>
      </c>
      <c r="J13" s="77" t="s">
        <v>30</v>
      </c>
      <c r="K13" s="200">
        <f t="shared" si="0"/>
        <v>26</v>
      </c>
      <c r="L13" s="273">
        <v>12931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443">
        <v>10743</v>
      </c>
      <c r="I14" s="219">
        <v>11</v>
      </c>
      <c r="J14" s="376" t="s">
        <v>17</v>
      </c>
      <c r="K14" s="107" t="s">
        <v>8</v>
      </c>
      <c r="L14" s="274">
        <v>344347</v>
      </c>
      <c r="N14" s="32"/>
      <c r="R14" s="48"/>
      <c r="S14" s="26"/>
      <c r="T14" s="26"/>
      <c r="U14" s="26"/>
      <c r="V14" s="26"/>
    </row>
    <row r="15" spans="5:30">
      <c r="H15" s="88">
        <v>10244</v>
      </c>
      <c r="I15" s="3">
        <v>38</v>
      </c>
      <c r="J15" s="33" t="s">
        <v>38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9333</v>
      </c>
      <c r="I16" s="3">
        <v>25</v>
      </c>
      <c r="J16" s="33" t="s">
        <v>29</v>
      </c>
      <c r="K16" s="50"/>
      <c r="L16" s="32"/>
      <c r="R16" s="48"/>
      <c r="S16" s="26"/>
      <c r="T16" s="26"/>
      <c r="U16" s="26"/>
      <c r="V16" s="26"/>
    </row>
    <row r="17" spans="1:22">
      <c r="H17" s="88">
        <v>7366</v>
      </c>
      <c r="I17" s="3">
        <v>36</v>
      </c>
      <c r="J17" s="33" t="s">
        <v>5</v>
      </c>
      <c r="L17" s="32"/>
      <c r="M17" s="394"/>
      <c r="R17" s="48"/>
      <c r="S17" s="26"/>
      <c r="T17" s="26"/>
      <c r="U17" s="26"/>
      <c r="V17" s="26"/>
    </row>
    <row r="18" spans="1:22">
      <c r="H18" s="446">
        <v>7255</v>
      </c>
      <c r="I18" s="3">
        <v>1</v>
      </c>
      <c r="J18" s="33" t="s">
        <v>4</v>
      </c>
      <c r="L18" s="16"/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43">
        <v>6234</v>
      </c>
      <c r="I19" s="3">
        <v>24</v>
      </c>
      <c r="J19" s="33" t="s">
        <v>28</v>
      </c>
      <c r="K19" s="116">
        <f>SUM(I4)</f>
        <v>31</v>
      </c>
      <c r="L19" s="33" t="s">
        <v>64</v>
      </c>
      <c r="M19" s="365">
        <v>67184</v>
      </c>
      <c r="N19" s="89">
        <f>SUM(H4)</f>
        <v>74728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189</v>
      </c>
      <c r="D20" s="59" t="s">
        <v>185</v>
      </c>
      <c r="E20" s="59" t="s">
        <v>41</v>
      </c>
      <c r="F20" s="59" t="s">
        <v>50</v>
      </c>
      <c r="G20" s="8" t="s">
        <v>171</v>
      </c>
      <c r="H20" s="88">
        <v>5216</v>
      </c>
      <c r="I20" s="3">
        <v>21</v>
      </c>
      <c r="J20" s="3" t="s">
        <v>155</v>
      </c>
      <c r="K20" s="116">
        <f t="shared" ref="K20:K28" si="1">SUM(I5)</f>
        <v>3</v>
      </c>
      <c r="L20" s="33" t="s">
        <v>10</v>
      </c>
      <c r="M20" s="366">
        <v>37671</v>
      </c>
      <c r="N20" s="89">
        <f t="shared" ref="N20:N28" si="2">SUM(H5)</f>
        <v>51230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64</v>
      </c>
      <c r="C21" s="199">
        <f>SUM(H4)</f>
        <v>74728</v>
      </c>
      <c r="D21" s="5">
        <f>SUM(L4)</f>
        <v>77394</v>
      </c>
      <c r="E21" s="52">
        <f t="shared" ref="E21:E30" si="3">SUM(N19/M19*100)</f>
        <v>111.22886401524173</v>
      </c>
      <c r="F21" s="52">
        <f t="shared" ref="F21:F31" si="4">SUM(C21/D21*100)</f>
        <v>96.555288523658163</v>
      </c>
      <c r="G21" s="62"/>
      <c r="H21" s="88">
        <v>4031</v>
      </c>
      <c r="I21" s="3">
        <v>9</v>
      </c>
      <c r="J21" s="3" t="s">
        <v>161</v>
      </c>
      <c r="K21" s="116">
        <f t="shared" si="1"/>
        <v>17</v>
      </c>
      <c r="L21" s="33" t="s">
        <v>21</v>
      </c>
      <c r="M21" s="366">
        <v>41471</v>
      </c>
      <c r="N21" s="89">
        <f t="shared" si="2"/>
        <v>42100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10</v>
      </c>
      <c r="C22" s="199">
        <f t="shared" ref="C22:C30" si="5">SUM(H5)</f>
        <v>51230</v>
      </c>
      <c r="D22" s="5">
        <f t="shared" ref="D22:D30" si="6">SUM(L5)</f>
        <v>29427</v>
      </c>
      <c r="E22" s="52">
        <f t="shared" si="3"/>
        <v>135.99320432162671</v>
      </c>
      <c r="F22" s="52">
        <f t="shared" si="4"/>
        <v>174.09182043701364</v>
      </c>
      <c r="G22" s="62"/>
      <c r="H22" s="88">
        <v>1863</v>
      </c>
      <c r="I22" s="3">
        <v>12</v>
      </c>
      <c r="J22" s="33" t="s">
        <v>18</v>
      </c>
      <c r="K22" s="116">
        <f t="shared" si="1"/>
        <v>2</v>
      </c>
      <c r="L22" s="33" t="s">
        <v>6</v>
      </c>
      <c r="M22" s="366">
        <v>44800</v>
      </c>
      <c r="N22" s="89">
        <f t="shared" si="2"/>
        <v>38633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21</v>
      </c>
      <c r="C23" s="199">
        <f t="shared" si="5"/>
        <v>42100</v>
      </c>
      <c r="D23" s="97">
        <f t="shared" si="6"/>
        <v>33454</v>
      </c>
      <c r="E23" s="52">
        <f t="shared" si="3"/>
        <v>101.51672252899617</v>
      </c>
      <c r="F23" s="52">
        <f t="shared" si="4"/>
        <v>125.84444311592038</v>
      </c>
      <c r="G23" s="62"/>
      <c r="H23" s="88">
        <v>1850</v>
      </c>
      <c r="I23" s="3">
        <v>10</v>
      </c>
      <c r="J23" s="33" t="s">
        <v>16</v>
      </c>
      <c r="K23" s="116">
        <f t="shared" si="1"/>
        <v>34</v>
      </c>
      <c r="L23" s="33" t="s">
        <v>1</v>
      </c>
      <c r="M23" s="366">
        <v>26331</v>
      </c>
      <c r="N23" s="89">
        <f t="shared" si="2"/>
        <v>23719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6</v>
      </c>
      <c r="C24" s="199">
        <f t="shared" si="5"/>
        <v>38633</v>
      </c>
      <c r="D24" s="5">
        <f t="shared" si="6"/>
        <v>41435</v>
      </c>
      <c r="E24" s="52">
        <f t="shared" si="3"/>
        <v>86.234375</v>
      </c>
      <c r="F24" s="52">
        <f t="shared" si="4"/>
        <v>93.237601061904186</v>
      </c>
      <c r="G24" s="62"/>
      <c r="H24" s="88">
        <v>1730</v>
      </c>
      <c r="I24" s="3">
        <v>14</v>
      </c>
      <c r="J24" s="33" t="s">
        <v>19</v>
      </c>
      <c r="K24" s="116">
        <f t="shared" si="1"/>
        <v>40</v>
      </c>
      <c r="L24" s="33" t="s">
        <v>2</v>
      </c>
      <c r="M24" s="366">
        <v>17110</v>
      </c>
      <c r="N24" s="89">
        <f t="shared" si="2"/>
        <v>18450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1</v>
      </c>
      <c r="C25" s="199">
        <f t="shared" si="5"/>
        <v>23719</v>
      </c>
      <c r="D25" s="5">
        <f t="shared" si="6"/>
        <v>27202</v>
      </c>
      <c r="E25" s="52">
        <f t="shared" si="3"/>
        <v>90.080133682731372</v>
      </c>
      <c r="F25" s="52">
        <f t="shared" si="4"/>
        <v>87.195794426880383</v>
      </c>
      <c r="G25" s="72"/>
      <c r="H25" s="44">
        <v>1704</v>
      </c>
      <c r="I25" s="3">
        <v>37</v>
      </c>
      <c r="J25" s="33" t="s">
        <v>37</v>
      </c>
      <c r="K25" s="116">
        <f t="shared" si="1"/>
        <v>33</v>
      </c>
      <c r="L25" s="33" t="s">
        <v>0</v>
      </c>
      <c r="M25" s="366">
        <v>13914</v>
      </c>
      <c r="N25" s="89">
        <f t="shared" si="2"/>
        <v>18009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2</v>
      </c>
      <c r="C26" s="199">
        <f t="shared" si="5"/>
        <v>18450</v>
      </c>
      <c r="D26" s="5">
        <f t="shared" si="6"/>
        <v>16506</v>
      </c>
      <c r="E26" s="52">
        <f t="shared" si="3"/>
        <v>107.83167738164816</v>
      </c>
      <c r="F26" s="52">
        <f t="shared" si="4"/>
        <v>111.77753544165758</v>
      </c>
      <c r="G26" s="62"/>
      <c r="H26" s="88">
        <v>807</v>
      </c>
      <c r="I26" s="3">
        <v>32</v>
      </c>
      <c r="J26" s="33" t="s">
        <v>35</v>
      </c>
      <c r="K26" s="116">
        <f t="shared" si="1"/>
        <v>13</v>
      </c>
      <c r="L26" s="33" t="s">
        <v>7</v>
      </c>
      <c r="M26" s="366">
        <v>14478</v>
      </c>
      <c r="N26" s="89">
        <f t="shared" si="2"/>
        <v>14951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0</v>
      </c>
      <c r="C27" s="199">
        <f t="shared" si="5"/>
        <v>18009</v>
      </c>
      <c r="D27" s="5">
        <f t="shared" si="6"/>
        <v>13148</v>
      </c>
      <c r="E27" s="52">
        <f t="shared" si="3"/>
        <v>129.43078913324709</v>
      </c>
      <c r="F27" s="52">
        <f t="shared" si="4"/>
        <v>136.971402494676</v>
      </c>
      <c r="G27" s="62"/>
      <c r="H27" s="88">
        <v>618</v>
      </c>
      <c r="I27" s="3">
        <v>4</v>
      </c>
      <c r="J27" s="33" t="s">
        <v>11</v>
      </c>
      <c r="K27" s="116">
        <f t="shared" si="1"/>
        <v>16</v>
      </c>
      <c r="L27" s="33" t="s">
        <v>3</v>
      </c>
      <c r="M27" s="367">
        <v>12735</v>
      </c>
      <c r="N27" s="89">
        <f t="shared" si="2"/>
        <v>12486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7</v>
      </c>
      <c r="C28" s="199">
        <f t="shared" si="5"/>
        <v>14951</v>
      </c>
      <c r="D28" s="5">
        <f t="shared" si="6"/>
        <v>17759</v>
      </c>
      <c r="E28" s="52">
        <f t="shared" si="3"/>
        <v>103.26702583229728</v>
      </c>
      <c r="F28" s="52">
        <f t="shared" si="4"/>
        <v>84.188298890703308</v>
      </c>
      <c r="G28" s="73"/>
      <c r="H28" s="88">
        <v>483</v>
      </c>
      <c r="I28" s="3">
        <v>15</v>
      </c>
      <c r="J28" s="33" t="s">
        <v>20</v>
      </c>
      <c r="K28" s="180">
        <f t="shared" si="1"/>
        <v>26</v>
      </c>
      <c r="L28" s="77" t="s">
        <v>30</v>
      </c>
      <c r="M28" s="368">
        <v>11701</v>
      </c>
      <c r="N28" s="166">
        <f t="shared" si="2"/>
        <v>10813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3</v>
      </c>
      <c r="C29" s="199">
        <f t="shared" si="5"/>
        <v>12486</v>
      </c>
      <c r="D29" s="5">
        <f t="shared" si="6"/>
        <v>10432</v>
      </c>
      <c r="E29" s="52">
        <f t="shared" si="3"/>
        <v>98.044758539458186</v>
      </c>
      <c r="F29" s="52">
        <f t="shared" si="4"/>
        <v>119.68941717791411</v>
      </c>
      <c r="G29" s="72"/>
      <c r="H29" s="88">
        <v>396</v>
      </c>
      <c r="I29" s="3">
        <v>20</v>
      </c>
      <c r="J29" s="33" t="s">
        <v>24</v>
      </c>
      <c r="K29" s="114"/>
      <c r="L29" s="114" t="s">
        <v>55</v>
      </c>
      <c r="M29" s="369">
        <v>356822</v>
      </c>
      <c r="N29" s="171">
        <f>SUM(H44)</f>
        <v>375812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30</v>
      </c>
      <c r="C30" s="199">
        <f t="shared" si="5"/>
        <v>10813</v>
      </c>
      <c r="D30" s="5">
        <f t="shared" si="6"/>
        <v>12931</v>
      </c>
      <c r="E30" s="57">
        <f t="shared" si="3"/>
        <v>92.41090505085036</v>
      </c>
      <c r="F30" s="63">
        <f t="shared" si="4"/>
        <v>83.620756322016859</v>
      </c>
      <c r="G30" s="75"/>
      <c r="H30" s="88">
        <v>275</v>
      </c>
      <c r="I30" s="3">
        <v>27</v>
      </c>
      <c r="J30" s="33" t="s">
        <v>31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375812</v>
      </c>
      <c r="D31" s="67">
        <f>SUM(L14)</f>
        <v>344347</v>
      </c>
      <c r="E31" s="70">
        <f>SUM(N29/M29*100)</f>
        <v>105.32198126797114</v>
      </c>
      <c r="F31" s="63">
        <f t="shared" si="4"/>
        <v>109.13758505228736</v>
      </c>
      <c r="G31" s="83">
        <v>47.1</v>
      </c>
      <c r="H31" s="88">
        <v>204</v>
      </c>
      <c r="I31" s="3">
        <v>7</v>
      </c>
      <c r="J31" s="33" t="s">
        <v>14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196</v>
      </c>
      <c r="I32" s="3">
        <v>5</v>
      </c>
      <c r="J32" s="33" t="s">
        <v>12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117</v>
      </c>
      <c r="I33" s="3">
        <v>39</v>
      </c>
      <c r="J33" s="33" t="s">
        <v>39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88">
        <v>12</v>
      </c>
      <c r="I34" s="3">
        <v>18</v>
      </c>
      <c r="J34" s="33" t="s">
        <v>22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8</v>
      </c>
      <c r="I35" s="3">
        <v>19</v>
      </c>
      <c r="J35" s="33" t="s">
        <v>23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420">
        <v>7</v>
      </c>
      <c r="I36" s="3">
        <v>23</v>
      </c>
      <c r="J36" s="33" t="s">
        <v>27</v>
      </c>
      <c r="N36" s="26"/>
      <c r="R36" s="48"/>
      <c r="S36" s="26"/>
      <c r="T36" s="26"/>
      <c r="U36" s="26"/>
      <c r="V36" s="26"/>
    </row>
    <row r="37" spans="3:30">
      <c r="H37" s="88">
        <v>1</v>
      </c>
      <c r="I37" s="3">
        <v>30</v>
      </c>
      <c r="J37" s="33" t="s">
        <v>33</v>
      </c>
      <c r="L37" s="47"/>
      <c r="M37" s="419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6</v>
      </c>
      <c r="J38" s="33" t="s">
        <v>13</v>
      </c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8</v>
      </c>
      <c r="J39" s="33" t="s">
        <v>15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22</v>
      </c>
      <c r="J40" s="33" t="s">
        <v>26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29</v>
      </c>
      <c r="J42" s="33" t="s">
        <v>54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375812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189</v>
      </c>
      <c r="I48" s="3"/>
      <c r="J48" s="188" t="s">
        <v>91</v>
      </c>
      <c r="K48" s="3"/>
      <c r="L48" s="326" t="s">
        <v>185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4" t="s">
        <v>99</v>
      </c>
      <c r="I49" s="3"/>
      <c r="J49" s="144" t="s">
        <v>9</v>
      </c>
      <c r="K49" s="3"/>
      <c r="L49" s="326" t="s">
        <v>99</v>
      </c>
      <c r="M49" s="395"/>
      <c r="R49" s="48"/>
      <c r="S49" s="26"/>
      <c r="T49" s="26"/>
      <c r="U49" s="26"/>
      <c r="V49" s="26"/>
    </row>
    <row r="50" spans="1:22" ht="13.5" customHeight="1">
      <c r="H50" s="420">
        <v>14674</v>
      </c>
      <c r="I50" s="3">
        <v>16</v>
      </c>
      <c r="J50" s="33" t="s">
        <v>3</v>
      </c>
      <c r="K50" s="324">
        <f>SUM(I50)</f>
        <v>16</v>
      </c>
      <c r="L50" s="327">
        <v>14356</v>
      </c>
      <c r="M50" s="395"/>
      <c r="R50" s="48"/>
      <c r="S50" s="26"/>
      <c r="T50" s="26"/>
      <c r="U50" s="26"/>
      <c r="V50" s="26"/>
    </row>
    <row r="51" spans="1:22" ht="13.5" customHeight="1">
      <c r="H51" s="88">
        <v>11392</v>
      </c>
      <c r="I51" s="3">
        <v>26</v>
      </c>
      <c r="J51" s="33" t="s">
        <v>30</v>
      </c>
      <c r="K51" s="324">
        <f t="shared" ref="K51:K59" si="7">SUM(I51)</f>
        <v>26</v>
      </c>
      <c r="L51" s="328">
        <v>12829</v>
      </c>
      <c r="M51" s="395"/>
      <c r="R51" s="48"/>
      <c r="S51" s="26"/>
      <c r="T51" s="26"/>
      <c r="U51" s="26"/>
      <c r="V51" s="26"/>
    </row>
    <row r="52" spans="1:22" ht="14.25" thickBot="1">
      <c r="H52" s="44">
        <v>5961</v>
      </c>
      <c r="I52" s="3">
        <v>33</v>
      </c>
      <c r="J52" s="33" t="s">
        <v>0</v>
      </c>
      <c r="K52" s="324">
        <f t="shared" si="7"/>
        <v>33</v>
      </c>
      <c r="L52" s="328">
        <v>5195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189</v>
      </c>
      <c r="D53" s="59" t="s">
        <v>185</v>
      </c>
      <c r="E53" s="59" t="s">
        <v>41</v>
      </c>
      <c r="F53" s="59" t="s">
        <v>50</v>
      </c>
      <c r="G53" s="8" t="s">
        <v>171</v>
      </c>
      <c r="H53" s="44">
        <v>3021</v>
      </c>
      <c r="I53" s="3">
        <v>25</v>
      </c>
      <c r="J53" s="33" t="s">
        <v>29</v>
      </c>
      <c r="K53" s="324">
        <f t="shared" si="7"/>
        <v>25</v>
      </c>
      <c r="L53" s="328">
        <v>2166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14674</v>
      </c>
      <c r="D54" s="97">
        <f>SUM(L50)</f>
        <v>14356</v>
      </c>
      <c r="E54" s="52">
        <f t="shared" ref="E54:E63" si="8">SUM(N67/M67*100)</f>
        <v>96.38095238095238</v>
      </c>
      <c r="F54" s="52">
        <f t="shared" ref="F54:F62" si="9">SUM(C54/D54*100)</f>
        <v>102.21510169963778</v>
      </c>
      <c r="G54" s="62"/>
      <c r="H54" s="44">
        <v>3021</v>
      </c>
      <c r="I54" s="3">
        <v>34</v>
      </c>
      <c r="J54" s="33" t="s">
        <v>1</v>
      </c>
      <c r="K54" s="324">
        <f t="shared" si="7"/>
        <v>34</v>
      </c>
      <c r="L54" s="328">
        <v>12048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11392</v>
      </c>
      <c r="D55" s="97">
        <f t="shared" ref="D55:D63" si="11">SUM(L51)</f>
        <v>12829</v>
      </c>
      <c r="E55" s="52">
        <f t="shared" si="8"/>
        <v>99.597831788774258</v>
      </c>
      <c r="F55" s="52">
        <f t="shared" si="9"/>
        <v>88.798815184347959</v>
      </c>
      <c r="G55" s="62"/>
      <c r="H55" s="44">
        <v>1904</v>
      </c>
      <c r="I55" s="3">
        <v>36</v>
      </c>
      <c r="J55" s="33" t="s">
        <v>5</v>
      </c>
      <c r="K55" s="324">
        <f t="shared" si="7"/>
        <v>36</v>
      </c>
      <c r="L55" s="328">
        <v>1174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5961</v>
      </c>
      <c r="D56" s="97">
        <f t="shared" si="11"/>
        <v>5195</v>
      </c>
      <c r="E56" s="52">
        <f t="shared" si="8"/>
        <v>114.89976869699305</v>
      </c>
      <c r="F56" s="52">
        <f t="shared" si="9"/>
        <v>114.74494706448507</v>
      </c>
      <c r="G56" s="62"/>
      <c r="H56" s="44">
        <v>1855</v>
      </c>
      <c r="I56" s="3">
        <v>17</v>
      </c>
      <c r="J56" s="33" t="s">
        <v>21</v>
      </c>
      <c r="K56" s="324">
        <f t="shared" si="7"/>
        <v>17</v>
      </c>
      <c r="L56" s="328">
        <v>1115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29</v>
      </c>
      <c r="C57" s="43">
        <f t="shared" si="10"/>
        <v>3021</v>
      </c>
      <c r="D57" s="97">
        <f t="shared" si="11"/>
        <v>2166</v>
      </c>
      <c r="E57" s="52">
        <f t="shared" si="8"/>
        <v>76.539143653407649</v>
      </c>
      <c r="F57" s="52">
        <f t="shared" si="9"/>
        <v>139.4736842105263</v>
      </c>
      <c r="G57" s="62"/>
      <c r="H57" s="44">
        <v>1765</v>
      </c>
      <c r="I57" s="3">
        <v>40</v>
      </c>
      <c r="J57" s="33" t="s">
        <v>2</v>
      </c>
      <c r="K57" s="324">
        <f t="shared" si="7"/>
        <v>40</v>
      </c>
      <c r="L57" s="328">
        <v>1721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3021</v>
      </c>
      <c r="D58" s="97">
        <f t="shared" si="11"/>
        <v>12048</v>
      </c>
      <c r="E58" s="52">
        <f t="shared" si="8"/>
        <v>96.733909702209402</v>
      </c>
      <c r="F58" s="52">
        <f t="shared" si="9"/>
        <v>25.074701195219124</v>
      </c>
      <c r="G58" s="72"/>
      <c r="H58" s="44">
        <v>1416</v>
      </c>
      <c r="I58" s="3">
        <v>39</v>
      </c>
      <c r="J58" s="33" t="s">
        <v>39</v>
      </c>
      <c r="K58" s="324">
        <f t="shared" si="7"/>
        <v>39</v>
      </c>
      <c r="L58" s="328">
        <v>1438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5</v>
      </c>
      <c r="C59" s="43">
        <f t="shared" si="10"/>
        <v>1904</v>
      </c>
      <c r="D59" s="97">
        <f t="shared" si="11"/>
        <v>1174</v>
      </c>
      <c r="E59" s="52">
        <f t="shared" si="8"/>
        <v>113.73954599761052</v>
      </c>
      <c r="F59" s="52">
        <f t="shared" si="9"/>
        <v>162.18057921635435</v>
      </c>
      <c r="G59" s="62"/>
      <c r="H59" s="373">
        <v>1226</v>
      </c>
      <c r="I59" s="14">
        <v>1</v>
      </c>
      <c r="J59" s="77" t="s">
        <v>4</v>
      </c>
      <c r="K59" s="325">
        <f t="shared" si="7"/>
        <v>1</v>
      </c>
      <c r="L59" s="329">
        <v>623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21</v>
      </c>
      <c r="C60" s="89">
        <f t="shared" si="10"/>
        <v>1855</v>
      </c>
      <c r="D60" s="97">
        <f t="shared" si="11"/>
        <v>1115</v>
      </c>
      <c r="E60" s="52">
        <f t="shared" si="8"/>
        <v>131.37393767705385</v>
      </c>
      <c r="F60" s="52">
        <f t="shared" si="9"/>
        <v>166.3677130044843</v>
      </c>
      <c r="G60" s="62"/>
      <c r="H60" s="454">
        <v>1050</v>
      </c>
      <c r="I60" s="219">
        <v>38</v>
      </c>
      <c r="J60" s="376" t="s">
        <v>38</v>
      </c>
      <c r="K60" s="362" t="s">
        <v>8</v>
      </c>
      <c r="L60" s="371">
        <v>58111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2</v>
      </c>
      <c r="C61" s="43">
        <f t="shared" si="10"/>
        <v>1765</v>
      </c>
      <c r="D61" s="97">
        <f t="shared" si="11"/>
        <v>1721</v>
      </c>
      <c r="E61" s="52">
        <f t="shared" si="8"/>
        <v>104.3144208037825</v>
      </c>
      <c r="F61" s="52">
        <f t="shared" si="9"/>
        <v>102.55665310865776</v>
      </c>
      <c r="G61" s="73"/>
      <c r="H61" s="88">
        <v>967</v>
      </c>
      <c r="I61" s="3">
        <v>31</v>
      </c>
      <c r="J61" s="33" t="s">
        <v>64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39</v>
      </c>
      <c r="C62" s="43">
        <f t="shared" si="10"/>
        <v>1416</v>
      </c>
      <c r="D62" s="97">
        <f t="shared" si="11"/>
        <v>1438</v>
      </c>
      <c r="E62" s="57">
        <f t="shared" si="8"/>
        <v>103.88848129126926</v>
      </c>
      <c r="F62" s="52">
        <f t="shared" si="9"/>
        <v>98.470097357440892</v>
      </c>
      <c r="G62" s="72"/>
      <c r="H62" s="44">
        <v>743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4</v>
      </c>
      <c r="C63" s="43">
        <f t="shared" si="10"/>
        <v>1226</v>
      </c>
      <c r="D63" s="97">
        <f t="shared" si="11"/>
        <v>623</v>
      </c>
      <c r="E63" s="57">
        <f t="shared" si="8"/>
        <v>94.162826420890937</v>
      </c>
      <c r="F63" s="52">
        <f>SUM(C63/D63*100)</f>
        <v>196.78972712680579</v>
      </c>
      <c r="G63" s="75"/>
      <c r="H63" s="88">
        <v>644</v>
      </c>
      <c r="I63" s="3">
        <v>24</v>
      </c>
      <c r="J63" s="33" t="s">
        <v>28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50763</v>
      </c>
      <c r="D64" s="67">
        <f>SUM(L60)</f>
        <v>58111</v>
      </c>
      <c r="E64" s="70">
        <f>SUM(N77/M77*100)</f>
        <v>100.03350017735389</v>
      </c>
      <c r="F64" s="70">
        <f>SUM(C64/D64*100)</f>
        <v>87.355233948822089</v>
      </c>
      <c r="G64" s="385">
        <v>127.1</v>
      </c>
      <c r="H64" s="446">
        <v>305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291</v>
      </c>
      <c r="I65" s="3">
        <v>19</v>
      </c>
      <c r="J65" s="33" t="s">
        <v>23</v>
      </c>
      <c r="M65" s="394"/>
      <c r="N65" s="26"/>
      <c r="R65" s="48"/>
      <c r="S65" s="26"/>
      <c r="T65" s="26"/>
      <c r="U65" s="26"/>
      <c r="V65" s="26"/>
    </row>
    <row r="66" spans="3:22">
      <c r="H66" s="44">
        <v>240</v>
      </c>
      <c r="I66" s="3">
        <v>37</v>
      </c>
      <c r="J66" s="33" t="s">
        <v>37</v>
      </c>
      <c r="L66" s="16"/>
      <c r="M66" s="340" t="s">
        <v>63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88">
        <v>171</v>
      </c>
      <c r="I67" s="3">
        <v>15</v>
      </c>
      <c r="J67" s="33" t="s">
        <v>20</v>
      </c>
      <c r="K67" s="3">
        <f>SUM(I50)</f>
        <v>16</v>
      </c>
      <c r="L67" s="33" t="s">
        <v>3</v>
      </c>
      <c r="M67" s="387">
        <v>15225</v>
      </c>
      <c r="N67" s="89">
        <f>SUM(H50)</f>
        <v>14674</v>
      </c>
      <c r="R67" s="48"/>
      <c r="S67" s="26"/>
      <c r="T67" s="26"/>
      <c r="U67" s="26"/>
      <c r="V67" s="26"/>
    </row>
    <row r="68" spans="3:22">
      <c r="C68" s="26"/>
      <c r="H68" s="44">
        <v>100</v>
      </c>
      <c r="I68" s="3">
        <v>9</v>
      </c>
      <c r="J68" s="3" t="s">
        <v>161</v>
      </c>
      <c r="K68" s="3">
        <f t="shared" ref="K68:K76" si="12">SUM(I51)</f>
        <v>26</v>
      </c>
      <c r="L68" s="33" t="s">
        <v>30</v>
      </c>
      <c r="M68" s="388">
        <v>11438</v>
      </c>
      <c r="N68" s="89">
        <f t="shared" ref="N68:N76" si="13">SUM(H51)</f>
        <v>11392</v>
      </c>
      <c r="R68" s="48"/>
      <c r="S68" s="26"/>
      <c r="T68" s="26"/>
      <c r="U68" s="26"/>
      <c r="V68" s="26"/>
    </row>
    <row r="69" spans="3:22">
      <c r="H69" s="44">
        <v>17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8">
        <v>5188</v>
      </c>
      <c r="N69" s="89">
        <f t="shared" si="13"/>
        <v>5961</v>
      </c>
      <c r="R69" s="48"/>
      <c r="S69" s="26"/>
      <c r="T69" s="26"/>
      <c r="U69" s="26"/>
      <c r="V69" s="26"/>
    </row>
    <row r="70" spans="3:22">
      <c r="H70" s="44">
        <v>0</v>
      </c>
      <c r="I70" s="3">
        <v>2</v>
      </c>
      <c r="J70" s="33" t="s">
        <v>6</v>
      </c>
      <c r="K70" s="3">
        <f t="shared" si="12"/>
        <v>25</v>
      </c>
      <c r="L70" s="33" t="s">
        <v>29</v>
      </c>
      <c r="M70" s="388">
        <v>3947</v>
      </c>
      <c r="N70" s="89">
        <f t="shared" si="13"/>
        <v>3021</v>
      </c>
      <c r="R70" s="48"/>
      <c r="S70" s="26"/>
      <c r="T70" s="26"/>
      <c r="U70" s="26"/>
      <c r="V70" s="26"/>
    </row>
    <row r="71" spans="3:22">
      <c r="H71" s="44">
        <v>0</v>
      </c>
      <c r="I71" s="3">
        <v>3</v>
      </c>
      <c r="J71" s="33" t="s">
        <v>10</v>
      </c>
      <c r="K71" s="3">
        <f t="shared" si="12"/>
        <v>34</v>
      </c>
      <c r="L71" s="33" t="s">
        <v>1</v>
      </c>
      <c r="M71" s="388">
        <v>3123</v>
      </c>
      <c r="N71" s="89">
        <f t="shared" si="13"/>
        <v>3021</v>
      </c>
      <c r="R71" s="48"/>
      <c r="S71" s="26"/>
      <c r="T71" s="26"/>
      <c r="U71" s="26"/>
      <c r="V71" s="26"/>
    </row>
    <row r="72" spans="3:22">
      <c r="H72" s="44">
        <v>0</v>
      </c>
      <c r="I72" s="3">
        <v>4</v>
      </c>
      <c r="J72" s="33" t="s">
        <v>11</v>
      </c>
      <c r="K72" s="3">
        <f t="shared" si="12"/>
        <v>36</v>
      </c>
      <c r="L72" s="33" t="s">
        <v>5</v>
      </c>
      <c r="M72" s="388">
        <v>1674</v>
      </c>
      <c r="N72" s="89">
        <f t="shared" si="13"/>
        <v>1904</v>
      </c>
      <c r="R72" s="48"/>
      <c r="S72" s="26"/>
      <c r="T72" s="26"/>
      <c r="U72" s="26"/>
      <c r="V72" s="26"/>
    </row>
    <row r="73" spans="3:22">
      <c r="H73" s="44">
        <v>0</v>
      </c>
      <c r="I73" s="3">
        <v>5</v>
      </c>
      <c r="J73" s="33" t="s">
        <v>12</v>
      </c>
      <c r="K73" s="3">
        <f t="shared" si="12"/>
        <v>17</v>
      </c>
      <c r="L73" s="33" t="s">
        <v>21</v>
      </c>
      <c r="M73" s="388">
        <v>1412</v>
      </c>
      <c r="N73" s="89">
        <f t="shared" si="13"/>
        <v>1855</v>
      </c>
      <c r="R73" s="48"/>
      <c r="S73" s="26"/>
      <c r="T73" s="26"/>
      <c r="U73" s="26"/>
      <c r="V73" s="26"/>
    </row>
    <row r="74" spans="3:22">
      <c r="H74" s="44">
        <v>0</v>
      </c>
      <c r="I74" s="3">
        <v>6</v>
      </c>
      <c r="J74" s="33" t="s">
        <v>13</v>
      </c>
      <c r="K74" s="3">
        <f t="shared" si="12"/>
        <v>40</v>
      </c>
      <c r="L74" s="33" t="s">
        <v>2</v>
      </c>
      <c r="M74" s="388">
        <v>1692</v>
      </c>
      <c r="N74" s="89">
        <f t="shared" si="13"/>
        <v>1765</v>
      </c>
      <c r="R74" s="48"/>
      <c r="S74" s="26"/>
      <c r="T74" s="26"/>
      <c r="U74" s="26"/>
      <c r="V74" s="26"/>
    </row>
    <row r="75" spans="3:22">
      <c r="H75" s="88">
        <v>0</v>
      </c>
      <c r="I75" s="3">
        <v>7</v>
      </c>
      <c r="J75" s="33" t="s">
        <v>14</v>
      </c>
      <c r="K75" s="3">
        <f t="shared" si="12"/>
        <v>39</v>
      </c>
      <c r="L75" s="33" t="s">
        <v>39</v>
      </c>
      <c r="M75" s="388">
        <v>1363</v>
      </c>
      <c r="N75" s="89">
        <f t="shared" si="13"/>
        <v>1416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8</v>
      </c>
      <c r="J76" s="33" t="s">
        <v>15</v>
      </c>
      <c r="K76" s="14">
        <f t="shared" si="12"/>
        <v>1</v>
      </c>
      <c r="L76" s="77" t="s">
        <v>4</v>
      </c>
      <c r="M76" s="389">
        <v>1302</v>
      </c>
      <c r="N76" s="166">
        <f t="shared" si="13"/>
        <v>1226</v>
      </c>
      <c r="R76" s="48"/>
      <c r="S76" s="26"/>
      <c r="T76" s="26"/>
      <c r="U76" s="26"/>
      <c r="V76" s="26"/>
    </row>
    <row r="77" spans="3:22" ht="14.25" thickTop="1">
      <c r="H77" s="289">
        <v>0</v>
      </c>
      <c r="I77" s="3">
        <v>10</v>
      </c>
      <c r="J77" s="33" t="s">
        <v>16</v>
      </c>
      <c r="K77" s="3"/>
      <c r="L77" s="114" t="s">
        <v>56</v>
      </c>
      <c r="M77" s="294">
        <v>50746</v>
      </c>
      <c r="N77" s="171">
        <f>SUM(H90)</f>
        <v>50763</v>
      </c>
      <c r="R77" s="48"/>
      <c r="S77" s="26"/>
      <c r="T77" s="26"/>
      <c r="U77" s="26"/>
      <c r="V77" s="26"/>
    </row>
    <row r="78" spans="3:22">
      <c r="H78" s="43">
        <v>0</v>
      </c>
      <c r="I78" s="3">
        <v>12</v>
      </c>
      <c r="J78" s="33" t="s">
        <v>18</v>
      </c>
      <c r="R78" s="48"/>
      <c r="S78" s="26"/>
      <c r="T78" s="26"/>
      <c r="U78" s="26"/>
      <c r="V78" s="26"/>
    </row>
    <row r="79" spans="3:22">
      <c r="H79" s="88">
        <v>0</v>
      </c>
      <c r="I79" s="3">
        <v>18</v>
      </c>
      <c r="J79" s="33" t="s">
        <v>22</v>
      </c>
      <c r="R79" s="48"/>
      <c r="S79" s="26"/>
      <c r="T79" s="26"/>
      <c r="U79" s="26"/>
      <c r="V79" s="26"/>
    </row>
    <row r="80" spans="3:22">
      <c r="H80" s="414">
        <v>0</v>
      </c>
      <c r="I80" s="3">
        <v>20</v>
      </c>
      <c r="J80" s="33" t="s">
        <v>24</v>
      </c>
      <c r="R80" s="48"/>
      <c r="S80" s="26"/>
      <c r="T80" s="26"/>
      <c r="U80" s="26"/>
      <c r="V80" s="26"/>
    </row>
    <row r="81" spans="8:22">
      <c r="H81" s="43">
        <v>0</v>
      </c>
      <c r="I81" s="3">
        <v>21</v>
      </c>
      <c r="J81" s="33" t="s">
        <v>72</v>
      </c>
      <c r="R81" s="48"/>
      <c r="S81" s="26"/>
      <c r="T81" s="26"/>
      <c r="U81" s="26"/>
      <c r="V81" s="26"/>
    </row>
    <row r="82" spans="8:22">
      <c r="H82" s="44">
        <v>0</v>
      </c>
      <c r="I82" s="3">
        <v>22</v>
      </c>
      <c r="J82" s="33" t="s">
        <v>26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23</v>
      </c>
      <c r="J83" s="33" t="s">
        <v>27</v>
      </c>
      <c r="L83" s="42"/>
      <c r="M83" s="26"/>
      <c r="R83" s="48"/>
      <c r="S83" s="26"/>
      <c r="T83" s="26"/>
      <c r="U83" s="26"/>
      <c r="V83" s="26"/>
    </row>
    <row r="84" spans="8:22">
      <c r="H84" s="88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88">
        <v>0</v>
      </c>
      <c r="I89" s="3">
        <v>35</v>
      </c>
      <c r="J89" s="33" t="s">
        <v>36</v>
      </c>
      <c r="R89" s="48"/>
    </row>
    <row r="90" spans="8:22">
      <c r="H90" s="117">
        <f>SUM(H50:H89)</f>
        <v>50763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P88" sqref="P88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/>
      <c r="I1" s="380"/>
      <c r="J1" s="46"/>
      <c r="L1" s="47"/>
      <c r="M1" s="392"/>
      <c r="N1" s="47"/>
      <c r="O1" s="48"/>
      <c r="R1" s="108"/>
    </row>
    <row r="2" spans="8:30" ht="13.5" customHeight="1">
      <c r="H2" s="290" t="s">
        <v>205</v>
      </c>
      <c r="I2" s="3"/>
      <c r="J2" s="182" t="s">
        <v>70</v>
      </c>
      <c r="K2" s="81"/>
      <c r="L2" s="316" t="s">
        <v>195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>
      <c r="H4" s="89">
        <v>23943</v>
      </c>
      <c r="I4" s="3">
        <v>33</v>
      </c>
      <c r="J4" s="160" t="s">
        <v>0</v>
      </c>
      <c r="K4" s="120">
        <f>SUM(I4)</f>
        <v>33</v>
      </c>
      <c r="L4" s="309">
        <v>19868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15324</v>
      </c>
      <c r="I5" s="3">
        <v>13</v>
      </c>
      <c r="J5" s="160" t="s">
        <v>7</v>
      </c>
      <c r="K5" s="120">
        <f t="shared" ref="K5:K13" si="0">SUM(I5)</f>
        <v>13</v>
      </c>
      <c r="L5" s="310">
        <v>17419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12229</v>
      </c>
      <c r="I6" s="3">
        <v>9</v>
      </c>
      <c r="J6" s="3" t="s">
        <v>161</v>
      </c>
      <c r="K6" s="120">
        <f t="shared" si="0"/>
        <v>9</v>
      </c>
      <c r="L6" s="310">
        <v>11416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9012</v>
      </c>
      <c r="I7" s="3">
        <v>34</v>
      </c>
      <c r="J7" s="160" t="s">
        <v>1</v>
      </c>
      <c r="K7" s="120">
        <f t="shared" si="0"/>
        <v>34</v>
      </c>
      <c r="L7" s="310">
        <v>3114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289">
        <v>7318</v>
      </c>
      <c r="I8" s="3">
        <v>24</v>
      </c>
      <c r="J8" s="160" t="s">
        <v>28</v>
      </c>
      <c r="K8" s="120">
        <f t="shared" si="0"/>
        <v>24</v>
      </c>
      <c r="L8" s="310">
        <v>6689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3891</v>
      </c>
      <c r="I9" s="3">
        <v>20</v>
      </c>
      <c r="J9" s="160" t="s">
        <v>24</v>
      </c>
      <c r="K9" s="120">
        <f t="shared" si="0"/>
        <v>20</v>
      </c>
      <c r="L9" s="310">
        <v>4055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3287</v>
      </c>
      <c r="I10" s="3">
        <v>22</v>
      </c>
      <c r="J10" s="160" t="s">
        <v>26</v>
      </c>
      <c r="K10" s="120">
        <f t="shared" si="0"/>
        <v>22</v>
      </c>
      <c r="L10" s="310">
        <v>3572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3233</v>
      </c>
      <c r="I11" s="3">
        <v>17</v>
      </c>
      <c r="J11" s="160" t="s">
        <v>21</v>
      </c>
      <c r="K11" s="120">
        <f t="shared" si="0"/>
        <v>17</v>
      </c>
      <c r="L11" s="310">
        <v>3145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3191</v>
      </c>
      <c r="I12" s="3">
        <v>25</v>
      </c>
      <c r="J12" s="160" t="s">
        <v>29</v>
      </c>
      <c r="K12" s="120">
        <f t="shared" si="0"/>
        <v>25</v>
      </c>
      <c r="L12" s="310">
        <v>4969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3119</v>
      </c>
      <c r="I13" s="14">
        <v>1</v>
      </c>
      <c r="J13" s="162" t="s">
        <v>4</v>
      </c>
      <c r="K13" s="181">
        <f t="shared" si="0"/>
        <v>1</v>
      </c>
      <c r="L13" s="318">
        <v>2530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1937</v>
      </c>
      <c r="I14" s="219">
        <v>26</v>
      </c>
      <c r="J14" s="220" t="s">
        <v>30</v>
      </c>
      <c r="K14" s="81" t="s">
        <v>8</v>
      </c>
      <c r="L14" s="319">
        <v>90224</v>
      </c>
      <c r="N14" s="48"/>
      <c r="R14" s="48"/>
      <c r="S14" s="26"/>
      <c r="T14" s="26"/>
      <c r="U14" s="26"/>
      <c r="V14" s="26"/>
    </row>
    <row r="15" spans="8:30" ht="13.5" customHeight="1">
      <c r="H15" s="88">
        <v>1211</v>
      </c>
      <c r="I15" s="3">
        <v>6</v>
      </c>
      <c r="J15" s="160" t="s">
        <v>13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1175</v>
      </c>
      <c r="I16" s="3">
        <v>21</v>
      </c>
      <c r="J16" s="160" t="s">
        <v>25</v>
      </c>
      <c r="K16" s="50"/>
      <c r="R16" s="48"/>
      <c r="S16" s="26"/>
      <c r="T16" s="26"/>
      <c r="U16" s="26"/>
      <c r="V16" s="26"/>
    </row>
    <row r="17" spans="1:22" ht="13.5" customHeight="1">
      <c r="H17" s="88">
        <v>994</v>
      </c>
      <c r="I17" s="3">
        <v>16</v>
      </c>
      <c r="J17" s="160" t="s">
        <v>3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976</v>
      </c>
      <c r="I18" s="3">
        <v>12</v>
      </c>
      <c r="J18" s="160" t="s">
        <v>18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973</v>
      </c>
      <c r="I19" s="3">
        <v>36</v>
      </c>
      <c r="J19" s="160" t="s">
        <v>5</v>
      </c>
      <c r="L19" s="16"/>
      <c r="M19" s="431" t="s">
        <v>179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907</v>
      </c>
      <c r="I20" s="3">
        <v>2</v>
      </c>
      <c r="J20" s="160" t="s">
        <v>6</v>
      </c>
      <c r="K20" s="120">
        <f>SUM(I4)</f>
        <v>33</v>
      </c>
      <c r="L20" s="160" t="s">
        <v>0</v>
      </c>
      <c r="M20" s="320">
        <v>21652</v>
      </c>
      <c r="N20" s="89">
        <f>SUM(H4)</f>
        <v>23943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200</v>
      </c>
      <c r="D21" s="59" t="s">
        <v>189</v>
      </c>
      <c r="E21" s="59" t="s">
        <v>41</v>
      </c>
      <c r="F21" s="59" t="s">
        <v>50</v>
      </c>
      <c r="G21" s="8" t="s">
        <v>171</v>
      </c>
      <c r="H21" s="88">
        <v>897</v>
      </c>
      <c r="I21" s="3">
        <v>15</v>
      </c>
      <c r="J21" s="160" t="s">
        <v>20</v>
      </c>
      <c r="K21" s="120">
        <f t="shared" ref="K21:K29" si="1">SUM(I5)</f>
        <v>13</v>
      </c>
      <c r="L21" s="160" t="s">
        <v>7</v>
      </c>
      <c r="M21" s="321">
        <v>16125</v>
      </c>
      <c r="N21" s="89">
        <f t="shared" ref="N21:N29" si="2">SUM(H5)</f>
        <v>15324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23943</v>
      </c>
      <c r="D22" s="97">
        <f>SUM(L4)</f>
        <v>19868</v>
      </c>
      <c r="E22" s="55">
        <f t="shared" ref="E22:E31" si="3">SUM(N20/M20*100)</f>
        <v>110.58100868280067</v>
      </c>
      <c r="F22" s="52">
        <f t="shared" ref="F22:F32" si="4">SUM(C22/D22*100)</f>
        <v>120.51036843164889</v>
      </c>
      <c r="G22" s="62"/>
      <c r="H22" s="88">
        <v>726</v>
      </c>
      <c r="I22" s="3">
        <v>40</v>
      </c>
      <c r="J22" s="160" t="s">
        <v>2</v>
      </c>
      <c r="K22" s="120">
        <f t="shared" si="1"/>
        <v>9</v>
      </c>
      <c r="L22" s="3" t="s">
        <v>161</v>
      </c>
      <c r="M22" s="321">
        <v>12411</v>
      </c>
      <c r="N22" s="89">
        <f t="shared" si="2"/>
        <v>12229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15324</v>
      </c>
      <c r="D23" s="97">
        <f t="shared" ref="D23:D31" si="6">SUM(L5)</f>
        <v>17419</v>
      </c>
      <c r="E23" s="55">
        <f t="shared" si="3"/>
        <v>95.032558139534885</v>
      </c>
      <c r="F23" s="52">
        <f t="shared" si="4"/>
        <v>87.972903151730861</v>
      </c>
      <c r="G23" s="62"/>
      <c r="H23" s="289">
        <v>624</v>
      </c>
      <c r="I23" s="3">
        <v>18</v>
      </c>
      <c r="J23" s="160" t="s">
        <v>22</v>
      </c>
      <c r="K23" s="120">
        <f t="shared" si="1"/>
        <v>34</v>
      </c>
      <c r="L23" s="160" t="s">
        <v>1</v>
      </c>
      <c r="M23" s="321">
        <v>8988</v>
      </c>
      <c r="N23" s="89">
        <f t="shared" si="2"/>
        <v>9012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12229</v>
      </c>
      <c r="D24" s="97">
        <f t="shared" si="6"/>
        <v>11416</v>
      </c>
      <c r="E24" s="55">
        <f t="shared" si="3"/>
        <v>98.533558939650305</v>
      </c>
      <c r="F24" s="52">
        <f t="shared" si="4"/>
        <v>107.12158374211633</v>
      </c>
      <c r="G24" s="62"/>
      <c r="H24" s="88">
        <v>529</v>
      </c>
      <c r="I24" s="3">
        <v>38</v>
      </c>
      <c r="J24" s="160" t="s">
        <v>38</v>
      </c>
      <c r="K24" s="120">
        <f t="shared" si="1"/>
        <v>24</v>
      </c>
      <c r="L24" s="160" t="s">
        <v>28</v>
      </c>
      <c r="M24" s="321">
        <v>8006</v>
      </c>
      <c r="N24" s="89">
        <f t="shared" si="2"/>
        <v>7318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9012</v>
      </c>
      <c r="D25" s="97">
        <f t="shared" si="6"/>
        <v>3114</v>
      </c>
      <c r="E25" s="55">
        <f t="shared" si="3"/>
        <v>100.26702269692925</v>
      </c>
      <c r="F25" s="52">
        <f t="shared" si="4"/>
        <v>289.40269749518308</v>
      </c>
      <c r="G25" s="62"/>
      <c r="H25" s="289">
        <v>393</v>
      </c>
      <c r="I25" s="3">
        <v>31</v>
      </c>
      <c r="J25" s="3" t="s">
        <v>64</v>
      </c>
      <c r="K25" s="120">
        <f t="shared" si="1"/>
        <v>20</v>
      </c>
      <c r="L25" s="160" t="s">
        <v>24</v>
      </c>
      <c r="M25" s="321">
        <v>3569</v>
      </c>
      <c r="N25" s="89">
        <f t="shared" si="2"/>
        <v>3891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7318</v>
      </c>
      <c r="D26" s="97">
        <f t="shared" si="6"/>
        <v>6689</v>
      </c>
      <c r="E26" s="55">
        <f t="shared" si="3"/>
        <v>91.406445166125408</v>
      </c>
      <c r="F26" s="52">
        <f t="shared" si="4"/>
        <v>109.40349828075946</v>
      </c>
      <c r="G26" s="72"/>
      <c r="H26" s="289">
        <v>292</v>
      </c>
      <c r="I26" s="3">
        <v>14</v>
      </c>
      <c r="J26" s="160" t="s">
        <v>19</v>
      </c>
      <c r="K26" s="120">
        <f t="shared" si="1"/>
        <v>22</v>
      </c>
      <c r="L26" s="160" t="s">
        <v>26</v>
      </c>
      <c r="M26" s="321">
        <v>3493</v>
      </c>
      <c r="N26" s="89">
        <f t="shared" si="2"/>
        <v>3287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24</v>
      </c>
      <c r="C27" s="43">
        <f t="shared" si="5"/>
        <v>3891</v>
      </c>
      <c r="D27" s="97">
        <f t="shared" si="6"/>
        <v>4055</v>
      </c>
      <c r="E27" s="55">
        <f t="shared" si="3"/>
        <v>109.02213505183525</v>
      </c>
      <c r="F27" s="52">
        <f t="shared" si="4"/>
        <v>95.955610357583225</v>
      </c>
      <c r="G27" s="76"/>
      <c r="H27" s="88">
        <v>186</v>
      </c>
      <c r="I27" s="3">
        <v>5</v>
      </c>
      <c r="J27" s="160" t="s">
        <v>12</v>
      </c>
      <c r="K27" s="120">
        <f t="shared" si="1"/>
        <v>17</v>
      </c>
      <c r="L27" s="160" t="s">
        <v>21</v>
      </c>
      <c r="M27" s="321">
        <v>3223</v>
      </c>
      <c r="N27" s="89">
        <f t="shared" si="2"/>
        <v>3233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26</v>
      </c>
      <c r="C28" s="43">
        <f t="shared" si="5"/>
        <v>3287</v>
      </c>
      <c r="D28" s="97">
        <f t="shared" si="6"/>
        <v>3572</v>
      </c>
      <c r="E28" s="55">
        <f t="shared" si="3"/>
        <v>94.102490695677062</v>
      </c>
      <c r="F28" s="52">
        <f t="shared" si="4"/>
        <v>92.021276595744681</v>
      </c>
      <c r="G28" s="62"/>
      <c r="H28" s="88">
        <v>180</v>
      </c>
      <c r="I28" s="3">
        <v>23</v>
      </c>
      <c r="J28" s="160" t="s">
        <v>27</v>
      </c>
      <c r="K28" s="120">
        <f t="shared" si="1"/>
        <v>25</v>
      </c>
      <c r="L28" s="160" t="s">
        <v>29</v>
      </c>
      <c r="M28" s="321">
        <v>3284</v>
      </c>
      <c r="N28" s="89">
        <f t="shared" si="2"/>
        <v>3191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21</v>
      </c>
      <c r="C29" s="43">
        <f t="shared" si="5"/>
        <v>3233</v>
      </c>
      <c r="D29" s="97">
        <f t="shared" si="6"/>
        <v>3145</v>
      </c>
      <c r="E29" s="55">
        <f t="shared" si="3"/>
        <v>100.3102699348433</v>
      </c>
      <c r="F29" s="52">
        <f t="shared" si="4"/>
        <v>102.79809220985692</v>
      </c>
      <c r="G29" s="73"/>
      <c r="H29" s="88">
        <v>126</v>
      </c>
      <c r="I29" s="3">
        <v>11</v>
      </c>
      <c r="J29" s="160" t="s">
        <v>17</v>
      </c>
      <c r="K29" s="181">
        <f t="shared" si="1"/>
        <v>1</v>
      </c>
      <c r="L29" s="162" t="s">
        <v>4</v>
      </c>
      <c r="M29" s="322">
        <v>3352</v>
      </c>
      <c r="N29" s="89">
        <f t="shared" si="2"/>
        <v>3119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29</v>
      </c>
      <c r="C30" s="43">
        <f t="shared" si="5"/>
        <v>3191</v>
      </c>
      <c r="D30" s="97">
        <f t="shared" si="6"/>
        <v>4969</v>
      </c>
      <c r="E30" s="55">
        <f t="shared" si="3"/>
        <v>97.168087697929352</v>
      </c>
      <c r="F30" s="52">
        <f t="shared" si="4"/>
        <v>64.218152545783852</v>
      </c>
      <c r="G30" s="72"/>
      <c r="H30" s="88">
        <v>125</v>
      </c>
      <c r="I30" s="3">
        <v>3</v>
      </c>
      <c r="J30" s="160" t="s">
        <v>10</v>
      </c>
      <c r="K30" s="114"/>
      <c r="L30" s="332" t="s">
        <v>107</v>
      </c>
      <c r="M30" s="323">
        <v>97093</v>
      </c>
      <c r="N30" s="89">
        <f>SUM(H44)</f>
        <v>96951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4</v>
      </c>
      <c r="C31" s="43">
        <f t="shared" si="5"/>
        <v>3119</v>
      </c>
      <c r="D31" s="97">
        <f t="shared" si="6"/>
        <v>2530</v>
      </c>
      <c r="E31" s="56">
        <f t="shared" si="3"/>
        <v>93.048926014319804</v>
      </c>
      <c r="F31" s="63">
        <f t="shared" si="4"/>
        <v>123.28063241106719</v>
      </c>
      <c r="G31" s="75"/>
      <c r="H31" s="289">
        <v>47</v>
      </c>
      <c r="I31" s="3">
        <v>4</v>
      </c>
      <c r="J31" s="160" t="s">
        <v>11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96951</v>
      </c>
      <c r="D32" s="67">
        <f>SUM(L14)</f>
        <v>90224</v>
      </c>
      <c r="E32" s="68">
        <f>SUM(N30/M30*100)</f>
        <v>99.853748467963712</v>
      </c>
      <c r="F32" s="63">
        <f t="shared" si="4"/>
        <v>107.45588756871787</v>
      </c>
      <c r="G32" s="83">
        <v>82.1</v>
      </c>
      <c r="H32" s="89">
        <v>47</v>
      </c>
      <c r="I32" s="3">
        <v>27</v>
      </c>
      <c r="J32" s="160" t="s">
        <v>31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289">
        <v>30</v>
      </c>
      <c r="I33" s="3">
        <v>10</v>
      </c>
      <c r="J33" s="160" t="s">
        <v>16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414">
        <v>22</v>
      </c>
      <c r="I34" s="3">
        <v>28</v>
      </c>
      <c r="J34" s="160" t="s">
        <v>32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5</v>
      </c>
      <c r="I35" s="3">
        <v>32</v>
      </c>
      <c r="J35" s="160" t="s">
        <v>35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88">
        <v>2</v>
      </c>
      <c r="I36" s="3">
        <v>39</v>
      </c>
      <c r="J36" s="160" t="s">
        <v>39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7</v>
      </c>
      <c r="J37" s="160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8</v>
      </c>
      <c r="J38" s="160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19</v>
      </c>
      <c r="J39" s="160" t="s">
        <v>23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96951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400"/>
      <c r="N47" s="47"/>
      <c r="R47" s="48"/>
      <c r="S47" s="26"/>
      <c r="T47" s="26"/>
      <c r="U47" s="26"/>
      <c r="V47" s="26"/>
    </row>
    <row r="48" spans="3:30" ht="13.5" customHeight="1">
      <c r="H48" s="183" t="s">
        <v>200</v>
      </c>
      <c r="I48" s="3"/>
      <c r="J48" s="178" t="s">
        <v>104</v>
      </c>
      <c r="K48" s="81"/>
      <c r="L48" s="296" t="s">
        <v>195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M49" s="396"/>
      <c r="N49" s="397"/>
      <c r="R49" s="48"/>
      <c r="S49" s="26"/>
      <c r="T49" s="26"/>
      <c r="U49" s="26"/>
      <c r="V49" s="26"/>
    </row>
    <row r="50" spans="1:22" ht="13.5" customHeight="1">
      <c r="H50" s="420">
        <v>195460</v>
      </c>
      <c r="I50" s="160">
        <v>17</v>
      </c>
      <c r="J50" s="160" t="s">
        <v>21</v>
      </c>
      <c r="K50" s="123">
        <f>SUM(I50)</f>
        <v>17</v>
      </c>
      <c r="L50" s="297">
        <v>389235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>
      <c r="H51" s="88">
        <v>94639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99101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>
      <c r="H52" s="289">
        <v>43404</v>
      </c>
      <c r="I52" s="160">
        <v>40</v>
      </c>
      <c r="J52" s="160" t="s">
        <v>2</v>
      </c>
      <c r="K52" s="123">
        <f t="shared" si="7"/>
        <v>40</v>
      </c>
      <c r="L52" s="297">
        <v>39798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289">
        <v>26439</v>
      </c>
      <c r="I53" s="160">
        <v>16</v>
      </c>
      <c r="J53" s="160" t="s">
        <v>3</v>
      </c>
      <c r="K53" s="123">
        <f t="shared" si="7"/>
        <v>16</v>
      </c>
      <c r="L53" s="297">
        <v>25477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200</v>
      </c>
      <c r="D54" s="59" t="s">
        <v>189</v>
      </c>
      <c r="E54" s="59" t="s">
        <v>41</v>
      </c>
      <c r="F54" s="59" t="s">
        <v>50</v>
      </c>
      <c r="G54" s="76" t="s">
        <v>171</v>
      </c>
      <c r="H54" s="125">
        <v>21748</v>
      </c>
      <c r="I54" s="160">
        <v>25</v>
      </c>
      <c r="J54" s="160" t="s">
        <v>29</v>
      </c>
      <c r="K54" s="123">
        <f t="shared" si="7"/>
        <v>25</v>
      </c>
      <c r="L54" s="297">
        <v>17639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195460</v>
      </c>
      <c r="D55" s="5">
        <f t="shared" ref="D55:D64" si="8">SUM(L50)</f>
        <v>389235</v>
      </c>
      <c r="E55" s="52">
        <f>SUM(N66/M66*100)</f>
        <v>95.778982133931805</v>
      </c>
      <c r="F55" s="52">
        <f t="shared" ref="F55:F65" si="9">SUM(C55/D55*100)</f>
        <v>50.216450216450212</v>
      </c>
      <c r="G55" s="62"/>
      <c r="H55" s="88">
        <v>18253</v>
      </c>
      <c r="I55" s="160">
        <v>38</v>
      </c>
      <c r="J55" s="160" t="s">
        <v>38</v>
      </c>
      <c r="K55" s="123">
        <f t="shared" si="7"/>
        <v>38</v>
      </c>
      <c r="L55" s="297">
        <v>19186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94639</v>
      </c>
      <c r="D56" s="5">
        <f t="shared" si="8"/>
        <v>99101</v>
      </c>
      <c r="E56" s="52">
        <f t="shared" ref="E56:E65" si="11">SUM(N67/M67*100)</f>
        <v>99.410714285714292</v>
      </c>
      <c r="F56" s="52">
        <f t="shared" si="9"/>
        <v>95.497522729336737</v>
      </c>
      <c r="G56" s="62"/>
      <c r="H56" s="289">
        <v>17339</v>
      </c>
      <c r="I56" s="160">
        <v>24</v>
      </c>
      <c r="J56" s="160" t="s">
        <v>28</v>
      </c>
      <c r="K56" s="123">
        <f t="shared" si="7"/>
        <v>24</v>
      </c>
      <c r="L56" s="297">
        <v>18666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2</v>
      </c>
      <c r="C57" s="43">
        <f t="shared" si="10"/>
        <v>43404</v>
      </c>
      <c r="D57" s="5">
        <f t="shared" si="8"/>
        <v>39798</v>
      </c>
      <c r="E57" s="52">
        <f t="shared" si="11"/>
        <v>100.91137357016646</v>
      </c>
      <c r="F57" s="52">
        <f t="shared" si="9"/>
        <v>109.06075682195085</v>
      </c>
      <c r="G57" s="62"/>
      <c r="H57" s="88">
        <v>17062</v>
      </c>
      <c r="I57" s="160">
        <v>37</v>
      </c>
      <c r="J57" s="160" t="s">
        <v>37</v>
      </c>
      <c r="K57" s="123">
        <f t="shared" si="7"/>
        <v>37</v>
      </c>
      <c r="L57" s="297">
        <v>15307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</v>
      </c>
      <c r="C58" s="43">
        <f t="shared" si="10"/>
        <v>26439</v>
      </c>
      <c r="D58" s="5">
        <f t="shared" si="8"/>
        <v>25477</v>
      </c>
      <c r="E58" s="52">
        <f t="shared" si="11"/>
        <v>102.4767441860465</v>
      </c>
      <c r="F58" s="52">
        <f t="shared" si="9"/>
        <v>103.77595478274522</v>
      </c>
      <c r="G58" s="62"/>
      <c r="H58" s="373">
        <v>12848</v>
      </c>
      <c r="I58" s="162">
        <v>26</v>
      </c>
      <c r="J58" s="162" t="s">
        <v>30</v>
      </c>
      <c r="K58" s="123">
        <f t="shared" si="7"/>
        <v>26</v>
      </c>
      <c r="L58" s="295">
        <v>14846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29</v>
      </c>
      <c r="C59" s="43">
        <f t="shared" si="10"/>
        <v>21748</v>
      </c>
      <c r="D59" s="5">
        <f t="shared" si="8"/>
        <v>17639</v>
      </c>
      <c r="E59" s="52">
        <f t="shared" si="11"/>
        <v>96.140754166482466</v>
      </c>
      <c r="F59" s="52">
        <f t="shared" si="9"/>
        <v>123.29497137025909</v>
      </c>
      <c r="G59" s="72"/>
      <c r="H59" s="444">
        <v>11683</v>
      </c>
      <c r="I59" s="162">
        <v>33</v>
      </c>
      <c r="J59" s="162" t="s">
        <v>0</v>
      </c>
      <c r="K59" s="123">
        <f t="shared" si="7"/>
        <v>33</v>
      </c>
      <c r="L59" s="295">
        <v>10405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38</v>
      </c>
      <c r="C60" s="43">
        <f t="shared" si="10"/>
        <v>18253</v>
      </c>
      <c r="D60" s="5">
        <f t="shared" si="8"/>
        <v>19186</v>
      </c>
      <c r="E60" s="52">
        <f t="shared" si="11"/>
        <v>94.010094767202318</v>
      </c>
      <c r="F60" s="52">
        <f t="shared" si="9"/>
        <v>95.1370791201918</v>
      </c>
      <c r="G60" s="62"/>
      <c r="H60" s="417">
        <v>7052</v>
      </c>
      <c r="I60" s="220">
        <v>34</v>
      </c>
      <c r="J60" s="220" t="s">
        <v>1</v>
      </c>
      <c r="K60" s="81" t="s">
        <v>8</v>
      </c>
      <c r="L60" s="299">
        <v>694106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28</v>
      </c>
      <c r="C61" s="43">
        <f t="shared" si="10"/>
        <v>17339</v>
      </c>
      <c r="D61" s="5">
        <f t="shared" si="8"/>
        <v>18666</v>
      </c>
      <c r="E61" s="52">
        <f t="shared" si="11"/>
        <v>101.08435842126741</v>
      </c>
      <c r="F61" s="52">
        <f t="shared" si="9"/>
        <v>92.890817529197463</v>
      </c>
      <c r="G61" s="62"/>
      <c r="H61" s="88">
        <v>6726</v>
      </c>
      <c r="I61" s="160">
        <v>30</v>
      </c>
      <c r="J61" s="160" t="s">
        <v>98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37</v>
      </c>
      <c r="C62" s="43">
        <f t="shared" si="10"/>
        <v>17062</v>
      </c>
      <c r="D62" s="5">
        <f t="shared" si="8"/>
        <v>15307</v>
      </c>
      <c r="E62" s="52">
        <f t="shared" si="11"/>
        <v>122.07197538813766</v>
      </c>
      <c r="F62" s="52">
        <f t="shared" si="9"/>
        <v>111.46534265368786</v>
      </c>
      <c r="G62" s="73"/>
      <c r="H62" s="88">
        <v>5993</v>
      </c>
      <c r="I62" s="160">
        <v>1</v>
      </c>
      <c r="J62" s="160" t="s">
        <v>4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30</v>
      </c>
      <c r="C63" s="43">
        <f t="shared" si="10"/>
        <v>12848</v>
      </c>
      <c r="D63" s="5">
        <f t="shared" si="8"/>
        <v>14846</v>
      </c>
      <c r="E63" s="52">
        <f t="shared" si="11"/>
        <v>93.034033309196246</v>
      </c>
      <c r="F63" s="52">
        <f t="shared" si="9"/>
        <v>86.541829449009839</v>
      </c>
      <c r="G63" s="72"/>
      <c r="H63" s="88">
        <v>5009</v>
      </c>
      <c r="I63" s="160">
        <v>15</v>
      </c>
      <c r="J63" s="160" t="s">
        <v>20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11683</v>
      </c>
      <c r="D64" s="5">
        <f t="shared" si="8"/>
        <v>10405</v>
      </c>
      <c r="E64" s="57">
        <f t="shared" si="11"/>
        <v>129.00839222614843</v>
      </c>
      <c r="F64" s="52">
        <f t="shared" si="9"/>
        <v>112.28255646323883</v>
      </c>
      <c r="G64" s="75"/>
      <c r="H64" s="122">
        <v>4271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502733</v>
      </c>
      <c r="D65" s="67">
        <f>SUM(L60)</f>
        <v>694106</v>
      </c>
      <c r="E65" s="70">
        <f t="shared" si="11"/>
        <v>99.023226680743448</v>
      </c>
      <c r="F65" s="70">
        <f t="shared" si="9"/>
        <v>72.428850924786701</v>
      </c>
      <c r="G65" s="83">
        <v>76.5</v>
      </c>
      <c r="H65" s="89">
        <v>3282</v>
      </c>
      <c r="I65" s="160">
        <v>29</v>
      </c>
      <c r="J65" s="160" t="s">
        <v>54</v>
      </c>
      <c r="L65" s="16"/>
      <c r="M65" s="432" t="s">
        <v>196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2445</v>
      </c>
      <c r="I66" s="160">
        <v>35</v>
      </c>
      <c r="J66" s="160" t="s">
        <v>36</v>
      </c>
      <c r="K66" s="116">
        <f>SUM(I50)</f>
        <v>17</v>
      </c>
      <c r="L66" s="160" t="s">
        <v>21</v>
      </c>
      <c r="M66" s="308">
        <v>204074</v>
      </c>
      <c r="N66" s="89">
        <f>SUM(H50)</f>
        <v>195460</v>
      </c>
      <c r="R66" s="48"/>
      <c r="S66" s="26"/>
      <c r="T66" s="26"/>
      <c r="U66" s="26"/>
      <c r="V66" s="26"/>
    </row>
    <row r="67" spans="1:22" ht="13.5" customHeight="1">
      <c r="H67" s="88">
        <v>2201</v>
      </c>
      <c r="I67" s="160">
        <v>9</v>
      </c>
      <c r="J67" s="3" t="s">
        <v>161</v>
      </c>
      <c r="K67" s="116">
        <f t="shared" ref="K67:K75" si="12">SUM(I51)</f>
        <v>36</v>
      </c>
      <c r="L67" s="160" t="s">
        <v>5</v>
      </c>
      <c r="M67" s="306">
        <v>95200</v>
      </c>
      <c r="N67" s="89">
        <f t="shared" ref="N67:N75" si="13">SUM(H51)</f>
        <v>94639</v>
      </c>
      <c r="R67" s="48"/>
      <c r="S67" s="26"/>
      <c r="T67" s="26"/>
      <c r="U67" s="26"/>
      <c r="V67" s="26"/>
    </row>
    <row r="68" spans="1:22" ht="13.5" customHeight="1">
      <c r="C68" s="26"/>
      <c r="H68" s="88">
        <v>2075</v>
      </c>
      <c r="I68" s="160">
        <v>21</v>
      </c>
      <c r="J68" s="160" t="s">
        <v>25</v>
      </c>
      <c r="K68" s="116">
        <f t="shared" si="12"/>
        <v>40</v>
      </c>
      <c r="L68" s="160" t="s">
        <v>2</v>
      </c>
      <c r="M68" s="306">
        <v>43012</v>
      </c>
      <c r="N68" s="89">
        <f t="shared" si="13"/>
        <v>43404</v>
      </c>
      <c r="R68" s="48"/>
      <c r="S68" s="26"/>
      <c r="T68" s="26"/>
      <c r="U68" s="26"/>
      <c r="V68" s="26"/>
    </row>
    <row r="69" spans="1:22" ht="13.5" customHeight="1">
      <c r="H69" s="88">
        <v>1533</v>
      </c>
      <c r="I69" s="160">
        <v>11</v>
      </c>
      <c r="J69" s="160" t="s">
        <v>17</v>
      </c>
      <c r="K69" s="116">
        <f t="shared" si="12"/>
        <v>16</v>
      </c>
      <c r="L69" s="160" t="s">
        <v>3</v>
      </c>
      <c r="M69" s="306">
        <v>25800</v>
      </c>
      <c r="N69" s="89">
        <f t="shared" si="13"/>
        <v>26439</v>
      </c>
      <c r="R69" s="48"/>
      <c r="S69" s="26"/>
      <c r="T69" s="26"/>
      <c r="U69" s="26"/>
      <c r="V69" s="26"/>
    </row>
    <row r="70" spans="1:22" ht="13.5" customHeight="1">
      <c r="H70" s="88">
        <v>749</v>
      </c>
      <c r="I70" s="160">
        <v>13</v>
      </c>
      <c r="J70" s="160" t="s">
        <v>7</v>
      </c>
      <c r="K70" s="116">
        <f t="shared" si="12"/>
        <v>25</v>
      </c>
      <c r="L70" s="160" t="s">
        <v>29</v>
      </c>
      <c r="M70" s="306">
        <v>22621</v>
      </c>
      <c r="N70" s="89">
        <f t="shared" si="13"/>
        <v>21748</v>
      </c>
      <c r="R70" s="48"/>
      <c r="S70" s="26"/>
      <c r="T70" s="26"/>
      <c r="U70" s="26"/>
      <c r="V70" s="26"/>
    </row>
    <row r="71" spans="1:22" ht="13.5" customHeight="1">
      <c r="H71" s="88">
        <v>676</v>
      </c>
      <c r="I71" s="160">
        <v>27</v>
      </c>
      <c r="J71" s="160" t="s">
        <v>31</v>
      </c>
      <c r="K71" s="116">
        <f t="shared" si="12"/>
        <v>38</v>
      </c>
      <c r="L71" s="160" t="s">
        <v>38</v>
      </c>
      <c r="M71" s="306">
        <v>19416</v>
      </c>
      <c r="N71" s="89">
        <f t="shared" si="13"/>
        <v>18253</v>
      </c>
      <c r="R71" s="48"/>
      <c r="S71" s="26"/>
      <c r="T71" s="26"/>
      <c r="U71" s="26"/>
      <c r="V71" s="26"/>
    </row>
    <row r="72" spans="1:22" ht="13.5" customHeight="1">
      <c r="H72" s="88">
        <v>546</v>
      </c>
      <c r="I72" s="160">
        <v>2</v>
      </c>
      <c r="J72" s="160" t="s">
        <v>6</v>
      </c>
      <c r="K72" s="116">
        <f t="shared" si="12"/>
        <v>24</v>
      </c>
      <c r="L72" s="160" t="s">
        <v>28</v>
      </c>
      <c r="M72" s="306">
        <v>17153</v>
      </c>
      <c r="N72" s="89">
        <f t="shared" si="13"/>
        <v>17339</v>
      </c>
      <c r="R72" s="48"/>
      <c r="S72" s="26"/>
      <c r="T72" s="26"/>
      <c r="U72" s="26"/>
      <c r="V72" s="26"/>
    </row>
    <row r="73" spans="1:22" ht="13.5" customHeight="1">
      <c r="H73" s="88">
        <v>470</v>
      </c>
      <c r="I73" s="160">
        <v>22</v>
      </c>
      <c r="J73" s="160" t="s">
        <v>26</v>
      </c>
      <c r="K73" s="116">
        <f t="shared" si="12"/>
        <v>37</v>
      </c>
      <c r="L73" s="160" t="s">
        <v>37</v>
      </c>
      <c r="M73" s="306">
        <v>13977</v>
      </c>
      <c r="N73" s="89">
        <f t="shared" si="13"/>
        <v>17062</v>
      </c>
      <c r="R73" s="48"/>
      <c r="S73" s="26"/>
      <c r="T73" s="26"/>
      <c r="U73" s="26"/>
      <c r="V73" s="26"/>
    </row>
    <row r="74" spans="1:22" ht="13.5" customHeight="1">
      <c r="H74" s="88">
        <v>442</v>
      </c>
      <c r="I74" s="160">
        <v>23</v>
      </c>
      <c r="J74" s="160" t="s">
        <v>27</v>
      </c>
      <c r="K74" s="116">
        <f t="shared" si="12"/>
        <v>26</v>
      </c>
      <c r="L74" s="162" t="s">
        <v>30</v>
      </c>
      <c r="M74" s="307">
        <v>13810</v>
      </c>
      <c r="N74" s="89">
        <f t="shared" si="13"/>
        <v>12848</v>
      </c>
      <c r="R74" s="48"/>
      <c r="S74" s="26"/>
      <c r="T74" s="26"/>
      <c r="U74" s="26"/>
      <c r="V74" s="26"/>
    </row>
    <row r="75" spans="1:22" ht="13.5" customHeight="1" thickBot="1">
      <c r="H75" s="88">
        <v>176</v>
      </c>
      <c r="I75" s="160">
        <v>28</v>
      </c>
      <c r="J75" s="160" t="s">
        <v>32</v>
      </c>
      <c r="K75" s="116">
        <f t="shared" si="12"/>
        <v>33</v>
      </c>
      <c r="L75" s="162" t="s">
        <v>0</v>
      </c>
      <c r="M75" s="307">
        <v>9056</v>
      </c>
      <c r="N75" s="166">
        <f t="shared" si="13"/>
        <v>11683</v>
      </c>
      <c r="R75" s="48"/>
      <c r="S75" s="26"/>
      <c r="T75" s="26"/>
      <c r="U75" s="26"/>
      <c r="V75" s="26"/>
    </row>
    <row r="76" spans="1:22" ht="13.5" customHeight="1" thickTop="1">
      <c r="H76" s="88">
        <v>71</v>
      </c>
      <c r="I76" s="160">
        <v>18</v>
      </c>
      <c r="J76" s="160" t="s">
        <v>22</v>
      </c>
      <c r="K76" s="3"/>
      <c r="L76" s="332" t="s">
        <v>107</v>
      </c>
      <c r="M76" s="337">
        <v>507692</v>
      </c>
      <c r="N76" s="171">
        <f>SUM(H90)</f>
        <v>502733</v>
      </c>
      <c r="R76" s="48"/>
      <c r="S76" s="26"/>
      <c r="T76" s="26"/>
      <c r="U76" s="26"/>
      <c r="V76" s="26"/>
    </row>
    <row r="77" spans="1:22" ht="13.5" customHeight="1">
      <c r="H77" s="88">
        <v>63</v>
      </c>
      <c r="I77" s="160">
        <v>12</v>
      </c>
      <c r="J77" s="160" t="s">
        <v>18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41</v>
      </c>
      <c r="I78" s="160">
        <v>4</v>
      </c>
      <c r="J78" s="160" t="s">
        <v>11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37</v>
      </c>
      <c r="I79" s="160">
        <v>39</v>
      </c>
      <c r="J79" s="160" t="s">
        <v>39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414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20">
        <v>0</v>
      </c>
      <c r="I81" s="160">
        <v>5</v>
      </c>
      <c r="J81" s="160" t="s">
        <v>12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7</v>
      </c>
      <c r="J83" s="160" t="s">
        <v>14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8</v>
      </c>
      <c r="J84" s="160" t="s">
        <v>15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10</v>
      </c>
      <c r="J85" s="160" t="s">
        <v>16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289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502733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B71" sqref="B71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8" t="s">
        <v>88</v>
      </c>
      <c r="C16" s="148" t="s">
        <v>89</v>
      </c>
      <c r="D16" s="148" t="s">
        <v>90</v>
      </c>
      <c r="E16" s="148" t="s">
        <v>79</v>
      </c>
      <c r="F16" s="148" t="s">
        <v>80</v>
      </c>
      <c r="G16" s="148" t="s">
        <v>81</v>
      </c>
      <c r="H16" s="148" t="s">
        <v>82</v>
      </c>
      <c r="I16" s="148" t="s">
        <v>83</v>
      </c>
      <c r="J16" s="148" t="s">
        <v>84</v>
      </c>
      <c r="K16" s="148" t="s">
        <v>85</v>
      </c>
      <c r="L16" s="148" t="s">
        <v>86</v>
      </c>
      <c r="M16" s="201" t="s">
        <v>87</v>
      </c>
      <c r="N16" s="203" t="s">
        <v>121</v>
      </c>
      <c r="O16" s="148" t="s">
        <v>123</v>
      </c>
    </row>
    <row r="17" spans="1:25" ht="11.1" customHeight="1">
      <c r="A17" s="6" t="s">
        <v>176</v>
      </c>
      <c r="B17" s="145">
        <v>73</v>
      </c>
      <c r="C17" s="145">
        <v>75.900000000000006</v>
      </c>
      <c r="D17" s="145">
        <v>71.5</v>
      </c>
      <c r="E17" s="145">
        <v>77.5</v>
      </c>
      <c r="F17" s="145">
        <v>69.5</v>
      </c>
      <c r="G17" s="145">
        <v>72.900000000000006</v>
      </c>
      <c r="H17" s="147">
        <v>77.8</v>
      </c>
      <c r="I17" s="145">
        <v>69.599999999999994</v>
      </c>
      <c r="J17" s="145">
        <v>69.099999999999994</v>
      </c>
      <c r="K17" s="145">
        <v>65.3</v>
      </c>
      <c r="L17" s="145">
        <v>61.2</v>
      </c>
      <c r="M17" s="146">
        <v>67.400000000000006</v>
      </c>
      <c r="N17" s="205">
        <v>850.7</v>
      </c>
      <c r="O17" s="204">
        <v>86.9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>
      <c r="A18" s="6" t="s">
        <v>180</v>
      </c>
      <c r="B18" s="145">
        <v>54.8</v>
      </c>
      <c r="C18" s="145">
        <v>61.9</v>
      </c>
      <c r="D18" s="145">
        <v>55.5</v>
      </c>
      <c r="E18" s="145">
        <v>67.3</v>
      </c>
      <c r="F18" s="145">
        <v>60.7</v>
      </c>
      <c r="G18" s="145">
        <v>76</v>
      </c>
      <c r="H18" s="147">
        <v>70.3</v>
      </c>
      <c r="I18" s="145">
        <v>68</v>
      </c>
      <c r="J18" s="145">
        <v>72</v>
      </c>
      <c r="K18" s="145">
        <v>68.7</v>
      </c>
      <c r="L18" s="145">
        <v>70</v>
      </c>
      <c r="M18" s="146">
        <v>74.3</v>
      </c>
      <c r="N18" s="205">
        <f>SUM(B18:M18)</f>
        <v>799.5</v>
      </c>
      <c r="O18" s="204">
        <f t="shared" ref="O18:O20" si="0">ROUND(N18/N17*100,1)</f>
        <v>94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>
      <c r="A19" s="6" t="s">
        <v>185</v>
      </c>
      <c r="B19" s="145">
        <v>54.3</v>
      </c>
      <c r="C19" s="145">
        <v>60.6</v>
      </c>
      <c r="D19" s="145">
        <v>56.3</v>
      </c>
      <c r="E19" s="145">
        <v>59.1</v>
      </c>
      <c r="F19" s="145">
        <v>59.3</v>
      </c>
      <c r="G19" s="145">
        <v>55.6</v>
      </c>
      <c r="H19" s="147">
        <v>62.1</v>
      </c>
      <c r="I19" s="145">
        <v>60</v>
      </c>
      <c r="J19" s="145">
        <v>57.7</v>
      </c>
      <c r="K19" s="145">
        <v>60.2</v>
      </c>
      <c r="L19" s="145">
        <v>55.8</v>
      </c>
      <c r="M19" s="146">
        <v>56.9</v>
      </c>
      <c r="N19" s="205">
        <f>SUM(B19:M19)</f>
        <v>697.9</v>
      </c>
      <c r="O19" s="204">
        <f t="shared" si="0"/>
        <v>87.3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>
      <c r="A20" s="6" t="s">
        <v>189</v>
      </c>
      <c r="B20" s="145">
        <v>56.7</v>
      </c>
      <c r="C20" s="145">
        <v>58.5</v>
      </c>
      <c r="D20" s="145">
        <v>61.8</v>
      </c>
      <c r="E20" s="145">
        <v>60</v>
      </c>
      <c r="F20" s="145">
        <v>56.8</v>
      </c>
      <c r="G20" s="145">
        <v>60</v>
      </c>
      <c r="H20" s="147">
        <v>59</v>
      </c>
      <c r="I20" s="145">
        <v>54.4</v>
      </c>
      <c r="J20" s="145">
        <v>58.9</v>
      </c>
      <c r="K20" s="145">
        <v>59.5</v>
      </c>
      <c r="L20" s="145">
        <v>54.6</v>
      </c>
      <c r="M20" s="146">
        <v>60.3</v>
      </c>
      <c r="N20" s="205">
        <f>SUM(B20:M20)</f>
        <v>700.5</v>
      </c>
      <c r="O20" s="204">
        <f t="shared" si="0"/>
        <v>100.4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>
      <c r="A21" s="6" t="s">
        <v>200</v>
      </c>
      <c r="B21" s="145">
        <v>40.6</v>
      </c>
      <c r="C21" s="145"/>
      <c r="D21" s="145"/>
      <c r="E21" s="145"/>
      <c r="F21" s="145"/>
      <c r="G21" s="145"/>
      <c r="H21" s="147"/>
      <c r="I21" s="145"/>
      <c r="J21" s="145"/>
      <c r="K21" s="145"/>
      <c r="L21" s="145"/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1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8" t="s">
        <v>88</v>
      </c>
      <c r="C41" s="148" t="s">
        <v>89</v>
      </c>
      <c r="D41" s="148" t="s">
        <v>90</v>
      </c>
      <c r="E41" s="148" t="s">
        <v>79</v>
      </c>
      <c r="F41" s="148" t="s">
        <v>80</v>
      </c>
      <c r="G41" s="148" t="s">
        <v>81</v>
      </c>
      <c r="H41" s="148" t="s">
        <v>82</v>
      </c>
      <c r="I41" s="148" t="s">
        <v>83</v>
      </c>
      <c r="J41" s="148" t="s">
        <v>84</v>
      </c>
      <c r="K41" s="148" t="s">
        <v>85</v>
      </c>
      <c r="L41" s="148" t="s">
        <v>86</v>
      </c>
      <c r="M41" s="201" t="s">
        <v>87</v>
      </c>
      <c r="N41" s="203" t="s">
        <v>122</v>
      </c>
      <c r="O41" s="148" t="s">
        <v>123</v>
      </c>
    </row>
    <row r="42" spans="1:26" ht="11.1" customHeight="1">
      <c r="A42" s="6" t="s">
        <v>176</v>
      </c>
      <c r="B42" s="152">
        <v>105.8</v>
      </c>
      <c r="C42" s="152">
        <v>103.9</v>
      </c>
      <c r="D42" s="152">
        <v>96.7</v>
      </c>
      <c r="E42" s="152">
        <v>93.3</v>
      </c>
      <c r="F42" s="152">
        <v>100.2</v>
      </c>
      <c r="G42" s="152">
        <v>97.8</v>
      </c>
      <c r="H42" s="152">
        <v>101.8</v>
      </c>
      <c r="I42" s="152">
        <v>102.7</v>
      </c>
      <c r="J42" s="152">
        <v>99.6</v>
      </c>
      <c r="K42" s="152">
        <v>98.3</v>
      </c>
      <c r="L42" s="152">
        <v>92.6</v>
      </c>
      <c r="M42" s="202">
        <v>89</v>
      </c>
      <c r="N42" s="209">
        <v>98.5</v>
      </c>
      <c r="O42" s="204">
        <v>98.1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>
      <c r="A43" s="6" t="s">
        <v>180</v>
      </c>
      <c r="B43" s="152">
        <v>92.4</v>
      </c>
      <c r="C43" s="152">
        <v>95.3</v>
      </c>
      <c r="D43" s="152">
        <v>92.5</v>
      </c>
      <c r="E43" s="152">
        <v>93.4</v>
      </c>
      <c r="F43" s="152">
        <v>95.2</v>
      </c>
      <c r="G43" s="152">
        <v>99.5</v>
      </c>
      <c r="H43" s="152">
        <v>101.2</v>
      </c>
      <c r="I43" s="152">
        <v>108.1</v>
      </c>
      <c r="J43" s="152">
        <v>97.5</v>
      </c>
      <c r="K43" s="152">
        <v>99.6</v>
      </c>
      <c r="L43" s="152">
        <v>98.6</v>
      </c>
      <c r="M43" s="202">
        <v>102.6</v>
      </c>
      <c r="N43" s="209">
        <f>SUM(B43:M43)/12</f>
        <v>97.99166666666666</v>
      </c>
      <c r="O43" s="204">
        <f t="shared" ref="O43:O45" si="1">ROUND(N43/N42*100,1)</f>
        <v>99.5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>
      <c r="A44" s="6" t="s">
        <v>185</v>
      </c>
      <c r="B44" s="152">
        <v>83.4</v>
      </c>
      <c r="C44" s="152">
        <v>86.1</v>
      </c>
      <c r="D44" s="152">
        <v>84.2</v>
      </c>
      <c r="E44" s="152">
        <v>84.1</v>
      </c>
      <c r="F44" s="152">
        <v>85.6</v>
      </c>
      <c r="G44" s="152">
        <v>85.8</v>
      </c>
      <c r="H44" s="152">
        <v>84.5</v>
      </c>
      <c r="I44" s="152">
        <v>86.5</v>
      </c>
      <c r="J44" s="152">
        <v>87.3</v>
      </c>
      <c r="K44" s="152">
        <v>89.5</v>
      </c>
      <c r="L44" s="152">
        <v>93.4</v>
      </c>
      <c r="M44" s="202">
        <v>94.4</v>
      </c>
      <c r="N44" s="209">
        <f>SUM(B44:M44)/12</f>
        <v>87.066666666666663</v>
      </c>
      <c r="O44" s="204">
        <f t="shared" si="1"/>
        <v>88.9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>
      <c r="A45" s="6" t="s">
        <v>189</v>
      </c>
      <c r="B45" s="152">
        <v>96.7</v>
      </c>
      <c r="C45" s="152">
        <v>96.6</v>
      </c>
      <c r="D45" s="152">
        <v>93.7</v>
      </c>
      <c r="E45" s="152">
        <v>94</v>
      </c>
      <c r="F45" s="152">
        <v>96</v>
      </c>
      <c r="G45" s="152">
        <v>94.5</v>
      </c>
      <c r="H45" s="152">
        <v>93.4</v>
      </c>
      <c r="I45" s="152">
        <v>93.2</v>
      </c>
      <c r="J45" s="152">
        <v>95.2</v>
      </c>
      <c r="K45" s="152">
        <v>95.6</v>
      </c>
      <c r="L45" s="152">
        <v>95.3</v>
      </c>
      <c r="M45" s="202">
        <v>88.2</v>
      </c>
      <c r="N45" s="209">
        <f>SUM(B45:M45)/12</f>
        <v>94.366666666666674</v>
      </c>
      <c r="O45" s="204">
        <f t="shared" si="1"/>
        <v>108.4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>
      <c r="A46" s="6" t="s">
        <v>200</v>
      </c>
      <c r="B46" s="152">
        <v>79.8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/>
    <row r="65" spans="1:26" ht="9.9499999999999993" customHeight="1">
      <c r="A65" s="6"/>
      <c r="B65" s="148" t="s">
        <v>88</v>
      </c>
      <c r="C65" s="148" t="s">
        <v>89</v>
      </c>
      <c r="D65" s="148" t="s">
        <v>90</v>
      </c>
      <c r="E65" s="148" t="s">
        <v>79</v>
      </c>
      <c r="F65" s="148" t="s">
        <v>80</v>
      </c>
      <c r="G65" s="148" t="s">
        <v>81</v>
      </c>
      <c r="H65" s="148" t="s">
        <v>82</v>
      </c>
      <c r="I65" s="148" t="s">
        <v>83</v>
      </c>
      <c r="J65" s="148" t="s">
        <v>84</v>
      </c>
      <c r="K65" s="148" t="s">
        <v>85</v>
      </c>
      <c r="L65" s="148" t="s">
        <v>86</v>
      </c>
      <c r="M65" s="201" t="s">
        <v>87</v>
      </c>
      <c r="N65" s="203" t="s">
        <v>122</v>
      </c>
      <c r="O65" s="283" t="s">
        <v>123</v>
      </c>
    </row>
    <row r="66" spans="1:26" ht="11.1" customHeight="1">
      <c r="A66" s="6" t="s">
        <v>176</v>
      </c>
      <c r="B66" s="145">
        <v>68.099999999999994</v>
      </c>
      <c r="C66" s="145">
        <v>73.3</v>
      </c>
      <c r="D66" s="145">
        <v>74.900000000000006</v>
      </c>
      <c r="E66" s="145">
        <v>83.4</v>
      </c>
      <c r="F66" s="145">
        <v>68.3</v>
      </c>
      <c r="G66" s="145">
        <v>74.900000000000006</v>
      </c>
      <c r="H66" s="145">
        <v>76</v>
      </c>
      <c r="I66" s="145">
        <v>67.599999999999994</v>
      </c>
      <c r="J66" s="145">
        <v>69.8</v>
      </c>
      <c r="K66" s="145">
        <v>66.599999999999994</v>
      </c>
      <c r="L66" s="145">
        <v>67.099999999999994</v>
      </c>
      <c r="M66" s="146">
        <v>76.3</v>
      </c>
      <c r="N66" s="208">
        <v>72.2</v>
      </c>
      <c r="O66" s="204">
        <v>88.9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180</v>
      </c>
      <c r="B67" s="145">
        <v>58.5</v>
      </c>
      <c r="C67" s="145">
        <v>64.400000000000006</v>
      </c>
      <c r="D67" s="145">
        <v>60.6</v>
      </c>
      <c r="E67" s="145">
        <v>71.900000000000006</v>
      </c>
      <c r="F67" s="145">
        <v>63.4</v>
      </c>
      <c r="G67" s="145">
        <v>75.900000000000006</v>
      </c>
      <c r="H67" s="145">
        <v>69.2</v>
      </c>
      <c r="I67" s="145">
        <v>61.7</v>
      </c>
      <c r="J67" s="145">
        <v>75.099999999999994</v>
      </c>
      <c r="K67" s="145">
        <v>68.7</v>
      </c>
      <c r="L67" s="145">
        <v>71.2</v>
      </c>
      <c r="M67" s="146">
        <v>71.8</v>
      </c>
      <c r="N67" s="208">
        <f>SUM(B67:M67)/12</f>
        <v>67.7</v>
      </c>
      <c r="O67" s="204">
        <f t="shared" ref="O67:O69" si="2">ROUND(N67/N66*100,1)</f>
        <v>93.8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185</v>
      </c>
      <c r="B68" s="145">
        <v>68.7</v>
      </c>
      <c r="C68" s="145">
        <v>69.900000000000006</v>
      </c>
      <c r="D68" s="145">
        <v>67.2</v>
      </c>
      <c r="E68" s="145">
        <v>70.3</v>
      </c>
      <c r="F68" s="145">
        <v>69</v>
      </c>
      <c r="G68" s="145">
        <v>64.8</v>
      </c>
      <c r="H68" s="145">
        <v>73.7</v>
      </c>
      <c r="I68" s="145">
        <v>68.900000000000006</v>
      </c>
      <c r="J68" s="145">
        <v>65.900000000000006</v>
      </c>
      <c r="K68" s="145">
        <v>66.8</v>
      </c>
      <c r="L68" s="145">
        <v>58.9</v>
      </c>
      <c r="M68" s="146">
        <v>60.1</v>
      </c>
      <c r="N68" s="208">
        <f>SUM(B68:M68)/12</f>
        <v>67.016666666666666</v>
      </c>
      <c r="O68" s="204">
        <f t="shared" si="2"/>
        <v>99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189</v>
      </c>
      <c r="B69" s="145">
        <v>58.1</v>
      </c>
      <c r="C69" s="145">
        <v>60.6</v>
      </c>
      <c r="D69" s="145">
        <v>66.400000000000006</v>
      </c>
      <c r="E69" s="145">
        <v>63.8</v>
      </c>
      <c r="F69" s="145">
        <v>58.7</v>
      </c>
      <c r="G69" s="145">
        <v>63.8</v>
      </c>
      <c r="H69" s="145">
        <v>63.4</v>
      </c>
      <c r="I69" s="145">
        <v>58.5</v>
      </c>
      <c r="J69" s="145">
        <v>61.5</v>
      </c>
      <c r="K69" s="145">
        <v>62.1</v>
      </c>
      <c r="L69" s="145">
        <v>57.4</v>
      </c>
      <c r="M69" s="146">
        <v>69.599999999999994</v>
      </c>
      <c r="N69" s="208">
        <f>SUM(B69:M69)/12</f>
        <v>61.991666666666667</v>
      </c>
      <c r="O69" s="204">
        <f t="shared" si="2"/>
        <v>92.5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200</v>
      </c>
      <c r="B70" s="145">
        <v>53.4</v>
      </c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R56" sqref="R56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76</v>
      </c>
      <c r="C18" s="7" t="s">
        <v>77</v>
      </c>
      <c r="D18" s="7" t="s">
        <v>78</v>
      </c>
      <c r="E18" s="7" t="s">
        <v>79</v>
      </c>
      <c r="F18" s="7" t="s">
        <v>80</v>
      </c>
      <c r="G18" s="7" t="s">
        <v>81</v>
      </c>
      <c r="H18" s="7" t="s">
        <v>82</v>
      </c>
      <c r="I18" s="7" t="s">
        <v>83</v>
      </c>
      <c r="J18" s="7" t="s">
        <v>84</v>
      </c>
      <c r="K18" s="7" t="s">
        <v>85</v>
      </c>
      <c r="L18" s="7" t="s">
        <v>86</v>
      </c>
      <c r="M18" s="7" t="s">
        <v>87</v>
      </c>
      <c r="N18" s="203" t="s">
        <v>121</v>
      </c>
      <c r="O18" s="203" t="s">
        <v>123</v>
      </c>
    </row>
    <row r="19" spans="1:18" ht="11.1" customHeight="1">
      <c r="A19" s="6" t="s">
        <v>176</v>
      </c>
      <c r="B19" s="152">
        <v>11.1</v>
      </c>
      <c r="C19" s="152">
        <v>11.5</v>
      </c>
      <c r="D19" s="152">
        <v>12.1</v>
      </c>
      <c r="E19" s="152">
        <v>12.3</v>
      </c>
      <c r="F19" s="152">
        <v>10.6</v>
      </c>
      <c r="G19" s="152">
        <v>11.7</v>
      </c>
      <c r="H19" s="152">
        <v>10.9</v>
      </c>
      <c r="I19" s="152">
        <v>12.4</v>
      </c>
      <c r="J19" s="152">
        <v>11.6</v>
      </c>
      <c r="K19" s="152">
        <v>11.3</v>
      </c>
      <c r="L19" s="152">
        <v>12.4</v>
      </c>
      <c r="M19" s="152">
        <v>11.7</v>
      </c>
      <c r="N19" s="209">
        <v>139.6</v>
      </c>
      <c r="O19" s="209">
        <v>101.1</v>
      </c>
      <c r="Q19" s="211"/>
      <c r="R19" s="211"/>
    </row>
    <row r="20" spans="1:18" ht="11.1" customHeight="1">
      <c r="A20" s="6" t="s">
        <v>180</v>
      </c>
      <c r="B20" s="152">
        <v>11.5</v>
      </c>
      <c r="C20" s="152">
        <v>11.2</v>
      </c>
      <c r="D20" s="152">
        <v>11.8</v>
      </c>
      <c r="E20" s="152">
        <v>12.5</v>
      </c>
      <c r="F20" s="152">
        <v>9.6999999999999993</v>
      </c>
      <c r="G20" s="152">
        <v>12.4</v>
      </c>
      <c r="H20" s="152">
        <v>11.3</v>
      </c>
      <c r="I20" s="152">
        <v>9.8000000000000007</v>
      </c>
      <c r="J20" s="152">
        <v>10.5</v>
      </c>
      <c r="K20" s="152">
        <v>10.6</v>
      </c>
      <c r="L20" s="152">
        <v>11</v>
      </c>
      <c r="M20" s="152">
        <v>12</v>
      </c>
      <c r="N20" s="209">
        <f>SUM(B20:M20)</f>
        <v>134.30000000000001</v>
      </c>
      <c r="O20" s="209">
        <f t="shared" ref="O20:O22" si="0">ROUND(N20/N19*100,1)</f>
        <v>96.2</v>
      </c>
      <c r="Q20" s="211"/>
      <c r="R20" s="211"/>
    </row>
    <row r="21" spans="1:18" ht="11.1" customHeight="1">
      <c r="A21" s="6" t="s">
        <v>185</v>
      </c>
      <c r="B21" s="152">
        <v>9.3000000000000007</v>
      </c>
      <c r="C21" s="152">
        <v>12</v>
      </c>
      <c r="D21" s="152">
        <v>11.7</v>
      </c>
      <c r="E21" s="152">
        <v>11.6</v>
      </c>
      <c r="F21" s="152">
        <v>11.5</v>
      </c>
      <c r="G21" s="152">
        <v>12.4</v>
      </c>
      <c r="H21" s="152">
        <v>13.3</v>
      </c>
      <c r="I21" s="152">
        <v>11.1</v>
      </c>
      <c r="J21" s="152">
        <v>11.4</v>
      </c>
      <c r="K21" s="152">
        <v>12.1</v>
      </c>
      <c r="L21" s="152">
        <v>11.3</v>
      </c>
      <c r="M21" s="152">
        <v>11.9</v>
      </c>
      <c r="N21" s="209">
        <f>SUM(B21:M21)</f>
        <v>139.6</v>
      </c>
      <c r="O21" s="209">
        <f t="shared" si="0"/>
        <v>103.9</v>
      </c>
      <c r="Q21" s="211"/>
      <c r="R21" s="211"/>
    </row>
    <row r="22" spans="1:18" ht="11.1" customHeight="1">
      <c r="A22" s="6" t="s">
        <v>189</v>
      </c>
      <c r="B22" s="152">
        <v>10</v>
      </c>
      <c r="C22" s="152">
        <v>10</v>
      </c>
      <c r="D22" s="152">
        <v>13.2</v>
      </c>
      <c r="E22" s="152">
        <v>13</v>
      </c>
      <c r="F22" s="152">
        <v>11.7</v>
      </c>
      <c r="G22" s="152">
        <v>11.8</v>
      </c>
      <c r="H22" s="152">
        <v>10.7</v>
      </c>
      <c r="I22" s="152">
        <v>10.3</v>
      </c>
      <c r="J22" s="152">
        <v>12.5</v>
      </c>
      <c r="K22" s="152">
        <v>12</v>
      </c>
      <c r="L22" s="152">
        <v>12.6</v>
      </c>
      <c r="M22" s="152">
        <v>12.3</v>
      </c>
      <c r="N22" s="209">
        <f>SUM(B22:M22)</f>
        <v>140.1</v>
      </c>
      <c r="O22" s="209">
        <f t="shared" si="0"/>
        <v>100.4</v>
      </c>
      <c r="Q22" s="211"/>
      <c r="R22" s="211"/>
    </row>
    <row r="23" spans="1:18" ht="11.1" customHeight="1">
      <c r="A23" s="6" t="s">
        <v>200</v>
      </c>
      <c r="B23" s="152">
        <v>10.9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209"/>
      <c r="O23" s="209"/>
    </row>
    <row r="24" spans="1:18" ht="9.75" customHeight="1">
      <c r="J24" s="334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76</v>
      </c>
      <c r="C42" s="7" t="s">
        <v>77</v>
      </c>
      <c r="D42" s="7" t="s">
        <v>78</v>
      </c>
      <c r="E42" s="7" t="s">
        <v>79</v>
      </c>
      <c r="F42" s="7" t="s">
        <v>80</v>
      </c>
      <c r="G42" s="7" t="s">
        <v>81</v>
      </c>
      <c r="H42" s="7" t="s">
        <v>82</v>
      </c>
      <c r="I42" s="7" t="s">
        <v>83</v>
      </c>
      <c r="J42" s="7" t="s">
        <v>84</v>
      </c>
      <c r="K42" s="7" t="s">
        <v>85</v>
      </c>
      <c r="L42" s="7" t="s">
        <v>86</v>
      </c>
      <c r="M42" s="7" t="s">
        <v>87</v>
      </c>
      <c r="N42" s="203" t="s">
        <v>122</v>
      </c>
      <c r="O42" s="203" t="s">
        <v>123</v>
      </c>
    </row>
    <row r="43" spans="1:26" ht="11.1" customHeight="1">
      <c r="A43" s="6" t="s">
        <v>176</v>
      </c>
      <c r="B43" s="152">
        <v>19.8</v>
      </c>
      <c r="C43" s="152">
        <v>20.3</v>
      </c>
      <c r="D43" s="152">
        <v>19.8</v>
      </c>
      <c r="E43" s="152">
        <v>19.100000000000001</v>
      </c>
      <c r="F43" s="152">
        <v>18.600000000000001</v>
      </c>
      <c r="G43" s="152">
        <v>18.600000000000001</v>
      </c>
      <c r="H43" s="152">
        <v>17.899999999999999</v>
      </c>
      <c r="I43" s="152">
        <v>18.2</v>
      </c>
      <c r="J43" s="152">
        <v>18.2</v>
      </c>
      <c r="K43" s="152">
        <v>18.100000000000001</v>
      </c>
      <c r="L43" s="152">
        <v>18.100000000000001</v>
      </c>
      <c r="M43" s="152">
        <v>18.2</v>
      </c>
      <c r="N43" s="209">
        <v>18.7</v>
      </c>
      <c r="O43" s="209">
        <v>99.5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>
      <c r="A44" s="6" t="s">
        <v>180</v>
      </c>
      <c r="B44" s="152">
        <v>19.399999999999999</v>
      </c>
      <c r="C44" s="152">
        <v>19.3</v>
      </c>
      <c r="D44" s="152">
        <v>19</v>
      </c>
      <c r="E44" s="152">
        <v>19.100000000000001</v>
      </c>
      <c r="F44" s="152">
        <v>18.8</v>
      </c>
      <c r="G44" s="152">
        <v>19.100000000000001</v>
      </c>
      <c r="H44" s="152">
        <v>19.100000000000001</v>
      </c>
      <c r="I44" s="152">
        <v>18.3</v>
      </c>
      <c r="J44" s="152">
        <v>18.2</v>
      </c>
      <c r="K44" s="152">
        <v>17.5</v>
      </c>
      <c r="L44" s="152">
        <v>16.8</v>
      </c>
      <c r="M44" s="152">
        <v>17.100000000000001</v>
      </c>
      <c r="N44" s="209">
        <f>SUM(B44:M44)/12</f>
        <v>18.475000000000001</v>
      </c>
      <c r="O44" s="209">
        <f t="shared" ref="O44:O46" si="1">ROUND(N44/N43*100,1)</f>
        <v>98.8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>
      <c r="A45" s="6" t="s">
        <v>185</v>
      </c>
      <c r="B45" s="152">
        <v>17.2</v>
      </c>
      <c r="C45" s="152">
        <v>16.8</v>
      </c>
      <c r="D45" s="152">
        <v>17</v>
      </c>
      <c r="E45" s="152">
        <v>16.600000000000001</v>
      </c>
      <c r="F45" s="152">
        <v>16.3</v>
      </c>
      <c r="G45" s="152">
        <v>17.7</v>
      </c>
      <c r="H45" s="152">
        <v>16.8</v>
      </c>
      <c r="I45" s="152">
        <v>17.2</v>
      </c>
      <c r="J45" s="152">
        <v>16.899999999999999</v>
      </c>
      <c r="K45" s="152">
        <v>16.7</v>
      </c>
      <c r="L45" s="152">
        <v>16.8</v>
      </c>
      <c r="M45" s="152">
        <v>16.7</v>
      </c>
      <c r="N45" s="209">
        <f>SUM(B45:M45)/12</f>
        <v>16.891666666666666</v>
      </c>
      <c r="O45" s="209">
        <f t="shared" si="1"/>
        <v>91.4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>
      <c r="A46" s="6" t="s">
        <v>189</v>
      </c>
      <c r="B46" s="152">
        <v>16.7</v>
      </c>
      <c r="C46" s="152">
        <v>16.7</v>
      </c>
      <c r="D46" s="152">
        <v>16.899999999999999</v>
      </c>
      <c r="E46" s="152">
        <v>16.399999999999999</v>
      </c>
      <c r="F46" s="152">
        <v>16.8</v>
      </c>
      <c r="G46" s="152">
        <v>17.2</v>
      </c>
      <c r="H46" s="152">
        <v>16.2</v>
      </c>
      <c r="I46" s="152">
        <v>16</v>
      </c>
      <c r="J46" s="152">
        <v>17</v>
      </c>
      <c r="K46" s="152">
        <v>16.100000000000001</v>
      </c>
      <c r="L46" s="152">
        <v>17.7</v>
      </c>
      <c r="M46" s="152">
        <v>17.8</v>
      </c>
      <c r="N46" s="209">
        <f>SUM(B46:M46)/12</f>
        <v>16.791666666666664</v>
      </c>
      <c r="O46" s="209">
        <f t="shared" si="1"/>
        <v>99.4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>
      <c r="A47" s="6" t="s">
        <v>200</v>
      </c>
      <c r="B47" s="152">
        <v>16.899999999999999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76</v>
      </c>
      <c r="C70" s="7" t="s">
        <v>77</v>
      </c>
      <c r="D70" s="7" t="s">
        <v>78</v>
      </c>
      <c r="E70" s="7" t="s">
        <v>79</v>
      </c>
      <c r="F70" s="7" t="s">
        <v>80</v>
      </c>
      <c r="G70" s="7" t="s">
        <v>81</v>
      </c>
      <c r="H70" s="7" t="s">
        <v>82</v>
      </c>
      <c r="I70" s="7" t="s">
        <v>83</v>
      </c>
      <c r="J70" s="7" t="s">
        <v>84</v>
      </c>
      <c r="K70" s="7" t="s">
        <v>85</v>
      </c>
      <c r="L70" s="7" t="s">
        <v>86</v>
      </c>
      <c r="M70" s="7" t="s">
        <v>87</v>
      </c>
      <c r="N70" s="203" t="s">
        <v>122</v>
      </c>
      <c r="O70" s="203" t="s">
        <v>123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176</v>
      </c>
      <c r="B71" s="145">
        <v>56</v>
      </c>
      <c r="C71" s="145">
        <v>56.2</v>
      </c>
      <c r="D71" s="145">
        <v>61.6</v>
      </c>
      <c r="E71" s="145">
        <v>64.7</v>
      </c>
      <c r="F71" s="145">
        <v>57.9</v>
      </c>
      <c r="G71" s="145">
        <v>62.6</v>
      </c>
      <c r="H71" s="145">
        <v>61.9</v>
      </c>
      <c r="I71" s="145">
        <v>67.599999999999994</v>
      </c>
      <c r="J71" s="145">
        <v>63.8</v>
      </c>
      <c r="K71" s="145">
        <v>62.6</v>
      </c>
      <c r="L71" s="145">
        <v>68.7</v>
      </c>
      <c r="M71" s="145">
        <v>64.3</v>
      </c>
      <c r="N71" s="208">
        <v>62.3</v>
      </c>
      <c r="O71" s="209">
        <v>102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180</v>
      </c>
      <c r="B72" s="145">
        <v>58</v>
      </c>
      <c r="C72" s="145">
        <v>58.6</v>
      </c>
      <c r="D72" s="145">
        <v>62.1</v>
      </c>
      <c r="E72" s="145">
        <v>65.5</v>
      </c>
      <c r="F72" s="145">
        <v>52.1</v>
      </c>
      <c r="G72" s="145">
        <v>64.7</v>
      </c>
      <c r="H72" s="145">
        <v>59.1</v>
      </c>
      <c r="I72" s="145">
        <v>54.4</v>
      </c>
      <c r="J72" s="145">
        <v>57.8</v>
      </c>
      <c r="K72" s="145">
        <v>61.1</v>
      </c>
      <c r="L72" s="145">
        <v>66.400000000000006</v>
      </c>
      <c r="M72" s="145">
        <v>69.7</v>
      </c>
      <c r="N72" s="208">
        <f>SUM(B72:M72)/12</f>
        <v>60.791666666666664</v>
      </c>
      <c r="O72" s="209">
        <f t="shared" ref="O72:O74" si="2">ROUND(N72/N71*100,1)</f>
        <v>97.6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185</v>
      </c>
      <c r="B73" s="145">
        <v>54</v>
      </c>
      <c r="C73" s="145">
        <v>71.400000000000006</v>
      </c>
      <c r="D73" s="145">
        <v>68.8</v>
      </c>
      <c r="E73" s="145">
        <v>70</v>
      </c>
      <c r="F73" s="145">
        <v>71.099999999999994</v>
      </c>
      <c r="G73" s="145">
        <v>68.599999999999994</v>
      </c>
      <c r="H73" s="145">
        <v>80</v>
      </c>
      <c r="I73" s="145">
        <v>64.3</v>
      </c>
      <c r="J73" s="145">
        <v>67.8</v>
      </c>
      <c r="K73" s="145">
        <v>72.900000000000006</v>
      </c>
      <c r="L73" s="145">
        <v>66.900000000000006</v>
      </c>
      <c r="M73" s="145">
        <v>71.3</v>
      </c>
      <c r="N73" s="208">
        <f>SUM(B73:M73)/12</f>
        <v>68.924999999999983</v>
      </c>
      <c r="O73" s="209">
        <f t="shared" si="2"/>
        <v>113.4</v>
      </c>
      <c r="Q73" s="17"/>
      <c r="R73" s="17"/>
    </row>
    <row r="74" spans="1:26" ht="11.1" customHeight="1">
      <c r="A74" s="6" t="s">
        <v>189</v>
      </c>
      <c r="B74" s="145">
        <v>60</v>
      </c>
      <c r="C74" s="145">
        <v>59.9</v>
      </c>
      <c r="D74" s="145">
        <v>77.400000000000006</v>
      </c>
      <c r="E74" s="145">
        <v>79.7</v>
      </c>
      <c r="F74" s="145">
        <v>69.400000000000006</v>
      </c>
      <c r="G74" s="145">
        <v>67.900000000000006</v>
      </c>
      <c r="H74" s="145">
        <v>67.2</v>
      </c>
      <c r="I74" s="145">
        <v>64.099999999999994</v>
      </c>
      <c r="J74" s="145">
        <v>72.900000000000006</v>
      </c>
      <c r="K74" s="145">
        <v>75.2</v>
      </c>
      <c r="L74" s="145">
        <v>69.7</v>
      </c>
      <c r="M74" s="145">
        <v>68.900000000000006</v>
      </c>
      <c r="N74" s="208">
        <f>SUM(B74:M74)/12</f>
        <v>69.358333333333334</v>
      </c>
      <c r="O74" s="423">
        <f t="shared" si="2"/>
        <v>100.6</v>
      </c>
      <c r="Q74" s="17"/>
      <c r="R74" s="17"/>
    </row>
    <row r="75" spans="1:26" ht="11.1" customHeight="1">
      <c r="A75" s="6" t="s">
        <v>200</v>
      </c>
      <c r="B75" s="145">
        <v>65.5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208"/>
      <c r="O75" s="423"/>
    </row>
    <row r="76" spans="1:26" ht="9.9499999999999993" customHeight="1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B89" sqref="B89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4"/>
    </row>
    <row r="16" spans="12:26" ht="9.9499999999999993" customHeight="1">
      <c r="L16" s="48"/>
      <c r="M16" s="154"/>
    </row>
    <row r="17" spans="1:24" ht="9.9499999999999993" customHeight="1">
      <c r="L17" s="48"/>
      <c r="M17" s="154"/>
    </row>
    <row r="18" spans="1:24" ht="9.9499999999999993" customHeight="1">
      <c r="L18" s="48"/>
      <c r="M18" s="154"/>
    </row>
    <row r="19" spans="1:24" ht="9.9499999999999993" customHeight="1">
      <c r="L19" s="48"/>
      <c r="M19" s="154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2" t="s">
        <v>123</v>
      </c>
    </row>
    <row r="25" spans="1:24" ht="11.1" customHeight="1">
      <c r="A25" s="6" t="s">
        <v>176</v>
      </c>
      <c r="B25" s="152">
        <v>19.399999999999999</v>
      </c>
      <c r="C25" s="152">
        <v>17.7</v>
      </c>
      <c r="D25" s="152">
        <v>21.9</v>
      </c>
      <c r="E25" s="152">
        <v>20</v>
      </c>
      <c r="F25" s="152">
        <v>18.100000000000001</v>
      </c>
      <c r="G25" s="152">
        <v>26.3</v>
      </c>
      <c r="H25" s="152">
        <v>22.3</v>
      </c>
      <c r="I25" s="152">
        <v>19.2</v>
      </c>
      <c r="J25" s="152">
        <v>19.7</v>
      </c>
      <c r="K25" s="152">
        <v>21.1</v>
      </c>
      <c r="L25" s="152">
        <v>20.5</v>
      </c>
      <c r="M25" s="152">
        <v>18.2</v>
      </c>
      <c r="N25" s="209">
        <v>244.4</v>
      </c>
      <c r="O25" s="147">
        <v>100.1</v>
      </c>
      <c r="Q25" s="17"/>
      <c r="R25" s="17"/>
    </row>
    <row r="26" spans="1:24" ht="11.1" customHeight="1">
      <c r="A26" s="6" t="s">
        <v>180</v>
      </c>
      <c r="B26" s="152">
        <v>17.100000000000001</v>
      </c>
      <c r="C26" s="152">
        <v>17.8</v>
      </c>
      <c r="D26" s="152">
        <v>19</v>
      </c>
      <c r="E26" s="152">
        <v>21.4</v>
      </c>
      <c r="F26" s="152">
        <v>19</v>
      </c>
      <c r="G26" s="152">
        <v>20.100000000000001</v>
      </c>
      <c r="H26" s="152">
        <v>19.600000000000001</v>
      </c>
      <c r="I26" s="152">
        <v>16.3</v>
      </c>
      <c r="J26" s="152">
        <v>15.8</v>
      </c>
      <c r="K26" s="152">
        <v>19</v>
      </c>
      <c r="L26" s="152">
        <v>17.399999999999999</v>
      </c>
      <c r="M26" s="152">
        <v>16.600000000000001</v>
      </c>
      <c r="N26" s="209">
        <f>SUM(B26:M26)</f>
        <v>219.10000000000002</v>
      </c>
      <c r="O26" s="147">
        <f t="shared" ref="O26:O28" si="0">ROUND(N26/N25*100,1)</f>
        <v>89.6</v>
      </c>
      <c r="Q26" s="17"/>
      <c r="R26" s="17"/>
    </row>
    <row r="27" spans="1:24" ht="11.1" customHeight="1">
      <c r="A27" s="6" t="s">
        <v>185</v>
      </c>
      <c r="B27" s="152">
        <v>16.899999999999999</v>
      </c>
      <c r="C27" s="152">
        <v>16.600000000000001</v>
      </c>
      <c r="D27" s="152">
        <v>15.8</v>
      </c>
      <c r="E27" s="152">
        <v>17.8</v>
      </c>
      <c r="F27" s="152">
        <v>17.399999999999999</v>
      </c>
      <c r="G27" s="152">
        <v>19.8</v>
      </c>
      <c r="H27" s="152">
        <v>16.899999999999999</v>
      </c>
      <c r="I27" s="152">
        <v>13.7</v>
      </c>
      <c r="J27" s="152">
        <v>14.8</v>
      </c>
      <c r="K27" s="152">
        <v>18.100000000000001</v>
      </c>
      <c r="L27" s="152">
        <v>17.3</v>
      </c>
      <c r="M27" s="152">
        <v>14.3</v>
      </c>
      <c r="N27" s="209">
        <f>SUM(B27:M27)</f>
        <v>199.4</v>
      </c>
      <c r="O27" s="147">
        <f t="shared" si="0"/>
        <v>91</v>
      </c>
      <c r="Q27" s="17"/>
      <c r="R27" s="17"/>
    </row>
    <row r="28" spans="1:24" ht="11.1" customHeight="1">
      <c r="A28" s="6" t="s">
        <v>189</v>
      </c>
      <c r="B28" s="152">
        <v>17</v>
      </c>
      <c r="C28" s="152">
        <v>16.899999999999999</v>
      </c>
      <c r="D28" s="152">
        <v>15.2</v>
      </c>
      <c r="E28" s="152">
        <v>18.5</v>
      </c>
      <c r="F28" s="152">
        <v>17.7</v>
      </c>
      <c r="G28" s="152">
        <v>16.7</v>
      </c>
      <c r="H28" s="152">
        <v>22.1</v>
      </c>
      <c r="I28" s="152">
        <v>12.9</v>
      </c>
      <c r="J28" s="152">
        <v>14.9</v>
      </c>
      <c r="K28" s="152">
        <v>17</v>
      </c>
      <c r="L28" s="152">
        <v>16.7</v>
      </c>
      <c r="M28" s="152">
        <v>18.8</v>
      </c>
      <c r="N28" s="209">
        <f>SUM(B28:M28)</f>
        <v>204.4</v>
      </c>
      <c r="O28" s="147">
        <f t="shared" si="0"/>
        <v>102.5</v>
      </c>
      <c r="Q28" s="17"/>
      <c r="R28" s="17"/>
    </row>
    <row r="29" spans="1:24" ht="11.1" customHeight="1">
      <c r="A29" s="6" t="s">
        <v>200</v>
      </c>
      <c r="B29" s="152">
        <v>18.2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209"/>
      <c r="O29" s="147"/>
    </row>
    <row r="30" spans="1:24" ht="9.9499999999999993" customHeight="1">
      <c r="N30" s="149"/>
      <c r="O30" s="149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176</v>
      </c>
      <c r="B54" s="152">
        <v>38.6</v>
      </c>
      <c r="C54" s="152">
        <v>36.700000000000003</v>
      </c>
      <c r="D54" s="152">
        <v>37.4</v>
      </c>
      <c r="E54" s="152">
        <v>36.6</v>
      </c>
      <c r="F54" s="152">
        <v>37.4</v>
      </c>
      <c r="G54" s="152">
        <v>40.700000000000003</v>
      </c>
      <c r="H54" s="152">
        <v>37</v>
      </c>
      <c r="I54" s="152">
        <v>35.700000000000003</v>
      </c>
      <c r="J54" s="152">
        <v>34.6</v>
      </c>
      <c r="K54" s="152">
        <v>35.299999999999997</v>
      </c>
      <c r="L54" s="152">
        <v>36.700000000000003</v>
      </c>
      <c r="M54" s="152">
        <v>36.1</v>
      </c>
      <c r="N54" s="209">
        <v>36.9</v>
      </c>
      <c r="O54" s="286">
        <v>95.3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180</v>
      </c>
      <c r="B55" s="152">
        <v>36</v>
      </c>
      <c r="C55" s="152">
        <v>35.9</v>
      </c>
      <c r="D55" s="152">
        <v>35.4</v>
      </c>
      <c r="E55" s="152">
        <v>35.6</v>
      </c>
      <c r="F55" s="152">
        <v>37</v>
      </c>
      <c r="G55" s="152">
        <v>37.4</v>
      </c>
      <c r="H55" s="152">
        <v>38.9</v>
      </c>
      <c r="I55" s="152">
        <v>38.700000000000003</v>
      </c>
      <c r="J55" s="152">
        <v>37.4</v>
      </c>
      <c r="K55" s="152">
        <v>38.299999999999997</v>
      </c>
      <c r="L55" s="152">
        <v>37.1</v>
      </c>
      <c r="M55" s="152">
        <v>34.5</v>
      </c>
      <c r="N55" s="209">
        <f>SUM(B55:M55)/12</f>
        <v>36.85</v>
      </c>
      <c r="O55" s="286">
        <f t="shared" ref="O55:O56" si="1">ROUND(N55/N54*100,1)</f>
        <v>99.9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185</v>
      </c>
      <c r="B56" s="152">
        <v>36</v>
      </c>
      <c r="C56" s="152">
        <v>34.6</v>
      </c>
      <c r="D56" s="152">
        <v>34.6</v>
      </c>
      <c r="E56" s="152">
        <v>34.799999999999997</v>
      </c>
      <c r="F56" s="152">
        <v>35.1</v>
      </c>
      <c r="G56" s="152">
        <v>38.5</v>
      </c>
      <c r="H56" s="152">
        <v>37</v>
      </c>
      <c r="I56" s="152">
        <v>35</v>
      </c>
      <c r="J56" s="152">
        <v>34.6</v>
      </c>
      <c r="K56" s="152">
        <v>36.1</v>
      </c>
      <c r="L56" s="152">
        <v>37.200000000000003</v>
      </c>
      <c r="M56" s="152">
        <v>33.200000000000003</v>
      </c>
      <c r="N56" s="209">
        <f>SUM(B56:M56)/12</f>
        <v>35.558333333333337</v>
      </c>
      <c r="O56" s="286">
        <f t="shared" si="1"/>
        <v>96.5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189</v>
      </c>
      <c r="B57" s="152">
        <v>34.4</v>
      </c>
      <c r="C57" s="152">
        <v>36.299999999999997</v>
      </c>
      <c r="D57" s="152">
        <v>33.799999999999997</v>
      </c>
      <c r="E57" s="152">
        <v>34.6</v>
      </c>
      <c r="F57" s="152">
        <v>35.200000000000003</v>
      </c>
      <c r="G57" s="152">
        <v>34.799999999999997</v>
      </c>
      <c r="H57" s="152">
        <v>37.700000000000003</v>
      </c>
      <c r="I57" s="152">
        <v>35.5</v>
      </c>
      <c r="J57" s="152">
        <v>34.200000000000003</v>
      </c>
      <c r="K57" s="152">
        <v>34.700000000000003</v>
      </c>
      <c r="L57" s="152">
        <v>34.299999999999997</v>
      </c>
      <c r="M57" s="152">
        <v>35.700000000000003</v>
      </c>
      <c r="N57" s="209">
        <f>SUM(B57:M57)/12</f>
        <v>35.1</v>
      </c>
      <c r="O57" s="286">
        <v>98.6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200</v>
      </c>
      <c r="B58" s="152">
        <v>37.6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1"/>
    </row>
    <row r="65" spans="7:26" ht="9.9499999999999993" customHeight="1">
      <c r="G65" s="155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</row>
    <row r="84" spans="1:18" s="149" customFormat="1" ht="11.1" customHeight="1">
      <c r="A84" s="6" t="s">
        <v>176</v>
      </c>
      <c r="B84" s="145">
        <v>50.7</v>
      </c>
      <c r="C84" s="147">
        <v>49.7</v>
      </c>
      <c r="D84" s="145">
        <v>58.3</v>
      </c>
      <c r="E84" s="145">
        <v>55.1</v>
      </c>
      <c r="F84" s="145">
        <v>47.9</v>
      </c>
      <c r="G84" s="145">
        <v>63.1</v>
      </c>
      <c r="H84" s="147">
        <v>62.3</v>
      </c>
      <c r="I84" s="145">
        <v>54.5</v>
      </c>
      <c r="J84" s="145">
        <v>57.7</v>
      </c>
      <c r="K84" s="145">
        <v>59.4</v>
      </c>
      <c r="L84" s="145">
        <v>55.1</v>
      </c>
      <c r="M84" s="145">
        <v>50.9</v>
      </c>
      <c r="N84" s="208">
        <v>55.4</v>
      </c>
      <c r="O84" s="286">
        <v>105.7</v>
      </c>
      <c r="Q84" s="285"/>
      <c r="R84" s="285"/>
    </row>
    <row r="85" spans="1:18" s="149" customFormat="1" ht="11.1" customHeight="1">
      <c r="A85" s="6" t="s">
        <v>180</v>
      </c>
      <c r="B85" s="145">
        <v>47.5</v>
      </c>
      <c r="C85" s="147">
        <v>49.6</v>
      </c>
      <c r="D85" s="145">
        <v>53.9</v>
      </c>
      <c r="E85" s="145">
        <v>60.2</v>
      </c>
      <c r="F85" s="145">
        <v>50.4</v>
      </c>
      <c r="G85" s="145">
        <v>53.5</v>
      </c>
      <c r="H85" s="147">
        <v>49.4</v>
      </c>
      <c r="I85" s="145">
        <v>42.2</v>
      </c>
      <c r="J85" s="145">
        <v>43.3</v>
      </c>
      <c r="K85" s="145">
        <v>49.1</v>
      </c>
      <c r="L85" s="145">
        <v>47.6</v>
      </c>
      <c r="M85" s="145">
        <v>50.1</v>
      </c>
      <c r="N85" s="208">
        <f t="shared" ref="N85:N87" si="2">SUM(B85:M85)/12</f>
        <v>49.733333333333327</v>
      </c>
      <c r="O85" s="286">
        <f t="shared" ref="O85:O87" si="3">ROUND(N85/N84*100,1)</f>
        <v>89.8</v>
      </c>
      <c r="Q85" s="285"/>
      <c r="R85" s="285"/>
    </row>
    <row r="86" spans="1:18" s="149" customFormat="1" ht="11.1" customHeight="1">
      <c r="A86" s="6" t="s">
        <v>185</v>
      </c>
      <c r="B86" s="145">
        <v>45.8</v>
      </c>
      <c r="C86" s="147">
        <v>49.1</v>
      </c>
      <c r="D86" s="145">
        <v>45.6</v>
      </c>
      <c r="E86" s="145">
        <v>51.1</v>
      </c>
      <c r="F86" s="145">
        <v>49.4</v>
      </c>
      <c r="G86" s="145">
        <v>49.4</v>
      </c>
      <c r="H86" s="147">
        <v>46.6</v>
      </c>
      <c r="I86" s="145">
        <v>40.799999999999997</v>
      </c>
      <c r="J86" s="145">
        <v>43</v>
      </c>
      <c r="K86" s="145">
        <v>49</v>
      </c>
      <c r="L86" s="145">
        <v>45.6</v>
      </c>
      <c r="M86" s="145">
        <v>46.2</v>
      </c>
      <c r="N86" s="208">
        <f t="shared" si="2"/>
        <v>46.800000000000004</v>
      </c>
      <c r="O86" s="286">
        <f t="shared" si="3"/>
        <v>94.1</v>
      </c>
      <c r="Q86" s="285"/>
      <c r="R86" s="285"/>
    </row>
    <row r="87" spans="1:18" s="149" customFormat="1" ht="11.1" customHeight="1">
      <c r="A87" s="6" t="s">
        <v>189</v>
      </c>
      <c r="B87" s="145">
        <v>48.4</v>
      </c>
      <c r="C87" s="147">
        <v>45</v>
      </c>
      <c r="D87" s="145">
        <v>46.8</v>
      </c>
      <c r="E87" s="145">
        <v>53.2</v>
      </c>
      <c r="F87" s="145">
        <v>49.8</v>
      </c>
      <c r="G87" s="145">
        <v>48.3</v>
      </c>
      <c r="H87" s="147">
        <v>57</v>
      </c>
      <c r="I87" s="145">
        <v>38.1</v>
      </c>
      <c r="J87" s="145">
        <v>44.6</v>
      </c>
      <c r="K87" s="145">
        <v>48.6</v>
      </c>
      <c r="L87" s="145">
        <v>49</v>
      </c>
      <c r="M87" s="145">
        <v>51.8</v>
      </c>
      <c r="N87" s="208">
        <f t="shared" si="2"/>
        <v>48.383333333333333</v>
      </c>
      <c r="O87" s="286">
        <f t="shared" si="3"/>
        <v>103.4</v>
      </c>
      <c r="Q87" s="285"/>
      <c r="R87" s="285"/>
    </row>
    <row r="88" spans="1:18" ht="11.1" customHeight="1">
      <c r="A88" s="6" t="s">
        <v>200</v>
      </c>
      <c r="B88" s="145">
        <v>47.1</v>
      </c>
      <c r="C88" s="147"/>
      <c r="D88" s="145"/>
      <c r="E88" s="145"/>
      <c r="F88" s="145"/>
      <c r="G88" s="145"/>
      <c r="H88" s="147"/>
      <c r="I88" s="145"/>
      <c r="J88" s="145"/>
      <c r="K88" s="145"/>
      <c r="L88" s="145"/>
      <c r="M88" s="145"/>
      <c r="N88" s="208"/>
      <c r="O88" s="286"/>
      <c r="Q88" s="17"/>
    </row>
    <row r="89" spans="1:18" ht="9.9499999999999993" customHeight="1">
      <c r="F89" s="375"/>
      <c r="O89" s="157"/>
    </row>
    <row r="90" spans="1:18" ht="9.9499999999999993" customHeight="1">
      <c r="G90" s="157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B89" sqref="B89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176</v>
      </c>
      <c r="B25" s="156">
        <v>55.9</v>
      </c>
      <c r="C25" s="156">
        <v>45.3</v>
      </c>
      <c r="D25" s="156">
        <v>66.8</v>
      </c>
      <c r="E25" s="156">
        <v>60.7</v>
      </c>
      <c r="F25" s="156">
        <v>50.5</v>
      </c>
      <c r="G25" s="156">
        <v>71.599999999999994</v>
      </c>
      <c r="H25" s="156">
        <v>77</v>
      </c>
      <c r="I25" s="156">
        <v>59.3</v>
      </c>
      <c r="J25" s="156">
        <v>70.2</v>
      </c>
      <c r="K25" s="156">
        <v>61.2</v>
      </c>
      <c r="L25" s="156">
        <v>59</v>
      </c>
      <c r="M25" s="156">
        <v>56.5</v>
      </c>
      <c r="N25" s="301">
        <v>734</v>
      </c>
      <c r="O25" s="204">
        <v>105.6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180</v>
      </c>
      <c r="B26" s="156">
        <v>51.7</v>
      </c>
      <c r="C26" s="156">
        <v>54.7</v>
      </c>
      <c r="D26" s="156">
        <v>64.900000000000006</v>
      </c>
      <c r="E26" s="156">
        <v>78.400000000000006</v>
      </c>
      <c r="F26" s="156">
        <v>75.5</v>
      </c>
      <c r="G26" s="156">
        <v>75.900000000000006</v>
      </c>
      <c r="H26" s="156">
        <v>59.8</v>
      </c>
      <c r="I26" s="156">
        <v>43.5</v>
      </c>
      <c r="J26" s="156">
        <v>45.8</v>
      </c>
      <c r="K26" s="156">
        <v>57.2</v>
      </c>
      <c r="L26" s="156">
        <v>60.4</v>
      </c>
      <c r="M26" s="156">
        <v>59.4</v>
      </c>
      <c r="N26" s="301">
        <f>SUM(B26:M26)</f>
        <v>727.2</v>
      </c>
      <c r="O26" s="204">
        <f t="shared" ref="O26:O28" si="0">ROUND(N26/N25*100,1)</f>
        <v>99.1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185</v>
      </c>
      <c r="B27" s="156">
        <v>66.8</v>
      </c>
      <c r="C27" s="156">
        <v>67.3</v>
      </c>
      <c r="D27" s="156">
        <v>56.7</v>
      </c>
      <c r="E27" s="156">
        <v>83.1</v>
      </c>
      <c r="F27" s="156">
        <v>88.1</v>
      </c>
      <c r="G27" s="156">
        <v>81</v>
      </c>
      <c r="H27" s="156">
        <v>87.1</v>
      </c>
      <c r="I27" s="156">
        <v>67.8</v>
      </c>
      <c r="J27" s="156">
        <v>69.8</v>
      </c>
      <c r="K27" s="156">
        <v>76.8</v>
      </c>
      <c r="L27" s="156">
        <v>71</v>
      </c>
      <c r="M27" s="156">
        <v>66.7</v>
      </c>
      <c r="N27" s="301">
        <f>SUM(B27:M27)</f>
        <v>882.19999999999993</v>
      </c>
      <c r="O27" s="204">
        <f t="shared" si="0"/>
        <v>121.3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189</v>
      </c>
      <c r="B28" s="156">
        <v>57.5</v>
      </c>
      <c r="C28" s="156">
        <v>61.1</v>
      </c>
      <c r="D28" s="156">
        <v>69.5</v>
      </c>
      <c r="E28" s="156">
        <v>79.7</v>
      </c>
      <c r="F28" s="156">
        <v>71</v>
      </c>
      <c r="G28" s="156">
        <v>78.599999999999994</v>
      </c>
      <c r="H28" s="156">
        <v>84.7</v>
      </c>
      <c r="I28" s="156">
        <v>65</v>
      </c>
      <c r="J28" s="156">
        <v>65.2</v>
      </c>
      <c r="K28" s="156">
        <v>71.599999999999994</v>
      </c>
      <c r="L28" s="156">
        <v>66.099999999999994</v>
      </c>
      <c r="M28" s="156">
        <v>64.599999999999994</v>
      </c>
      <c r="N28" s="301">
        <f>SUM(B28:M28)</f>
        <v>834.6</v>
      </c>
      <c r="O28" s="204">
        <f t="shared" si="0"/>
        <v>94.6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200</v>
      </c>
      <c r="B29" s="156">
        <v>64.5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176</v>
      </c>
      <c r="B54" s="156">
        <v>40.9</v>
      </c>
      <c r="C54" s="156">
        <v>41</v>
      </c>
      <c r="D54" s="156">
        <v>39.5</v>
      </c>
      <c r="E54" s="156">
        <v>39.4</v>
      </c>
      <c r="F54" s="156">
        <v>37.9</v>
      </c>
      <c r="G54" s="156">
        <v>41.3</v>
      </c>
      <c r="H54" s="156">
        <v>37.5</v>
      </c>
      <c r="I54" s="156">
        <v>38.6</v>
      </c>
      <c r="J54" s="156">
        <v>37.9</v>
      </c>
      <c r="K54" s="156">
        <v>39.700000000000003</v>
      </c>
      <c r="L54" s="156">
        <v>43.1</v>
      </c>
      <c r="M54" s="156">
        <v>40.299999999999997</v>
      </c>
      <c r="N54" s="209">
        <v>39.799999999999997</v>
      </c>
      <c r="O54" s="204">
        <v>103.6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180</v>
      </c>
      <c r="B55" s="156">
        <v>43.2</v>
      </c>
      <c r="C55" s="156">
        <v>43.6</v>
      </c>
      <c r="D55" s="156">
        <v>42.1</v>
      </c>
      <c r="E55" s="156">
        <v>42.7</v>
      </c>
      <c r="F55" s="156">
        <v>44.7</v>
      </c>
      <c r="G55" s="156">
        <v>45.4</v>
      </c>
      <c r="H55" s="156">
        <v>44.5</v>
      </c>
      <c r="I55" s="156">
        <v>42.1</v>
      </c>
      <c r="J55" s="156">
        <v>40.200000000000003</v>
      </c>
      <c r="K55" s="156">
        <v>41.4</v>
      </c>
      <c r="L55" s="156">
        <v>42.1</v>
      </c>
      <c r="M55" s="156">
        <v>41.3</v>
      </c>
      <c r="N55" s="209">
        <f>SUM(B55:M55)/12</f>
        <v>42.774999999999999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185</v>
      </c>
      <c r="B56" s="156">
        <v>61.3</v>
      </c>
      <c r="C56" s="156">
        <v>64.400000000000006</v>
      </c>
      <c r="D56" s="156">
        <v>55.6</v>
      </c>
      <c r="E56" s="156">
        <v>60.4</v>
      </c>
      <c r="F56" s="156">
        <v>62.7</v>
      </c>
      <c r="G56" s="156">
        <v>61.6</v>
      </c>
      <c r="H56" s="156">
        <v>59.8</v>
      </c>
      <c r="I56" s="156">
        <v>61.8</v>
      </c>
      <c r="J56" s="156">
        <v>59.1</v>
      </c>
      <c r="K56" s="156">
        <v>58.1</v>
      </c>
      <c r="L56" s="156">
        <v>59.8</v>
      </c>
      <c r="M56" s="156">
        <v>59</v>
      </c>
      <c r="N56" s="209">
        <f>SUM(B56:M56)/12</f>
        <v>60.300000000000004</v>
      </c>
      <c r="O56" s="204">
        <f t="shared" ref="O56:O57" si="1">ROUND(N56/N55*100,1)</f>
        <v>141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189</v>
      </c>
      <c r="B57" s="156">
        <v>58.1</v>
      </c>
      <c r="C57" s="156">
        <v>57.2</v>
      </c>
      <c r="D57" s="156">
        <v>54.3</v>
      </c>
      <c r="E57" s="156">
        <v>55.5</v>
      </c>
      <c r="F57" s="156">
        <v>54</v>
      </c>
      <c r="G57" s="156">
        <v>54</v>
      </c>
      <c r="H57" s="156">
        <v>51.4</v>
      </c>
      <c r="I57" s="156">
        <v>57.8</v>
      </c>
      <c r="J57" s="156">
        <v>54</v>
      </c>
      <c r="K57" s="156">
        <v>53.8</v>
      </c>
      <c r="L57" s="156">
        <v>51.9</v>
      </c>
      <c r="M57" s="156">
        <v>50.7</v>
      </c>
      <c r="N57" s="209">
        <f>SUM(B57:M57)/12</f>
        <v>54.391666666666673</v>
      </c>
      <c r="O57" s="204">
        <f t="shared" si="1"/>
        <v>90.2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200</v>
      </c>
      <c r="B58" s="156">
        <v>50.8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>
      <c r="Q59" s="216"/>
    </row>
    <row r="82" spans="1:26" ht="6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176</v>
      </c>
      <c r="B84" s="11">
        <v>137.30000000000001</v>
      </c>
      <c r="C84" s="11">
        <v>110.5</v>
      </c>
      <c r="D84" s="11">
        <v>167.7</v>
      </c>
      <c r="E84" s="11">
        <v>153.9</v>
      </c>
      <c r="F84" s="11">
        <v>132.6</v>
      </c>
      <c r="G84" s="11">
        <v>176.4</v>
      </c>
      <c r="H84" s="11">
        <v>200.3</v>
      </c>
      <c r="I84" s="11">
        <v>154.69999999999999</v>
      </c>
      <c r="J84" s="11">
        <v>184.4</v>
      </c>
      <c r="K84" s="11">
        <v>155.5</v>
      </c>
      <c r="L84" s="11">
        <v>138.4</v>
      </c>
      <c r="M84" s="11">
        <v>138.80000000000001</v>
      </c>
      <c r="N84" s="208">
        <v>154.19999999999999</v>
      </c>
      <c r="O84" s="147">
        <v>101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180</v>
      </c>
      <c r="B85" s="11">
        <v>120.5</v>
      </c>
      <c r="C85" s="11">
        <v>125.7</v>
      </c>
      <c r="D85" s="11">
        <v>153</v>
      </c>
      <c r="E85" s="11">
        <v>184.3</v>
      </c>
      <c r="F85" s="11">
        <v>170.6</v>
      </c>
      <c r="G85" s="11">
        <v>167.7</v>
      </c>
      <c r="H85" s="11">
        <v>134</v>
      </c>
      <c r="I85" s="11">
        <v>103.1</v>
      </c>
      <c r="J85" s="11">
        <v>113.4</v>
      </c>
      <c r="K85" s="11">
        <v>138.6</v>
      </c>
      <c r="L85" s="11">
        <v>143.80000000000001</v>
      </c>
      <c r="M85" s="11">
        <v>143.4</v>
      </c>
      <c r="N85" s="208">
        <f>SUM(B85:M85)/12</f>
        <v>141.50833333333333</v>
      </c>
      <c r="O85" s="147">
        <f t="shared" ref="O85:O87" si="2">ROUND(N85/N84*100,1)</f>
        <v>91.8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185</v>
      </c>
      <c r="B86" s="11">
        <v>110.9</v>
      </c>
      <c r="C86" s="11">
        <v>104.5</v>
      </c>
      <c r="D86" s="11">
        <v>101.8</v>
      </c>
      <c r="E86" s="11">
        <v>139.1</v>
      </c>
      <c r="F86" s="11">
        <v>141.30000000000001</v>
      </c>
      <c r="G86" s="11">
        <v>131.1</v>
      </c>
      <c r="H86" s="11">
        <v>144.9</v>
      </c>
      <c r="I86" s="11">
        <v>109.9</v>
      </c>
      <c r="J86" s="11">
        <v>117.8</v>
      </c>
      <c r="K86" s="11">
        <v>131.80000000000001</v>
      </c>
      <c r="L86" s="11">
        <v>119</v>
      </c>
      <c r="M86" s="11">
        <v>113</v>
      </c>
      <c r="N86" s="208">
        <f>SUM(B86:M86)/12</f>
        <v>122.09166666666665</v>
      </c>
      <c r="O86" s="147">
        <f t="shared" si="2"/>
        <v>86.3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189</v>
      </c>
      <c r="B87" s="11">
        <v>99</v>
      </c>
      <c r="C87" s="11">
        <v>106.6</v>
      </c>
      <c r="D87" s="11">
        <v>127.3</v>
      </c>
      <c r="E87" s="11">
        <v>144</v>
      </c>
      <c r="F87" s="11">
        <v>131</v>
      </c>
      <c r="G87" s="11">
        <v>145.6</v>
      </c>
      <c r="H87" s="11">
        <v>163.19999999999999</v>
      </c>
      <c r="I87" s="11">
        <v>113.3</v>
      </c>
      <c r="J87" s="11">
        <v>120</v>
      </c>
      <c r="K87" s="11">
        <v>133</v>
      </c>
      <c r="L87" s="11">
        <v>126.8</v>
      </c>
      <c r="M87" s="11">
        <v>127</v>
      </c>
      <c r="N87" s="208">
        <f>SUM(B87:M87)/12</f>
        <v>128.06666666666666</v>
      </c>
      <c r="O87" s="147">
        <f t="shared" si="2"/>
        <v>104.9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200</v>
      </c>
      <c r="B88" s="11">
        <v>127.1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3"/>
      <c r="D89" s="149"/>
    </row>
    <row r="90" spans="1:26" ht="9.9499999999999993" customHeight="1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B89" sqref="B89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176</v>
      </c>
      <c r="B25" s="351">
        <v>68.900000000000006</v>
      </c>
      <c r="C25" s="351">
        <v>75.7</v>
      </c>
      <c r="D25" s="351">
        <v>96.3</v>
      </c>
      <c r="E25" s="351">
        <v>98.9</v>
      </c>
      <c r="F25" s="351">
        <v>89.3</v>
      </c>
      <c r="G25" s="351">
        <v>96</v>
      </c>
      <c r="H25" s="351">
        <v>90.2</v>
      </c>
      <c r="I25" s="351">
        <v>87.2</v>
      </c>
      <c r="J25" s="351">
        <v>85.7</v>
      </c>
      <c r="K25" s="351">
        <v>93.5</v>
      </c>
      <c r="L25" s="351">
        <v>82.1</v>
      </c>
      <c r="M25" s="351">
        <v>87</v>
      </c>
      <c r="N25" s="209">
        <v>1050.8</v>
      </c>
      <c r="O25" s="352">
        <v>93.3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180</v>
      </c>
      <c r="B26" s="351">
        <v>72.7</v>
      </c>
      <c r="C26" s="351">
        <v>83.2</v>
      </c>
      <c r="D26" s="351">
        <v>89.9</v>
      </c>
      <c r="E26" s="351">
        <v>103.8</v>
      </c>
      <c r="F26" s="351">
        <v>94.4</v>
      </c>
      <c r="G26" s="351">
        <v>91.6</v>
      </c>
      <c r="H26" s="351">
        <v>108.5</v>
      </c>
      <c r="I26" s="351">
        <v>91.8</v>
      </c>
      <c r="J26" s="351">
        <v>101.6</v>
      </c>
      <c r="K26" s="351">
        <v>100.2</v>
      </c>
      <c r="L26" s="351">
        <v>94.2</v>
      </c>
      <c r="M26" s="351">
        <v>94.5</v>
      </c>
      <c r="N26" s="209">
        <f>SUM(B26:M26)</f>
        <v>1126.4000000000001</v>
      </c>
      <c r="O26" s="352">
        <f t="shared" ref="O26:O28" si="0">ROUND(N26/N25*100,1)</f>
        <v>107.2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>
      <c r="A27" s="6" t="s">
        <v>185</v>
      </c>
      <c r="B27" s="351">
        <v>84.8</v>
      </c>
      <c r="C27" s="351">
        <v>90.4</v>
      </c>
      <c r="D27" s="351">
        <v>95.5</v>
      </c>
      <c r="E27" s="351">
        <v>97.1</v>
      </c>
      <c r="F27" s="351">
        <v>101.6</v>
      </c>
      <c r="G27" s="351">
        <v>103.3</v>
      </c>
      <c r="H27" s="351">
        <v>108.1</v>
      </c>
      <c r="I27" s="351">
        <v>97.7</v>
      </c>
      <c r="J27" s="351">
        <v>101.1</v>
      </c>
      <c r="K27" s="351">
        <v>101.5</v>
      </c>
      <c r="L27" s="351">
        <v>93.9</v>
      </c>
      <c r="M27" s="351">
        <v>89.6</v>
      </c>
      <c r="N27" s="209">
        <f>SUM(B27:M27)</f>
        <v>1164.5999999999999</v>
      </c>
      <c r="O27" s="352">
        <f t="shared" si="0"/>
        <v>103.4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>
      <c r="A28" s="6" t="s">
        <v>189</v>
      </c>
      <c r="B28" s="351">
        <v>83.6</v>
      </c>
      <c r="C28" s="351">
        <v>91.7</v>
      </c>
      <c r="D28" s="351">
        <v>95.8</v>
      </c>
      <c r="E28" s="351">
        <v>98.5</v>
      </c>
      <c r="F28" s="351">
        <v>91.1</v>
      </c>
      <c r="G28" s="351">
        <v>95.5</v>
      </c>
      <c r="H28" s="351">
        <v>105.6</v>
      </c>
      <c r="I28" s="351">
        <v>93.9</v>
      </c>
      <c r="J28" s="351">
        <v>95.9</v>
      </c>
      <c r="K28" s="351">
        <v>106.1</v>
      </c>
      <c r="L28" s="351">
        <v>87.4</v>
      </c>
      <c r="M28" s="351">
        <v>89.8</v>
      </c>
      <c r="N28" s="209">
        <f>SUM(B28:M28)</f>
        <v>1134.9000000000001</v>
      </c>
      <c r="O28" s="352">
        <f t="shared" si="0"/>
        <v>97.4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>
      <c r="A29" s="6" t="s">
        <v>200</v>
      </c>
      <c r="B29" s="351">
        <v>79.599999999999994</v>
      </c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>
      <c r="H30" s="192"/>
    </row>
    <row r="53" spans="1:26" s="149" customFormat="1" ht="11.1" customHeight="1">
      <c r="A53" s="11"/>
      <c r="B53" s="145" t="s">
        <v>76</v>
      </c>
      <c r="C53" s="145" t="s">
        <v>77</v>
      </c>
      <c r="D53" s="145" t="s">
        <v>78</v>
      </c>
      <c r="E53" s="145" t="s">
        <v>79</v>
      </c>
      <c r="F53" s="145" t="s">
        <v>80</v>
      </c>
      <c r="G53" s="145" t="s">
        <v>81</v>
      </c>
      <c r="H53" s="145" t="s">
        <v>82</v>
      </c>
      <c r="I53" s="145" t="s">
        <v>83</v>
      </c>
      <c r="J53" s="145" t="s">
        <v>84</v>
      </c>
      <c r="K53" s="145" t="s">
        <v>85</v>
      </c>
      <c r="L53" s="145" t="s">
        <v>86</v>
      </c>
      <c r="M53" s="145" t="s">
        <v>87</v>
      </c>
      <c r="N53" s="203" t="s">
        <v>122</v>
      </c>
      <c r="O53" s="148" t="s">
        <v>124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>
      <c r="A54" s="6" t="s">
        <v>176</v>
      </c>
      <c r="B54" s="152">
        <v>110.3</v>
      </c>
      <c r="C54" s="152">
        <v>109</v>
      </c>
      <c r="D54" s="152">
        <v>108.2</v>
      </c>
      <c r="E54" s="152">
        <v>113.1</v>
      </c>
      <c r="F54" s="152">
        <v>122.4</v>
      </c>
      <c r="G54" s="152">
        <v>116.8</v>
      </c>
      <c r="H54" s="152">
        <v>108.9</v>
      </c>
      <c r="I54" s="152">
        <v>107</v>
      </c>
      <c r="J54" s="152">
        <v>101.1</v>
      </c>
      <c r="K54" s="152">
        <v>109.4</v>
      </c>
      <c r="L54" s="152">
        <v>99.1</v>
      </c>
      <c r="M54" s="152">
        <v>97.9</v>
      </c>
      <c r="N54" s="209">
        <v>108.6</v>
      </c>
      <c r="O54" s="352">
        <v>92.2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>
      <c r="A55" s="6" t="s">
        <v>180</v>
      </c>
      <c r="B55" s="152">
        <v>97.3</v>
      </c>
      <c r="C55" s="152">
        <v>99.8</v>
      </c>
      <c r="D55" s="152">
        <v>97.4</v>
      </c>
      <c r="E55" s="152">
        <v>100.8</v>
      </c>
      <c r="F55" s="152">
        <v>107.3</v>
      </c>
      <c r="G55" s="152">
        <v>108.2</v>
      </c>
      <c r="H55" s="152">
        <v>107.3</v>
      </c>
      <c r="I55" s="152">
        <v>103.7</v>
      </c>
      <c r="J55" s="152">
        <v>106</v>
      </c>
      <c r="K55" s="152">
        <v>105.3</v>
      </c>
      <c r="L55" s="152">
        <v>104.4</v>
      </c>
      <c r="M55" s="152">
        <v>95</v>
      </c>
      <c r="N55" s="209">
        <f>SUM(B55:M55)/12</f>
        <v>102.70833333333336</v>
      </c>
      <c r="O55" s="352">
        <f t="shared" ref="O55:O57" si="1">ROUND(N55/N54*100,1)</f>
        <v>94.6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>
      <c r="A56" s="6" t="s">
        <v>185</v>
      </c>
      <c r="B56" s="152">
        <v>99.6</v>
      </c>
      <c r="C56" s="152">
        <v>101.8</v>
      </c>
      <c r="D56" s="152">
        <v>103.7</v>
      </c>
      <c r="E56" s="152">
        <v>98.9</v>
      </c>
      <c r="F56" s="152">
        <v>104</v>
      </c>
      <c r="G56" s="152">
        <v>110.2</v>
      </c>
      <c r="H56" s="152">
        <v>101.3</v>
      </c>
      <c r="I56" s="152">
        <v>102.5</v>
      </c>
      <c r="J56" s="152">
        <v>108.1</v>
      </c>
      <c r="K56" s="152">
        <v>107.5</v>
      </c>
      <c r="L56" s="152">
        <v>104</v>
      </c>
      <c r="M56" s="152">
        <v>97</v>
      </c>
      <c r="N56" s="209">
        <f>SUM(B56:M56)/12</f>
        <v>103.21666666666665</v>
      </c>
      <c r="O56" s="352">
        <f t="shared" si="1"/>
        <v>100.5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>
      <c r="A57" s="6" t="s">
        <v>189</v>
      </c>
      <c r="B57" s="152">
        <v>90.2</v>
      </c>
      <c r="C57" s="152">
        <v>104.7</v>
      </c>
      <c r="D57" s="152">
        <v>104.4</v>
      </c>
      <c r="E57" s="152">
        <v>103.1</v>
      </c>
      <c r="F57" s="152">
        <v>107.2</v>
      </c>
      <c r="G57" s="152">
        <v>105</v>
      </c>
      <c r="H57" s="152">
        <v>102.6</v>
      </c>
      <c r="I57" s="152">
        <v>107.5</v>
      </c>
      <c r="J57" s="152">
        <v>102.7</v>
      </c>
      <c r="K57" s="152">
        <v>108.8</v>
      </c>
      <c r="L57" s="152">
        <v>107.5</v>
      </c>
      <c r="M57" s="152">
        <v>97.1</v>
      </c>
      <c r="N57" s="209">
        <f>SUM(B57:M57)/12</f>
        <v>103.39999999999999</v>
      </c>
      <c r="O57" s="352">
        <f t="shared" si="1"/>
        <v>100.2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>
      <c r="A58" s="6" t="s">
        <v>200</v>
      </c>
      <c r="B58" s="152">
        <v>97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50"/>
    </row>
    <row r="82" spans="1:26" ht="5.25" customHeight="1"/>
    <row r="83" spans="1:26" s="149" customFormat="1" ht="11.1" customHeight="1">
      <c r="A83" s="11"/>
      <c r="B83" s="145" t="s">
        <v>76</v>
      </c>
      <c r="C83" s="145" t="s">
        <v>77</v>
      </c>
      <c r="D83" s="145" t="s">
        <v>78</v>
      </c>
      <c r="E83" s="145" t="s">
        <v>79</v>
      </c>
      <c r="F83" s="145" t="s">
        <v>80</v>
      </c>
      <c r="G83" s="145" t="s">
        <v>81</v>
      </c>
      <c r="H83" s="145" t="s">
        <v>82</v>
      </c>
      <c r="I83" s="145" t="s">
        <v>83</v>
      </c>
      <c r="J83" s="145" t="s">
        <v>84</v>
      </c>
      <c r="K83" s="145" t="s">
        <v>85</v>
      </c>
      <c r="L83" s="145" t="s">
        <v>86</v>
      </c>
      <c r="M83" s="145" t="s">
        <v>87</v>
      </c>
      <c r="N83" s="203" t="s">
        <v>122</v>
      </c>
      <c r="O83" s="148" t="s">
        <v>124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>
      <c r="A84" s="6" t="s">
        <v>176</v>
      </c>
      <c r="B84" s="147">
        <v>62.3</v>
      </c>
      <c r="C84" s="147">
        <v>69.599999999999994</v>
      </c>
      <c r="D84" s="147">
        <v>89</v>
      </c>
      <c r="E84" s="147">
        <v>87.2</v>
      </c>
      <c r="F84" s="147">
        <v>71.900000000000006</v>
      </c>
      <c r="G84" s="147">
        <v>82.6</v>
      </c>
      <c r="H84" s="147">
        <v>83.4</v>
      </c>
      <c r="I84" s="147">
        <v>81.599999999999994</v>
      </c>
      <c r="J84" s="147">
        <v>85.1</v>
      </c>
      <c r="K84" s="147">
        <v>84.9</v>
      </c>
      <c r="L84" s="147">
        <v>83.6</v>
      </c>
      <c r="M84" s="147">
        <v>88.9</v>
      </c>
      <c r="N84" s="208">
        <v>80.8</v>
      </c>
      <c r="O84" s="213">
        <v>100.9</v>
      </c>
      <c r="Q84" s="285"/>
      <c r="R84" s="285"/>
    </row>
    <row r="85" spans="1:26" s="149" customFormat="1" ht="11.1" customHeight="1">
      <c r="A85" s="6" t="s">
        <v>180</v>
      </c>
      <c r="B85" s="147">
        <v>74.8</v>
      </c>
      <c r="C85" s="147">
        <v>83.1</v>
      </c>
      <c r="D85" s="147">
        <v>92.4</v>
      </c>
      <c r="E85" s="147">
        <v>103</v>
      </c>
      <c r="F85" s="147">
        <v>87.6</v>
      </c>
      <c r="G85" s="147">
        <v>84.6</v>
      </c>
      <c r="H85" s="147">
        <v>101.1</v>
      </c>
      <c r="I85" s="147">
        <v>88.7</v>
      </c>
      <c r="J85" s="147">
        <v>95.8</v>
      </c>
      <c r="K85" s="147">
        <v>95.2</v>
      </c>
      <c r="L85" s="147">
        <v>90.3</v>
      </c>
      <c r="M85" s="147">
        <v>99.5</v>
      </c>
      <c r="N85" s="208">
        <f t="shared" ref="N85:N87" si="2">SUM(B85:M85)/12</f>
        <v>91.341666666666654</v>
      </c>
      <c r="O85" s="213">
        <f t="shared" ref="O85:O87" si="3">ROUND(N85/N84*100,1)</f>
        <v>113</v>
      </c>
      <c r="Q85" s="285"/>
      <c r="R85" s="285"/>
    </row>
    <row r="86" spans="1:26" s="149" customFormat="1" ht="11.1" customHeight="1">
      <c r="A86" s="6" t="s">
        <v>185</v>
      </c>
      <c r="B86" s="147">
        <v>84.8</v>
      </c>
      <c r="C86" s="147">
        <v>88.7</v>
      </c>
      <c r="D86" s="147">
        <v>92</v>
      </c>
      <c r="E86" s="147">
        <v>98.3</v>
      </c>
      <c r="F86" s="147">
        <v>97.7</v>
      </c>
      <c r="G86" s="147">
        <v>93.6</v>
      </c>
      <c r="H86" s="147">
        <v>106.5</v>
      </c>
      <c r="I86" s="147">
        <v>95.3</v>
      </c>
      <c r="J86" s="147">
        <v>93.3</v>
      </c>
      <c r="K86" s="147">
        <v>94.5</v>
      </c>
      <c r="L86" s="147">
        <v>90.5</v>
      </c>
      <c r="M86" s="147">
        <v>92.7</v>
      </c>
      <c r="N86" s="208">
        <f t="shared" si="2"/>
        <v>93.99166666666666</v>
      </c>
      <c r="O86" s="213">
        <f t="shared" si="3"/>
        <v>102.9</v>
      </c>
      <c r="Q86" s="285"/>
      <c r="R86" s="285"/>
    </row>
    <row r="87" spans="1:26" s="149" customFormat="1" ht="11.1" customHeight="1">
      <c r="A87" s="6" t="s">
        <v>189</v>
      </c>
      <c r="B87" s="147">
        <v>92.9</v>
      </c>
      <c r="C87" s="147">
        <v>86.6</v>
      </c>
      <c r="D87" s="147">
        <v>91.8</v>
      </c>
      <c r="E87" s="147">
        <v>95.5</v>
      </c>
      <c r="F87" s="147">
        <v>84.7</v>
      </c>
      <c r="G87" s="147">
        <v>91</v>
      </c>
      <c r="H87" s="147">
        <v>102.9</v>
      </c>
      <c r="I87" s="147">
        <v>87</v>
      </c>
      <c r="J87" s="147">
        <v>93.6</v>
      </c>
      <c r="K87" s="147">
        <v>97.4</v>
      </c>
      <c r="L87" s="147">
        <v>81.400000000000006</v>
      </c>
      <c r="M87" s="147">
        <v>92.9</v>
      </c>
      <c r="N87" s="208">
        <f t="shared" si="2"/>
        <v>91.475000000000009</v>
      </c>
      <c r="O87" s="213">
        <f t="shared" si="3"/>
        <v>97.3</v>
      </c>
      <c r="Q87" s="285"/>
      <c r="R87" s="285"/>
    </row>
    <row r="88" spans="1:26" s="149" customFormat="1" ht="11.1" customHeight="1">
      <c r="A88" s="6" t="s">
        <v>200</v>
      </c>
      <c r="B88" s="147">
        <v>82.1</v>
      </c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208"/>
      <c r="O88" s="213"/>
    </row>
    <row r="89" spans="1:26" ht="9.9499999999999993" customHeight="1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B89" sqref="B89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2"/>
      <c r="O14" s="222"/>
    </row>
    <row r="17" spans="1:26" ht="9.9499999999999993" customHeight="1">
      <c r="O17" s="222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176</v>
      </c>
      <c r="B25" s="152">
        <v>43</v>
      </c>
      <c r="C25" s="152">
        <v>42.4</v>
      </c>
      <c r="D25" s="152">
        <v>49.1</v>
      </c>
      <c r="E25" s="152">
        <v>50.7</v>
      </c>
      <c r="F25" s="152">
        <v>52.2</v>
      </c>
      <c r="G25" s="152">
        <v>51</v>
      </c>
      <c r="H25" s="152">
        <v>52.7</v>
      </c>
      <c r="I25" s="152">
        <v>47.1</v>
      </c>
      <c r="J25" s="152">
        <v>50.4</v>
      </c>
      <c r="K25" s="152">
        <v>48.7</v>
      </c>
      <c r="L25" s="152">
        <v>50.5</v>
      </c>
      <c r="M25" s="331">
        <v>52.5</v>
      </c>
      <c r="N25" s="282">
        <v>590.29999999999995</v>
      </c>
      <c r="O25" s="204">
        <v>149.9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180</v>
      </c>
      <c r="B26" s="152">
        <v>45.1</v>
      </c>
      <c r="C26" s="152">
        <v>47.2</v>
      </c>
      <c r="D26" s="152">
        <v>51.8</v>
      </c>
      <c r="E26" s="152">
        <v>45.6</v>
      </c>
      <c r="F26" s="152">
        <v>54.3</v>
      </c>
      <c r="G26" s="152">
        <v>56.1</v>
      </c>
      <c r="H26" s="152">
        <v>59.2</v>
      </c>
      <c r="I26" s="152">
        <v>51.8</v>
      </c>
      <c r="J26" s="152">
        <v>58.3</v>
      </c>
      <c r="K26" s="152">
        <v>66.7</v>
      </c>
      <c r="L26" s="152">
        <v>52</v>
      </c>
      <c r="M26" s="331">
        <v>65.099999999999994</v>
      </c>
      <c r="N26" s="282">
        <f>SUM(B26:M26)</f>
        <v>653.20000000000005</v>
      </c>
      <c r="O26" s="204">
        <f>SUM(N26/N25)*100</f>
        <v>110.6555988480434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185</v>
      </c>
      <c r="B27" s="152">
        <v>49.8</v>
      </c>
      <c r="C27" s="152">
        <v>57.9</v>
      </c>
      <c r="D27" s="152">
        <v>64.5</v>
      </c>
      <c r="E27" s="152">
        <v>49.4</v>
      </c>
      <c r="F27" s="152">
        <v>51.7</v>
      </c>
      <c r="G27" s="152">
        <v>63.4</v>
      </c>
      <c r="H27" s="152">
        <v>57.1</v>
      </c>
      <c r="I27" s="152">
        <v>50.4</v>
      </c>
      <c r="J27" s="152">
        <v>45.8</v>
      </c>
      <c r="K27" s="152">
        <v>51.8</v>
      </c>
      <c r="L27" s="152">
        <v>53.6</v>
      </c>
      <c r="M27" s="331">
        <v>54.4</v>
      </c>
      <c r="N27" s="282">
        <f>SUM(B27:M27)</f>
        <v>649.79999999999995</v>
      </c>
      <c r="O27" s="204">
        <f>SUM(N27/N26)*100</f>
        <v>99.479485609308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189</v>
      </c>
      <c r="B28" s="152">
        <v>48.1</v>
      </c>
      <c r="C28" s="152">
        <v>55.4</v>
      </c>
      <c r="D28" s="152">
        <v>57.1</v>
      </c>
      <c r="E28" s="152">
        <v>57.9</v>
      </c>
      <c r="F28" s="152">
        <v>56.6</v>
      </c>
      <c r="G28" s="152">
        <v>55.7</v>
      </c>
      <c r="H28" s="152">
        <v>59.7</v>
      </c>
      <c r="I28" s="152">
        <v>52.8</v>
      </c>
      <c r="J28" s="152">
        <v>45.7</v>
      </c>
      <c r="K28" s="152">
        <v>41.7</v>
      </c>
      <c r="L28" s="152">
        <v>38.799999999999997</v>
      </c>
      <c r="M28" s="331">
        <v>41.6</v>
      </c>
      <c r="N28" s="282">
        <f>SUM(B28:M28)</f>
        <v>611.1</v>
      </c>
      <c r="O28" s="204">
        <f>SUM(N28/N27)*100</f>
        <v>94.044321329639899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200</v>
      </c>
      <c r="B29" s="152">
        <v>38.4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2"/>
    </row>
    <row r="52" spans="1:26" ht="4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176</v>
      </c>
      <c r="B54" s="152">
        <v>57.2</v>
      </c>
      <c r="C54" s="152">
        <v>59.9</v>
      </c>
      <c r="D54" s="152">
        <v>59.5</v>
      </c>
      <c r="E54" s="152">
        <v>59.8</v>
      </c>
      <c r="F54" s="152">
        <v>63.2</v>
      </c>
      <c r="G54" s="152">
        <v>61.4</v>
      </c>
      <c r="H54" s="152">
        <v>61.2</v>
      </c>
      <c r="I54" s="152">
        <v>62</v>
      </c>
      <c r="J54" s="152">
        <v>61.4</v>
      </c>
      <c r="K54" s="152">
        <v>60.1</v>
      </c>
      <c r="L54" s="152">
        <v>62.7</v>
      </c>
      <c r="M54" s="152">
        <v>64</v>
      </c>
      <c r="N54" s="209">
        <v>61</v>
      </c>
      <c r="O54" s="204">
        <v>143.9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180</v>
      </c>
      <c r="B55" s="152">
        <v>62.7</v>
      </c>
      <c r="C55" s="152">
        <v>63</v>
      </c>
      <c r="D55" s="152">
        <v>63.7</v>
      </c>
      <c r="E55" s="152">
        <v>64.5</v>
      </c>
      <c r="F55" s="152">
        <v>67.900000000000006</v>
      </c>
      <c r="G55" s="152">
        <v>67.099999999999994</v>
      </c>
      <c r="H55" s="152">
        <v>71.7</v>
      </c>
      <c r="I55" s="152">
        <v>72.099999999999994</v>
      </c>
      <c r="J55" s="152">
        <v>73.5</v>
      </c>
      <c r="K55" s="152">
        <v>77.5</v>
      </c>
      <c r="L55" s="152">
        <v>77</v>
      </c>
      <c r="M55" s="152">
        <v>77.3</v>
      </c>
      <c r="N55" s="209">
        <f t="shared" ref="N55:N57" si="0">SUM(B55:M55)/12</f>
        <v>69.833333333333329</v>
      </c>
      <c r="O55" s="204">
        <v>114.4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185</v>
      </c>
      <c r="B56" s="152">
        <v>73.3</v>
      </c>
      <c r="C56" s="152">
        <v>73</v>
      </c>
      <c r="D56" s="152">
        <v>75.2</v>
      </c>
      <c r="E56" s="152">
        <v>74.099999999999994</v>
      </c>
      <c r="F56" s="152">
        <v>71.3</v>
      </c>
      <c r="G56" s="152">
        <v>72</v>
      </c>
      <c r="H56" s="152">
        <v>72</v>
      </c>
      <c r="I56" s="152">
        <v>76.2</v>
      </c>
      <c r="J56" s="152">
        <v>70.8</v>
      </c>
      <c r="K56" s="152">
        <v>70.099999999999994</v>
      </c>
      <c r="L56" s="152">
        <v>68.7</v>
      </c>
      <c r="M56" s="152">
        <v>69</v>
      </c>
      <c r="N56" s="209">
        <f t="shared" si="0"/>
        <v>72.141666666666666</v>
      </c>
      <c r="O56" s="204">
        <f t="shared" ref="O56" si="1">SUM(N56/N55)*100</f>
        <v>103.3054892601432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189</v>
      </c>
      <c r="B57" s="152">
        <v>69.400000000000006</v>
      </c>
      <c r="C57" s="152">
        <v>69.400000000000006</v>
      </c>
      <c r="D57" s="152">
        <v>69.7</v>
      </c>
      <c r="E57" s="152">
        <v>70.400000000000006</v>
      </c>
      <c r="F57" s="152">
        <v>71</v>
      </c>
      <c r="G57" s="152">
        <v>71.8</v>
      </c>
      <c r="H57" s="152">
        <v>72.900000000000006</v>
      </c>
      <c r="I57" s="152">
        <v>73.7</v>
      </c>
      <c r="J57" s="152">
        <v>57.9</v>
      </c>
      <c r="K57" s="152">
        <v>58.1</v>
      </c>
      <c r="L57" s="152">
        <v>55.6</v>
      </c>
      <c r="M57" s="152">
        <v>50.8</v>
      </c>
      <c r="N57" s="209">
        <f t="shared" si="0"/>
        <v>65.891666666666666</v>
      </c>
      <c r="O57" s="204">
        <v>91.4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200</v>
      </c>
      <c r="B58" s="152">
        <v>50.3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176</v>
      </c>
      <c r="B84" s="145">
        <v>76.7</v>
      </c>
      <c r="C84" s="145">
        <v>70.099999999999994</v>
      </c>
      <c r="D84" s="145">
        <v>82.6</v>
      </c>
      <c r="E84" s="145">
        <v>84.7</v>
      </c>
      <c r="F84" s="145">
        <v>82.1</v>
      </c>
      <c r="G84" s="145">
        <v>83.4</v>
      </c>
      <c r="H84" s="145">
        <v>86.1</v>
      </c>
      <c r="I84" s="145">
        <v>75.900000000000006</v>
      </c>
      <c r="J84" s="145">
        <v>82.2</v>
      </c>
      <c r="K84" s="145">
        <v>81.2</v>
      </c>
      <c r="L84" s="145">
        <v>80.2</v>
      </c>
      <c r="M84" s="145">
        <v>81.900000000000006</v>
      </c>
      <c r="N84" s="208">
        <v>80.599999999999994</v>
      </c>
      <c r="O84" s="147">
        <v>108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180</v>
      </c>
      <c r="B85" s="145">
        <v>72.3</v>
      </c>
      <c r="C85" s="145">
        <v>74.900000000000006</v>
      </c>
      <c r="D85" s="145">
        <v>81.3</v>
      </c>
      <c r="E85" s="145">
        <v>70.599999999999994</v>
      </c>
      <c r="F85" s="145">
        <v>79.400000000000006</v>
      </c>
      <c r="G85" s="145">
        <v>83.6</v>
      </c>
      <c r="H85" s="145">
        <v>82</v>
      </c>
      <c r="I85" s="145">
        <v>71.8</v>
      </c>
      <c r="J85" s="145">
        <v>79.099999999999994</v>
      </c>
      <c r="K85" s="145">
        <v>85.6</v>
      </c>
      <c r="L85" s="145">
        <v>67.599999999999994</v>
      </c>
      <c r="M85" s="145">
        <v>84.1</v>
      </c>
      <c r="N85" s="208">
        <f t="shared" ref="N85:N87" si="2">SUM(B85:M85)/12</f>
        <v>77.691666666666677</v>
      </c>
      <c r="O85" s="147">
        <f t="shared" ref="O85:O87" si="3">ROUND(N85/N84*100,1)</f>
        <v>96.4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185</v>
      </c>
      <c r="B86" s="145">
        <v>68.7</v>
      </c>
      <c r="C86" s="145">
        <v>79.3</v>
      </c>
      <c r="D86" s="145">
        <v>85.6</v>
      </c>
      <c r="E86" s="145">
        <v>66.8</v>
      </c>
      <c r="F86" s="145">
        <v>73</v>
      </c>
      <c r="G86" s="145">
        <v>88</v>
      </c>
      <c r="H86" s="145">
        <v>79.400000000000006</v>
      </c>
      <c r="I86" s="145">
        <v>65.2</v>
      </c>
      <c r="J86" s="145">
        <v>66</v>
      </c>
      <c r="K86" s="145">
        <v>74</v>
      </c>
      <c r="L86" s="145">
        <v>78.3</v>
      </c>
      <c r="M86" s="145">
        <v>78.8</v>
      </c>
      <c r="N86" s="208">
        <f t="shared" si="2"/>
        <v>75.258333333333326</v>
      </c>
      <c r="O86" s="147">
        <f t="shared" si="3"/>
        <v>96.9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189</v>
      </c>
      <c r="B87" s="145">
        <v>69.2</v>
      </c>
      <c r="C87" s="145">
        <v>79.8</v>
      </c>
      <c r="D87" s="145">
        <v>81.900000000000006</v>
      </c>
      <c r="E87" s="145">
        <v>82.1</v>
      </c>
      <c r="F87" s="145">
        <v>79.599999999999994</v>
      </c>
      <c r="G87" s="145">
        <v>77.5</v>
      </c>
      <c r="H87" s="145">
        <v>81.8</v>
      </c>
      <c r="I87" s="145">
        <v>71.5</v>
      </c>
      <c r="J87" s="145">
        <v>81.5</v>
      </c>
      <c r="K87" s="145">
        <v>71.599999999999994</v>
      </c>
      <c r="L87" s="145">
        <v>70.400000000000006</v>
      </c>
      <c r="M87" s="145">
        <v>82.8</v>
      </c>
      <c r="N87" s="208">
        <f t="shared" si="2"/>
        <v>77.474999999999994</v>
      </c>
      <c r="O87" s="147">
        <f t="shared" si="3"/>
        <v>102.9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200</v>
      </c>
      <c r="B88" s="145">
        <v>76.5</v>
      </c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workbookViewId="0">
      <selection activeCell="P32" sqref="P32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64" t="s">
        <v>127</v>
      </c>
      <c r="F1" s="143"/>
      <c r="G1" s="143"/>
      <c r="H1" s="143"/>
    </row>
    <row r="2" spans="1:13">
      <c r="A2" s="458"/>
    </row>
    <row r="3" spans="1:13" ht="17.25">
      <c r="A3" s="458"/>
      <c r="C3" s="143"/>
    </row>
    <row r="4" spans="1:13" ht="17.25">
      <c r="A4" s="458"/>
      <c r="J4" s="143"/>
      <c r="K4" s="143"/>
      <c r="L4" s="143"/>
      <c r="M4" s="143"/>
    </row>
    <row r="5" spans="1:13">
      <c r="A5" s="458"/>
    </row>
    <row r="6" spans="1:13">
      <c r="A6" s="458"/>
    </row>
    <row r="7" spans="1:13">
      <c r="A7" s="458"/>
    </row>
    <row r="8" spans="1:13">
      <c r="A8" s="458"/>
    </row>
    <row r="9" spans="1:13">
      <c r="A9" s="458"/>
    </row>
    <row r="10" spans="1:13">
      <c r="A10" s="458"/>
    </row>
    <row r="11" spans="1:13">
      <c r="A11" s="458"/>
    </row>
    <row r="12" spans="1:13">
      <c r="A12" s="458"/>
    </row>
    <row r="13" spans="1:13">
      <c r="A13" s="458"/>
    </row>
    <row r="14" spans="1:13">
      <c r="A14" s="458"/>
    </row>
    <row r="15" spans="1:13">
      <c r="A15" s="458"/>
    </row>
    <row r="16" spans="1:13">
      <c r="A16" s="458"/>
    </row>
    <row r="17" spans="1:15">
      <c r="A17" s="458"/>
    </row>
    <row r="18" spans="1:15">
      <c r="A18" s="458"/>
    </row>
    <row r="19" spans="1:15">
      <c r="A19" s="458"/>
    </row>
    <row r="20" spans="1:15">
      <c r="A20" s="458"/>
    </row>
    <row r="21" spans="1:15">
      <c r="A21" s="458"/>
    </row>
    <row r="22" spans="1:15">
      <c r="A22" s="458"/>
    </row>
    <row r="23" spans="1:15">
      <c r="A23" s="458"/>
    </row>
    <row r="24" spans="1:15">
      <c r="A24" s="458"/>
    </row>
    <row r="25" spans="1:15">
      <c r="A25" s="458"/>
    </row>
    <row r="26" spans="1:15">
      <c r="A26" s="458"/>
    </row>
    <row r="27" spans="1:15">
      <c r="A27" s="458"/>
    </row>
    <row r="28" spans="1:15">
      <c r="A28" s="458"/>
    </row>
    <row r="29" spans="1:15">
      <c r="A29" s="458"/>
      <c r="O29" s="345"/>
    </row>
    <row r="30" spans="1:15">
      <c r="A30" s="458"/>
    </row>
    <row r="31" spans="1:15">
      <c r="A31" s="458"/>
    </row>
    <row r="32" spans="1:15">
      <c r="A32" s="458"/>
    </row>
    <row r="33" spans="1:14">
      <c r="A33" s="458"/>
    </row>
    <row r="34" spans="1:14">
      <c r="A34" s="458"/>
    </row>
    <row r="35" spans="1:14" s="42" customFormat="1" ht="20.100000000000001" customHeight="1">
      <c r="A35" s="458"/>
      <c r="B35" s="359" t="s">
        <v>165</v>
      </c>
      <c r="C35" s="359" t="s">
        <v>156</v>
      </c>
      <c r="D35" s="359" t="s">
        <v>159</v>
      </c>
      <c r="E35" s="359" t="s">
        <v>164</v>
      </c>
      <c r="F35" s="359" t="s">
        <v>167</v>
      </c>
      <c r="G35" s="359" t="s">
        <v>168</v>
      </c>
      <c r="H35" s="359" t="s">
        <v>169</v>
      </c>
      <c r="I35" s="359" t="s">
        <v>178</v>
      </c>
      <c r="J35" s="359" t="s">
        <v>183</v>
      </c>
      <c r="K35" s="359" t="s">
        <v>181</v>
      </c>
      <c r="L35" s="359" t="s">
        <v>188</v>
      </c>
      <c r="M35" s="360" t="s">
        <v>198</v>
      </c>
      <c r="N35" s="47"/>
    </row>
    <row r="36" spans="1:14" ht="25.5" customHeight="1">
      <c r="A36" s="458"/>
      <c r="B36" s="411" t="s">
        <v>108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127.5</v>
      </c>
    </row>
    <row r="37" spans="1:14" ht="25.5" customHeight="1">
      <c r="A37" s="458"/>
      <c r="B37" s="421" t="s">
        <v>186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251.6</v>
      </c>
    </row>
    <row r="38" spans="1:14" ht="24.75" customHeight="1">
      <c r="A38" s="458"/>
      <c r="B38" s="172" t="s">
        <v>130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171</v>
      </c>
    </row>
    <row r="40" spans="1:14" ht="14.2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R20" sqref="R20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70" t="s">
        <v>199</v>
      </c>
      <c r="C1" s="470"/>
      <c r="D1" s="470"/>
      <c r="E1" s="470"/>
      <c r="F1" s="470"/>
      <c r="G1" s="471" t="s">
        <v>128</v>
      </c>
      <c r="H1" s="471"/>
      <c r="I1" s="471"/>
      <c r="J1" s="221" t="s">
        <v>109</v>
      </c>
      <c r="K1" s="3"/>
      <c r="M1" s="3" t="s">
        <v>175</v>
      </c>
    </row>
    <row r="2" spans="2:15">
      <c r="B2" s="470"/>
      <c r="C2" s="470"/>
      <c r="D2" s="470"/>
      <c r="E2" s="470"/>
      <c r="F2" s="470"/>
      <c r="G2" s="471"/>
      <c r="H2" s="471"/>
      <c r="I2" s="471"/>
      <c r="J2" s="370">
        <v>191638</v>
      </c>
      <c r="K2" s="4" t="s">
        <v>111</v>
      </c>
      <c r="L2" s="338">
        <f t="shared" ref="L2:L7" si="0">SUM(J2)</f>
        <v>191638</v>
      </c>
      <c r="M2" s="370">
        <v>130997</v>
      </c>
    </row>
    <row r="3" spans="2:15">
      <c r="J3" s="370">
        <v>398396</v>
      </c>
      <c r="K3" s="3" t="s">
        <v>112</v>
      </c>
      <c r="L3" s="338">
        <f t="shared" si="0"/>
        <v>398396</v>
      </c>
      <c r="M3" s="370">
        <v>263600</v>
      </c>
    </row>
    <row r="4" spans="2:15">
      <c r="J4" s="370">
        <v>513965</v>
      </c>
      <c r="K4" s="3" t="s">
        <v>103</v>
      </c>
      <c r="L4" s="338">
        <f t="shared" si="0"/>
        <v>513965</v>
      </c>
      <c r="M4" s="370">
        <v>327178</v>
      </c>
    </row>
    <row r="5" spans="2:15">
      <c r="J5" s="370">
        <v>247874</v>
      </c>
      <c r="K5" s="3" t="s">
        <v>91</v>
      </c>
      <c r="L5" s="338">
        <f t="shared" si="0"/>
        <v>247874</v>
      </c>
      <c r="M5" s="370">
        <v>218313</v>
      </c>
    </row>
    <row r="6" spans="2:15">
      <c r="J6" s="370">
        <v>283562</v>
      </c>
      <c r="K6" s="3" t="s">
        <v>101</v>
      </c>
      <c r="L6" s="338">
        <f t="shared" si="0"/>
        <v>283562</v>
      </c>
      <c r="M6" s="370">
        <v>163173</v>
      </c>
    </row>
    <row r="7" spans="2:15">
      <c r="J7" s="370">
        <v>880387</v>
      </c>
      <c r="K7" s="3" t="s">
        <v>104</v>
      </c>
      <c r="L7" s="338">
        <f t="shared" si="0"/>
        <v>880387</v>
      </c>
      <c r="M7" s="370">
        <v>592934</v>
      </c>
    </row>
    <row r="8" spans="2:15">
      <c r="J8" s="338">
        <f>SUM(J2:J7)</f>
        <v>2515822</v>
      </c>
      <c r="K8" s="3" t="s">
        <v>93</v>
      </c>
      <c r="L8" s="404">
        <f>SUM(L2:L7)</f>
        <v>2515822</v>
      </c>
      <c r="M8" s="338">
        <f>SUM(M2:M7)</f>
        <v>1696195</v>
      </c>
    </row>
    <row r="10" spans="2:15">
      <c r="K10" s="3"/>
      <c r="L10" s="3" t="s">
        <v>160</v>
      </c>
      <c r="M10" s="3" t="s">
        <v>113</v>
      </c>
      <c r="N10" s="3"/>
      <c r="O10" s="3" t="s">
        <v>129</v>
      </c>
    </row>
    <row r="11" spans="2:15">
      <c r="K11" s="4" t="s">
        <v>111</v>
      </c>
      <c r="L11" s="338">
        <f>SUM(M2)</f>
        <v>130997</v>
      </c>
      <c r="M11" s="338">
        <f t="shared" ref="M11:M17" si="1">SUM(N11-L11)</f>
        <v>60641</v>
      </c>
      <c r="N11" s="338">
        <f t="shared" ref="N11:N17" si="2">SUM(L2)</f>
        <v>191638</v>
      </c>
      <c r="O11" s="339">
        <f>SUM(L11/N11)</f>
        <v>0.68356484622047819</v>
      </c>
    </row>
    <row r="12" spans="2:15">
      <c r="K12" s="3" t="s">
        <v>112</v>
      </c>
      <c r="L12" s="338">
        <f t="shared" ref="L12:L17" si="3">SUM(M3)</f>
        <v>263600</v>
      </c>
      <c r="M12" s="338">
        <f t="shared" si="1"/>
        <v>134796</v>
      </c>
      <c r="N12" s="338">
        <f t="shared" si="2"/>
        <v>398396</v>
      </c>
      <c r="O12" s="339">
        <f t="shared" ref="O12:O17" si="4">SUM(L12/N12)</f>
        <v>0.66165322945009486</v>
      </c>
    </row>
    <row r="13" spans="2:15">
      <c r="K13" s="3" t="s">
        <v>103</v>
      </c>
      <c r="L13" s="338">
        <f t="shared" si="3"/>
        <v>327178</v>
      </c>
      <c r="M13" s="338">
        <f t="shared" si="1"/>
        <v>186787</v>
      </c>
      <c r="N13" s="338">
        <f t="shared" si="2"/>
        <v>513965</v>
      </c>
      <c r="O13" s="339">
        <f t="shared" si="4"/>
        <v>0.63657642057338537</v>
      </c>
    </row>
    <row r="14" spans="2:15">
      <c r="K14" s="3" t="s">
        <v>91</v>
      </c>
      <c r="L14" s="338">
        <f t="shared" si="3"/>
        <v>218313</v>
      </c>
      <c r="M14" s="338">
        <f t="shared" si="1"/>
        <v>29561</v>
      </c>
      <c r="N14" s="338">
        <f t="shared" si="2"/>
        <v>247874</v>
      </c>
      <c r="O14" s="339">
        <f t="shared" si="4"/>
        <v>0.880741828509646</v>
      </c>
    </row>
    <row r="15" spans="2:15">
      <c r="K15" s="3" t="s">
        <v>101</v>
      </c>
      <c r="L15" s="338">
        <f t="shared" si="3"/>
        <v>163173</v>
      </c>
      <c r="M15" s="338">
        <f t="shared" si="1"/>
        <v>120389</v>
      </c>
      <c r="N15" s="338">
        <f t="shared" si="2"/>
        <v>283562</v>
      </c>
      <c r="O15" s="339">
        <f t="shared" si="4"/>
        <v>0.57544029171750799</v>
      </c>
    </row>
    <row r="16" spans="2:15">
      <c r="K16" s="3" t="s">
        <v>104</v>
      </c>
      <c r="L16" s="338">
        <f t="shared" si="3"/>
        <v>592934</v>
      </c>
      <c r="M16" s="338">
        <f t="shared" si="1"/>
        <v>287453</v>
      </c>
      <c r="N16" s="338">
        <f t="shared" si="2"/>
        <v>880387</v>
      </c>
      <c r="O16" s="339">
        <f t="shared" si="4"/>
        <v>0.67349245275089253</v>
      </c>
    </row>
    <row r="17" spans="11:15">
      <c r="K17" s="3" t="s">
        <v>93</v>
      </c>
      <c r="L17" s="338">
        <f t="shared" si="3"/>
        <v>1696195</v>
      </c>
      <c r="M17" s="338">
        <f t="shared" si="1"/>
        <v>819627</v>
      </c>
      <c r="N17" s="338">
        <f t="shared" si="2"/>
        <v>2515822</v>
      </c>
      <c r="O17" s="339">
        <f t="shared" si="4"/>
        <v>0.67421105308722162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114</v>
      </c>
      <c r="B56" s="36"/>
      <c r="C56" s="472" t="s">
        <v>109</v>
      </c>
      <c r="D56" s="473"/>
      <c r="E56" s="472" t="s">
        <v>110</v>
      </c>
      <c r="F56" s="473"/>
      <c r="G56" s="476" t="s">
        <v>115</v>
      </c>
      <c r="H56" s="472" t="s">
        <v>116</v>
      </c>
      <c r="I56" s="473"/>
    </row>
    <row r="57" spans="1:9" ht="14.25">
      <c r="A57" s="37" t="s">
        <v>117</v>
      </c>
      <c r="B57" s="38"/>
      <c r="C57" s="474"/>
      <c r="D57" s="475"/>
      <c r="E57" s="474"/>
      <c r="F57" s="475"/>
      <c r="G57" s="477"/>
      <c r="H57" s="474"/>
      <c r="I57" s="475"/>
    </row>
    <row r="58" spans="1:9" ht="19.5" customHeight="1">
      <c r="A58" s="41" t="s">
        <v>118</v>
      </c>
      <c r="B58" s="39"/>
      <c r="C58" s="467" t="s">
        <v>197</v>
      </c>
      <c r="D58" s="468"/>
      <c r="E58" s="465" t="s">
        <v>206</v>
      </c>
      <c r="F58" s="466"/>
      <c r="G58" s="80">
        <v>26.7</v>
      </c>
      <c r="H58" s="40"/>
      <c r="I58" s="39"/>
    </row>
    <row r="59" spans="1:9" ht="19.5" customHeight="1">
      <c r="A59" s="41" t="s">
        <v>119</v>
      </c>
      <c r="B59" s="39"/>
      <c r="C59" s="469" t="s">
        <v>154</v>
      </c>
      <c r="D59" s="468"/>
      <c r="E59" s="465" t="s">
        <v>207</v>
      </c>
      <c r="F59" s="466"/>
      <c r="G59" s="84">
        <v>31.6</v>
      </c>
      <c r="H59" s="40"/>
      <c r="I59" s="39"/>
    </row>
    <row r="60" spans="1:9" ht="20.100000000000001" customHeight="1">
      <c r="A60" s="41" t="s">
        <v>120</v>
      </c>
      <c r="B60" s="39"/>
      <c r="C60" s="465" t="s">
        <v>187</v>
      </c>
      <c r="D60" s="466"/>
      <c r="E60" s="465" t="s">
        <v>208</v>
      </c>
      <c r="F60" s="466"/>
      <c r="G60" s="80">
        <v>69.900000000000006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B1:F2"/>
    <mergeCell ref="G1:I2"/>
    <mergeCell ref="C56:D57"/>
    <mergeCell ref="E56:F57"/>
    <mergeCell ref="G56:G57"/>
    <mergeCell ref="H56:I57"/>
    <mergeCell ref="E60:F60"/>
    <mergeCell ref="C58:D58"/>
    <mergeCell ref="C59:D59"/>
    <mergeCell ref="E58:F58"/>
    <mergeCell ref="E59:F59"/>
    <mergeCell ref="C60:D60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B91" sqref="B91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3"/>
      <c r="K4" s="2"/>
      <c r="L4" s="2"/>
      <c r="M4" s="2"/>
    </row>
    <row r="13" spans="1:19" ht="9.9499999999999993" customHeight="1">
      <c r="R13" s="157"/>
      <c r="S13" s="278"/>
    </row>
    <row r="14" spans="1:19" ht="9.9499999999999993" customHeight="1">
      <c r="R14" s="157"/>
      <c r="S14" s="278"/>
    </row>
    <row r="15" spans="1:19" ht="9.9499999999999993" customHeight="1">
      <c r="R15" s="157"/>
      <c r="S15" s="278"/>
    </row>
    <row r="16" spans="1:19" ht="9.9499999999999993" customHeight="1">
      <c r="R16" s="157"/>
      <c r="S16" s="278"/>
    </row>
    <row r="17" spans="1:35" ht="9.9499999999999993" customHeight="1">
      <c r="R17" s="157"/>
      <c r="S17" s="278"/>
    </row>
    <row r="20" spans="1:35" ht="9.9499999999999993" customHeight="1">
      <c r="AI20" s="47"/>
    </row>
    <row r="25" spans="1:35" s="47" customFormat="1" ht="9.9499999999999993" customHeight="1">
      <c r="A25" s="145"/>
      <c r="B25" s="145" t="s">
        <v>76</v>
      </c>
      <c r="C25" s="145" t="s">
        <v>77</v>
      </c>
      <c r="D25" s="145" t="s">
        <v>78</v>
      </c>
      <c r="E25" s="145" t="s">
        <v>79</v>
      </c>
      <c r="F25" s="145" t="s">
        <v>80</v>
      </c>
      <c r="G25" s="145" t="s">
        <v>81</v>
      </c>
      <c r="H25" s="145" t="s">
        <v>82</v>
      </c>
      <c r="I25" s="145" t="s">
        <v>83</v>
      </c>
      <c r="J25" s="145" t="s">
        <v>84</v>
      </c>
      <c r="K25" s="145" t="s">
        <v>85</v>
      </c>
      <c r="L25" s="145" t="s">
        <v>86</v>
      </c>
      <c r="M25" s="146" t="s">
        <v>87</v>
      </c>
      <c r="N25" s="203" t="s">
        <v>125</v>
      </c>
      <c r="O25" s="148" t="s">
        <v>124</v>
      </c>
      <c r="AI25"/>
    </row>
    <row r="26" spans="1:35" ht="9.9499999999999993" customHeight="1">
      <c r="A26" s="6" t="s">
        <v>176</v>
      </c>
      <c r="B26" s="145">
        <v>93.3</v>
      </c>
      <c r="C26" s="145">
        <v>91.3</v>
      </c>
      <c r="D26" s="147">
        <v>106.6</v>
      </c>
      <c r="E26" s="145">
        <v>106.6</v>
      </c>
      <c r="F26" s="145">
        <v>101.9</v>
      </c>
      <c r="G26" s="145">
        <v>113</v>
      </c>
      <c r="H26" s="147">
        <v>110.5</v>
      </c>
      <c r="I26" s="145">
        <v>100.3</v>
      </c>
      <c r="J26" s="145">
        <v>104.2</v>
      </c>
      <c r="K26" s="145">
        <v>103.1</v>
      </c>
      <c r="L26" s="145">
        <v>103.7</v>
      </c>
      <c r="M26" s="300">
        <v>103.6</v>
      </c>
      <c r="N26" s="301">
        <v>1238.0999999999999</v>
      </c>
      <c r="O26" s="147">
        <v>117.3</v>
      </c>
    </row>
    <row r="27" spans="1:35" ht="9.9499999999999993" customHeight="1">
      <c r="A27" s="6" t="s">
        <v>180</v>
      </c>
      <c r="B27" s="145">
        <v>91.6</v>
      </c>
      <c r="C27" s="145">
        <v>96.2</v>
      </c>
      <c r="D27" s="147">
        <v>103.6</v>
      </c>
      <c r="E27" s="145">
        <v>104.5</v>
      </c>
      <c r="F27" s="145">
        <v>106.1</v>
      </c>
      <c r="G27" s="145">
        <v>112.9</v>
      </c>
      <c r="H27" s="147">
        <v>114</v>
      </c>
      <c r="I27" s="145">
        <v>98.3</v>
      </c>
      <c r="J27" s="145">
        <v>106.4</v>
      </c>
      <c r="K27" s="145">
        <v>118.9</v>
      </c>
      <c r="L27" s="145">
        <v>102.8</v>
      </c>
      <c r="M27" s="300">
        <v>116.4</v>
      </c>
      <c r="N27" s="301">
        <f t="shared" ref="N27" si="0">SUM(B27:M27)</f>
        <v>1271.7</v>
      </c>
      <c r="O27" s="147">
        <f>SUM(N27/N26)*100</f>
        <v>102.71383571601649</v>
      </c>
    </row>
    <row r="28" spans="1:35" ht="9.9499999999999993" customHeight="1">
      <c r="A28" s="6" t="s">
        <v>185</v>
      </c>
      <c r="B28" s="145">
        <v>96.6</v>
      </c>
      <c r="C28" s="145">
        <v>108.3</v>
      </c>
      <c r="D28" s="147">
        <v>112.8</v>
      </c>
      <c r="E28" s="145">
        <v>102.7</v>
      </c>
      <c r="F28" s="145">
        <v>105.5</v>
      </c>
      <c r="G28" s="145">
        <v>119.6</v>
      </c>
      <c r="H28" s="147">
        <v>113.1</v>
      </c>
      <c r="I28" s="145">
        <v>97.8</v>
      </c>
      <c r="J28" s="145">
        <v>94.8</v>
      </c>
      <c r="K28" s="145">
        <v>105.8</v>
      </c>
      <c r="L28" s="145">
        <v>104.2</v>
      </c>
      <c r="M28" s="300">
        <v>101.9</v>
      </c>
      <c r="N28" s="301">
        <f t="shared" ref="N28" si="1">SUM(B28:M28)</f>
        <v>1263.1000000000001</v>
      </c>
      <c r="O28" s="147">
        <f>SUM(N28/N27)*100</f>
        <v>99.323739875756871</v>
      </c>
    </row>
    <row r="29" spans="1:35" ht="9.9499999999999993" customHeight="1">
      <c r="A29" s="6" t="s">
        <v>189</v>
      </c>
      <c r="B29" s="145">
        <v>94.9</v>
      </c>
      <c r="C29" s="145">
        <v>103.4</v>
      </c>
      <c r="D29" s="147">
        <v>108.1</v>
      </c>
      <c r="E29" s="145">
        <v>113.3</v>
      </c>
      <c r="F29" s="145">
        <v>107.9</v>
      </c>
      <c r="G29" s="145">
        <v>107.6</v>
      </c>
      <c r="H29" s="147">
        <v>117.4</v>
      </c>
      <c r="I29" s="145">
        <v>97.3</v>
      </c>
      <c r="J29" s="145">
        <v>95.1</v>
      </c>
      <c r="K29" s="145">
        <v>94.4</v>
      </c>
      <c r="L29" s="145">
        <v>89</v>
      </c>
      <c r="M29" s="300">
        <v>94.2</v>
      </c>
      <c r="N29" s="301">
        <f t="shared" ref="N29" si="2">SUM(B29:M29)</f>
        <v>1222.6000000000001</v>
      </c>
      <c r="O29" s="147">
        <f>SUM(N29/N28)*100</f>
        <v>96.793603040139345</v>
      </c>
    </row>
    <row r="30" spans="1:35" ht="9.9499999999999993" customHeight="1">
      <c r="A30" s="6" t="s">
        <v>200</v>
      </c>
      <c r="B30" s="145">
        <v>86</v>
      </c>
      <c r="C30" s="145"/>
      <c r="D30" s="147"/>
      <c r="E30" s="145"/>
      <c r="F30" s="145"/>
      <c r="G30" s="145"/>
      <c r="H30" s="147"/>
      <c r="I30" s="145"/>
      <c r="J30" s="145"/>
      <c r="K30" s="145"/>
      <c r="L30" s="145"/>
      <c r="M30" s="300"/>
      <c r="N30" s="301"/>
      <c r="O30" s="147"/>
    </row>
    <row r="31" spans="1:35" ht="9.9499999999999993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5"/>
      <c r="B55" s="145" t="s">
        <v>76</v>
      </c>
      <c r="C55" s="145" t="s">
        <v>77</v>
      </c>
      <c r="D55" s="145" t="s">
        <v>78</v>
      </c>
      <c r="E55" s="145" t="s">
        <v>79</v>
      </c>
      <c r="F55" s="145" t="s">
        <v>80</v>
      </c>
      <c r="G55" s="145" t="s">
        <v>81</v>
      </c>
      <c r="H55" s="145" t="s">
        <v>82</v>
      </c>
      <c r="I55" s="145" t="s">
        <v>83</v>
      </c>
      <c r="J55" s="145" t="s">
        <v>84</v>
      </c>
      <c r="K55" s="145" t="s">
        <v>85</v>
      </c>
      <c r="L55" s="145" t="s">
        <v>86</v>
      </c>
      <c r="M55" s="146" t="s">
        <v>87</v>
      </c>
      <c r="N55" s="203" t="s">
        <v>126</v>
      </c>
      <c r="O55" s="148" t="s">
        <v>124</v>
      </c>
    </row>
    <row r="56" spans="1:17" ht="9.9499999999999993" customHeight="1">
      <c r="A56" s="6" t="s">
        <v>176</v>
      </c>
      <c r="B56" s="145">
        <v>141.30000000000001</v>
      </c>
      <c r="C56" s="145">
        <v>142.30000000000001</v>
      </c>
      <c r="D56" s="145">
        <v>141.1</v>
      </c>
      <c r="E56" s="145">
        <v>140.1</v>
      </c>
      <c r="F56" s="145">
        <v>145.19999999999999</v>
      </c>
      <c r="G56" s="145">
        <v>146.30000000000001</v>
      </c>
      <c r="H56" s="145">
        <v>140.9</v>
      </c>
      <c r="I56" s="145">
        <v>140.80000000000001</v>
      </c>
      <c r="J56" s="146">
        <v>138</v>
      </c>
      <c r="K56" s="145">
        <v>138.30000000000001</v>
      </c>
      <c r="L56" s="145">
        <v>140.9</v>
      </c>
      <c r="M56" s="146">
        <v>141.1</v>
      </c>
      <c r="N56" s="208">
        <v>141.35833333333332</v>
      </c>
      <c r="O56" s="147">
        <v>112.47927856242951</v>
      </c>
      <c r="P56" s="17"/>
      <c r="Q56" s="17"/>
    </row>
    <row r="57" spans="1:17" ht="9.9499999999999993" customHeight="1">
      <c r="A57" s="6" t="s">
        <v>180</v>
      </c>
      <c r="B57" s="145">
        <v>141.4</v>
      </c>
      <c r="C57" s="145">
        <v>142</v>
      </c>
      <c r="D57" s="145">
        <v>141.30000000000001</v>
      </c>
      <c r="E57" s="145">
        <v>142.80000000000001</v>
      </c>
      <c r="F57" s="145">
        <v>148.4</v>
      </c>
      <c r="G57" s="145">
        <v>148.9</v>
      </c>
      <c r="H57" s="145">
        <v>155</v>
      </c>
      <c r="I57" s="145">
        <v>154.5</v>
      </c>
      <c r="J57" s="146">
        <v>153.4</v>
      </c>
      <c r="K57" s="145">
        <v>157.9</v>
      </c>
      <c r="L57" s="145">
        <v>155.4</v>
      </c>
      <c r="M57" s="146">
        <v>152.80000000000001</v>
      </c>
      <c r="N57" s="208">
        <f t="shared" ref="N57:N59" si="3">SUM(B57:M57)/12</f>
        <v>149.48333333333335</v>
      </c>
      <c r="O57" s="147">
        <f>SUM(N57/N56)*100</f>
        <v>105.74780404409599</v>
      </c>
      <c r="P57" s="17"/>
      <c r="Q57" s="17"/>
    </row>
    <row r="58" spans="1:17" ht="9.9499999999999993" customHeight="1">
      <c r="A58" s="6" t="s">
        <v>185</v>
      </c>
      <c r="B58" s="147">
        <v>151</v>
      </c>
      <c r="C58" s="145">
        <v>149.6</v>
      </c>
      <c r="D58" s="145">
        <v>151.1</v>
      </c>
      <c r="E58" s="145">
        <v>149.80000000000001</v>
      </c>
      <c r="F58" s="145">
        <v>147.9</v>
      </c>
      <c r="G58" s="145">
        <v>153.9</v>
      </c>
      <c r="H58" s="145">
        <v>150.4</v>
      </c>
      <c r="I58" s="145">
        <v>153.5</v>
      </c>
      <c r="J58" s="146">
        <v>147.69999999999999</v>
      </c>
      <c r="K58" s="145">
        <v>148.4</v>
      </c>
      <c r="L58" s="145">
        <v>148.4</v>
      </c>
      <c r="M58" s="146">
        <v>144</v>
      </c>
      <c r="N58" s="208">
        <f t="shared" si="3"/>
        <v>149.64166666666668</v>
      </c>
      <c r="O58" s="147">
        <f>SUM(N58/N57)*100</f>
        <v>100.10592039246293</v>
      </c>
      <c r="P58" s="17"/>
      <c r="Q58" s="17"/>
    </row>
    <row r="59" spans="1:17" ht="10.5" customHeight="1">
      <c r="A59" s="6" t="s">
        <v>189</v>
      </c>
      <c r="B59" s="147">
        <v>145.1</v>
      </c>
      <c r="C59" s="145">
        <v>148.19999999999999</v>
      </c>
      <c r="D59" s="145">
        <v>145.69999999999999</v>
      </c>
      <c r="E59" s="145">
        <v>146.69999999999999</v>
      </c>
      <c r="F59" s="145">
        <v>148.69999999999999</v>
      </c>
      <c r="G59" s="145">
        <v>149.19999999999999</v>
      </c>
      <c r="H59" s="145">
        <v>151.5</v>
      </c>
      <c r="I59" s="145">
        <v>151.1</v>
      </c>
      <c r="J59" s="146">
        <v>134.19999999999999</v>
      </c>
      <c r="K59" s="145">
        <v>134.80000000000001</v>
      </c>
      <c r="L59" s="145">
        <v>133.19999999999999</v>
      </c>
      <c r="M59" s="146">
        <v>127.9</v>
      </c>
      <c r="N59" s="208">
        <f t="shared" si="3"/>
        <v>143.02500000000001</v>
      </c>
      <c r="O59" s="147">
        <f>SUM(N59/N58)*100</f>
        <v>95.578326001002395</v>
      </c>
      <c r="P59" s="17"/>
      <c r="Q59" s="17"/>
    </row>
    <row r="60" spans="1:17" ht="10.5" customHeight="1">
      <c r="A60" s="6" t="s">
        <v>200</v>
      </c>
      <c r="B60" s="147">
        <v>127.5</v>
      </c>
      <c r="C60" s="145"/>
      <c r="D60" s="145"/>
      <c r="E60" s="145"/>
      <c r="F60" s="145"/>
      <c r="G60" s="145"/>
      <c r="H60" s="145"/>
      <c r="I60" s="145"/>
      <c r="J60" s="146"/>
      <c r="K60" s="145"/>
      <c r="L60" s="145"/>
      <c r="M60" s="146"/>
      <c r="N60" s="208"/>
      <c r="O60" s="147"/>
    </row>
    <row r="61" spans="1:17" ht="9.9499999999999993" customHeight="1">
      <c r="E61" s="430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5"/>
      <c r="B85" s="145" t="s">
        <v>76</v>
      </c>
      <c r="C85" s="145" t="s">
        <v>77</v>
      </c>
      <c r="D85" s="145" t="s">
        <v>78</v>
      </c>
      <c r="E85" s="145" t="s">
        <v>79</v>
      </c>
      <c r="F85" s="145" t="s">
        <v>80</v>
      </c>
      <c r="G85" s="145" t="s">
        <v>81</v>
      </c>
      <c r="H85" s="145" t="s">
        <v>82</v>
      </c>
      <c r="I85" s="145" t="s">
        <v>83</v>
      </c>
      <c r="J85" s="145" t="s">
        <v>84</v>
      </c>
      <c r="K85" s="145" t="s">
        <v>85</v>
      </c>
      <c r="L85" s="145" t="s">
        <v>86</v>
      </c>
      <c r="M85" s="146" t="s">
        <v>87</v>
      </c>
      <c r="N85" s="203" t="s">
        <v>126</v>
      </c>
      <c r="O85" s="148" t="s">
        <v>124</v>
      </c>
    </row>
    <row r="86" spans="1:25" ht="9.9499999999999993" customHeight="1">
      <c r="A86" s="6" t="s">
        <v>176</v>
      </c>
      <c r="B86" s="145">
        <v>66.900000000000006</v>
      </c>
      <c r="C86" s="145">
        <v>64.099999999999994</v>
      </c>
      <c r="D86" s="145">
        <v>75.599999999999994</v>
      </c>
      <c r="E86" s="145">
        <v>76.2</v>
      </c>
      <c r="F86" s="145">
        <v>69.599999999999994</v>
      </c>
      <c r="G86" s="145">
        <v>77.2</v>
      </c>
      <c r="H86" s="145">
        <v>78.8</v>
      </c>
      <c r="I86" s="145">
        <v>71.3</v>
      </c>
      <c r="J86" s="146">
        <v>75.8</v>
      </c>
      <c r="K86" s="145">
        <v>74.5</v>
      </c>
      <c r="L86" s="145">
        <v>73.3</v>
      </c>
      <c r="M86" s="146">
        <v>73.400000000000006</v>
      </c>
      <c r="N86" s="208">
        <v>73.099999999999994</v>
      </c>
      <c r="O86" s="403">
        <v>105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>
      <c r="A87" s="6" t="s">
        <v>180</v>
      </c>
      <c r="B87" s="145">
        <v>64.8</v>
      </c>
      <c r="C87" s="145">
        <v>67.7</v>
      </c>
      <c r="D87" s="145">
        <v>73.400000000000006</v>
      </c>
      <c r="E87" s="145">
        <v>73.099999999999994</v>
      </c>
      <c r="F87" s="145">
        <v>70.900000000000006</v>
      </c>
      <c r="G87" s="145">
        <v>75.8</v>
      </c>
      <c r="H87" s="145">
        <v>73</v>
      </c>
      <c r="I87" s="145">
        <v>63.7</v>
      </c>
      <c r="J87" s="146">
        <v>69.5</v>
      </c>
      <c r="K87" s="145">
        <v>74.900000000000006</v>
      </c>
      <c r="L87" s="145">
        <v>66.5</v>
      </c>
      <c r="M87" s="146">
        <v>76.400000000000006</v>
      </c>
      <c r="N87" s="208">
        <f>SUM(B87:M87)/12</f>
        <v>70.808333333333323</v>
      </c>
      <c r="O87" s="403">
        <f>SUM(N87/N86)*100</f>
        <v>96.865025079799352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185</v>
      </c>
      <c r="B88" s="145">
        <v>64.2</v>
      </c>
      <c r="C88" s="145">
        <v>72.5</v>
      </c>
      <c r="D88" s="145">
        <v>74.5</v>
      </c>
      <c r="E88" s="145">
        <v>68.7</v>
      </c>
      <c r="F88" s="145">
        <v>71.5</v>
      </c>
      <c r="G88" s="145">
        <v>77.3</v>
      </c>
      <c r="H88" s="145">
        <v>75.5</v>
      </c>
      <c r="I88" s="145">
        <v>63.3</v>
      </c>
      <c r="J88" s="146">
        <v>64.900000000000006</v>
      </c>
      <c r="K88" s="145">
        <v>71.2</v>
      </c>
      <c r="L88" s="145">
        <v>70.2</v>
      </c>
      <c r="M88" s="146">
        <v>71.2</v>
      </c>
      <c r="N88" s="208">
        <f>SUM(B88:M88)/12</f>
        <v>70.416666666666671</v>
      </c>
      <c r="O88" s="403">
        <f>SUM(N88/N87)*100</f>
        <v>99.44686359891729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189</v>
      </c>
      <c r="B89" s="145">
        <v>65.3</v>
      </c>
      <c r="C89" s="145">
        <v>69.400000000000006</v>
      </c>
      <c r="D89" s="145">
        <v>74.400000000000006</v>
      </c>
      <c r="E89" s="145">
        <v>77.2</v>
      </c>
      <c r="F89" s="145">
        <v>72.3</v>
      </c>
      <c r="G89" s="145">
        <v>72.099999999999994</v>
      </c>
      <c r="H89" s="145">
        <v>77.3</v>
      </c>
      <c r="I89" s="145">
        <v>64.400000000000006</v>
      </c>
      <c r="J89" s="146">
        <v>72.599999999999994</v>
      </c>
      <c r="K89" s="145">
        <v>70</v>
      </c>
      <c r="L89" s="145">
        <v>67</v>
      </c>
      <c r="M89" s="146">
        <v>74.2</v>
      </c>
      <c r="N89" s="208">
        <f>SUM(B89:M89)/12</f>
        <v>71.350000000000009</v>
      </c>
      <c r="O89" s="403">
        <f>SUM(N89/N88)*100</f>
        <v>101.32544378698225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200</v>
      </c>
      <c r="B90" s="145">
        <v>67.5</v>
      </c>
      <c r="C90" s="145"/>
      <c r="D90" s="145"/>
      <c r="E90" s="145"/>
      <c r="F90" s="145"/>
      <c r="G90" s="145"/>
      <c r="H90" s="145"/>
      <c r="I90" s="145"/>
      <c r="J90" s="146"/>
      <c r="K90" s="145"/>
      <c r="L90" s="145"/>
      <c r="M90" s="146"/>
      <c r="N90" s="208"/>
      <c r="O90" s="403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S16" sqref="S16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8" t="s">
        <v>209</v>
      </c>
      <c r="B1" s="479"/>
      <c r="C1" s="479"/>
      <c r="D1" s="479"/>
      <c r="E1" s="479"/>
      <c r="F1" s="479"/>
      <c r="G1" s="479"/>
      <c r="M1" s="16"/>
      <c r="N1" t="s">
        <v>200</v>
      </c>
      <c r="O1" s="110"/>
      <c r="Q1" s="279" t="s">
        <v>189</v>
      </c>
    </row>
    <row r="2" spans="1:18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60" t="s">
        <v>21</v>
      </c>
      <c r="J3" s="13">
        <v>209637</v>
      </c>
      <c r="K3" s="195">
        <v>1</v>
      </c>
      <c r="L3" s="3">
        <f>SUM(H3)</f>
        <v>17</v>
      </c>
      <c r="M3" s="160" t="s">
        <v>21</v>
      </c>
      <c r="N3" s="13">
        <f>SUM(J3)</f>
        <v>209637</v>
      </c>
      <c r="O3" s="3">
        <f>SUM(H3)</f>
        <v>17</v>
      </c>
      <c r="P3" s="160" t="s">
        <v>21</v>
      </c>
      <c r="Q3" s="196">
        <v>296828</v>
      </c>
    </row>
    <row r="4" spans="1:18" ht="13.5" customHeight="1">
      <c r="H4" s="3">
        <v>26</v>
      </c>
      <c r="I4" s="160" t="s">
        <v>30</v>
      </c>
      <c r="J4" s="13">
        <v>90064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90064</v>
      </c>
      <c r="O4" s="3">
        <f t="shared" ref="O4:O12" si="2">SUM(H4)</f>
        <v>26</v>
      </c>
      <c r="P4" s="160" t="s">
        <v>30</v>
      </c>
      <c r="Q4" s="86">
        <v>95978</v>
      </c>
    </row>
    <row r="5" spans="1:18" ht="13.5" customHeight="1">
      <c r="H5" s="3">
        <v>33</v>
      </c>
      <c r="I5" s="160" t="s">
        <v>0</v>
      </c>
      <c r="J5" s="13">
        <v>88061</v>
      </c>
      <c r="K5" s="195">
        <v>3</v>
      </c>
      <c r="L5" s="3">
        <f t="shared" si="0"/>
        <v>33</v>
      </c>
      <c r="M5" s="160" t="s">
        <v>0</v>
      </c>
      <c r="N5" s="13">
        <f t="shared" si="1"/>
        <v>88061</v>
      </c>
      <c r="O5" s="3">
        <f t="shared" si="2"/>
        <v>33</v>
      </c>
      <c r="P5" s="160" t="s">
        <v>0</v>
      </c>
      <c r="Q5" s="86">
        <v>89575</v>
      </c>
    </row>
    <row r="6" spans="1:18" ht="13.5" customHeight="1">
      <c r="H6" s="3">
        <v>36</v>
      </c>
      <c r="I6" s="160" t="s">
        <v>5</v>
      </c>
      <c r="J6" s="217">
        <v>79832</v>
      </c>
      <c r="K6" s="195">
        <v>4</v>
      </c>
      <c r="L6" s="3">
        <f t="shared" si="0"/>
        <v>36</v>
      </c>
      <c r="M6" s="160" t="s">
        <v>5</v>
      </c>
      <c r="N6" s="13">
        <f t="shared" si="1"/>
        <v>79832</v>
      </c>
      <c r="O6" s="3">
        <f t="shared" si="2"/>
        <v>36</v>
      </c>
      <c r="P6" s="160" t="s">
        <v>5</v>
      </c>
      <c r="Q6" s="86">
        <v>88694</v>
      </c>
    </row>
    <row r="7" spans="1:18" ht="13.5" customHeight="1">
      <c r="H7" s="3">
        <v>16</v>
      </c>
      <c r="I7" s="160" t="s">
        <v>3</v>
      </c>
      <c r="J7" s="217">
        <v>66361</v>
      </c>
      <c r="K7" s="195">
        <v>5</v>
      </c>
      <c r="L7" s="3">
        <f t="shared" si="0"/>
        <v>16</v>
      </c>
      <c r="M7" s="160" t="s">
        <v>3</v>
      </c>
      <c r="N7" s="13">
        <f t="shared" si="1"/>
        <v>66361</v>
      </c>
      <c r="O7" s="3">
        <f t="shared" si="2"/>
        <v>16</v>
      </c>
      <c r="P7" s="160" t="s">
        <v>3</v>
      </c>
      <c r="Q7" s="86">
        <v>56267</v>
      </c>
    </row>
    <row r="8" spans="1:18" ht="13.5" customHeight="1">
      <c r="H8" s="3">
        <v>34</v>
      </c>
      <c r="I8" s="160" t="s">
        <v>1</v>
      </c>
      <c r="J8" s="13">
        <v>43365</v>
      </c>
      <c r="K8" s="195">
        <v>6</v>
      </c>
      <c r="L8" s="3">
        <f t="shared" si="0"/>
        <v>34</v>
      </c>
      <c r="M8" s="160" t="s">
        <v>1</v>
      </c>
      <c r="N8" s="13">
        <f t="shared" si="1"/>
        <v>43365</v>
      </c>
      <c r="O8" s="3">
        <f t="shared" si="2"/>
        <v>34</v>
      </c>
      <c r="P8" s="160" t="s">
        <v>1</v>
      </c>
      <c r="Q8" s="86">
        <v>40399</v>
      </c>
    </row>
    <row r="9" spans="1:18" ht="13.5" customHeight="1">
      <c r="H9" s="77">
        <v>40</v>
      </c>
      <c r="I9" s="162" t="s">
        <v>2</v>
      </c>
      <c r="J9" s="13">
        <v>41997</v>
      </c>
      <c r="K9" s="195">
        <v>7</v>
      </c>
      <c r="L9" s="3">
        <f t="shared" si="0"/>
        <v>40</v>
      </c>
      <c r="M9" s="162" t="s">
        <v>2</v>
      </c>
      <c r="N9" s="13">
        <f t="shared" si="1"/>
        <v>41997</v>
      </c>
      <c r="O9" s="3">
        <f t="shared" si="2"/>
        <v>40</v>
      </c>
      <c r="P9" s="162" t="s">
        <v>2</v>
      </c>
      <c r="Q9" s="86">
        <v>39620</v>
      </c>
    </row>
    <row r="10" spans="1:18" ht="13.5" customHeight="1">
      <c r="H10" s="3">
        <v>13</v>
      </c>
      <c r="I10" s="160" t="s">
        <v>7</v>
      </c>
      <c r="J10" s="13">
        <v>31856</v>
      </c>
      <c r="K10" s="195">
        <v>8</v>
      </c>
      <c r="L10" s="3">
        <f t="shared" si="0"/>
        <v>13</v>
      </c>
      <c r="M10" s="160" t="s">
        <v>7</v>
      </c>
      <c r="N10" s="13">
        <f t="shared" si="1"/>
        <v>31856</v>
      </c>
      <c r="O10" s="3">
        <f t="shared" si="2"/>
        <v>13</v>
      </c>
      <c r="P10" s="160" t="s">
        <v>7</v>
      </c>
      <c r="Q10" s="86">
        <v>32814</v>
      </c>
    </row>
    <row r="11" spans="1:18" ht="13.5" customHeight="1">
      <c r="H11" s="14">
        <v>3</v>
      </c>
      <c r="I11" s="162" t="s">
        <v>10</v>
      </c>
      <c r="J11" s="13">
        <v>30226</v>
      </c>
      <c r="K11" s="195">
        <v>9</v>
      </c>
      <c r="L11" s="3">
        <f t="shared" si="0"/>
        <v>3</v>
      </c>
      <c r="M11" s="162" t="s">
        <v>10</v>
      </c>
      <c r="N11" s="13">
        <f t="shared" si="1"/>
        <v>30226</v>
      </c>
      <c r="O11" s="3">
        <f t="shared" si="2"/>
        <v>3</v>
      </c>
      <c r="P11" s="162" t="s">
        <v>10</v>
      </c>
      <c r="Q11" s="86">
        <v>20006</v>
      </c>
    </row>
    <row r="12" spans="1:18" ht="13.5" customHeight="1" thickBot="1">
      <c r="H12" s="271">
        <v>38</v>
      </c>
      <c r="I12" s="374" t="s">
        <v>38</v>
      </c>
      <c r="J12" s="410">
        <v>27652</v>
      </c>
      <c r="K12" s="194">
        <v>10</v>
      </c>
      <c r="L12" s="3">
        <f t="shared" si="0"/>
        <v>38</v>
      </c>
      <c r="M12" s="374" t="s">
        <v>38</v>
      </c>
      <c r="N12" s="13">
        <f t="shared" si="1"/>
        <v>27652</v>
      </c>
      <c r="O12" s="14">
        <f t="shared" si="2"/>
        <v>38</v>
      </c>
      <c r="P12" s="374" t="s">
        <v>38</v>
      </c>
      <c r="Q12" s="197">
        <v>23781</v>
      </c>
    </row>
    <row r="13" spans="1:18" ht="13.5" customHeight="1" thickTop="1" thickBot="1">
      <c r="H13" s="121">
        <v>24</v>
      </c>
      <c r="I13" s="174" t="s">
        <v>28</v>
      </c>
      <c r="J13" s="412">
        <v>25535</v>
      </c>
      <c r="K13" s="103"/>
      <c r="L13" s="78"/>
      <c r="M13" s="163"/>
      <c r="N13" s="336">
        <v>916458</v>
      </c>
      <c r="O13" s="3"/>
      <c r="P13" s="270" t="s">
        <v>153</v>
      </c>
      <c r="Q13" s="198">
        <v>948613</v>
      </c>
    </row>
    <row r="14" spans="1:18" ht="13.5" customHeight="1">
      <c r="B14" s="19"/>
      <c r="H14" s="3">
        <v>25</v>
      </c>
      <c r="I14" s="160" t="s">
        <v>29</v>
      </c>
      <c r="J14" s="13">
        <v>24916</v>
      </c>
      <c r="K14" s="103"/>
      <c r="L14" s="26"/>
      <c r="N14" t="s">
        <v>59</v>
      </c>
      <c r="O14"/>
    </row>
    <row r="15" spans="1:18" ht="13.5" customHeight="1">
      <c r="G15" s="17"/>
      <c r="H15" s="3">
        <v>31</v>
      </c>
      <c r="I15" s="160" t="s">
        <v>105</v>
      </c>
      <c r="J15" s="217">
        <v>20906</v>
      </c>
      <c r="K15" s="103"/>
      <c r="L15" s="26"/>
      <c r="M15" t="s">
        <v>201</v>
      </c>
      <c r="N15" s="15"/>
      <c r="O15"/>
      <c r="P15" t="s">
        <v>202</v>
      </c>
      <c r="Q15" s="85" t="s">
        <v>63</v>
      </c>
    </row>
    <row r="16" spans="1:18" ht="13.5" customHeight="1">
      <c r="C16" s="15"/>
      <c r="E16" s="17"/>
      <c r="H16" s="3">
        <v>9</v>
      </c>
      <c r="I16" s="3" t="s">
        <v>162</v>
      </c>
      <c r="J16" s="13">
        <v>12764</v>
      </c>
      <c r="K16" s="103"/>
      <c r="L16" s="3">
        <f>SUM(L3)</f>
        <v>17</v>
      </c>
      <c r="M16" s="13">
        <f>SUM(N3)</f>
        <v>209637</v>
      </c>
      <c r="N16" s="160" t="s">
        <v>21</v>
      </c>
      <c r="O16" s="3">
        <f>SUM(O3)</f>
        <v>17</v>
      </c>
      <c r="P16" s="13">
        <f>SUM(M16)</f>
        <v>209637</v>
      </c>
      <c r="Q16" s="275">
        <v>215550</v>
      </c>
      <c r="R16" s="79"/>
    </row>
    <row r="17" spans="2:20" ht="13.5" customHeight="1">
      <c r="C17" s="15"/>
      <c r="E17" s="17"/>
      <c r="H17" s="3">
        <v>37</v>
      </c>
      <c r="I17" s="160" t="s">
        <v>37</v>
      </c>
      <c r="J17" s="217">
        <v>11145</v>
      </c>
      <c r="K17" s="103"/>
      <c r="L17" s="3">
        <f t="shared" ref="L17:L25" si="3">SUM(L4)</f>
        <v>26</v>
      </c>
      <c r="M17" s="13">
        <f t="shared" ref="M17:M25" si="4">SUM(N4)</f>
        <v>90064</v>
      </c>
      <c r="N17" s="160" t="s">
        <v>30</v>
      </c>
      <c r="O17" s="3">
        <f t="shared" ref="O17:O25" si="5">SUM(O4)</f>
        <v>26</v>
      </c>
      <c r="P17" s="13">
        <f t="shared" ref="P17:P25" si="6">SUM(M17)</f>
        <v>90064</v>
      </c>
      <c r="Q17" s="276">
        <v>113233</v>
      </c>
      <c r="R17" s="79"/>
      <c r="S17" s="42"/>
    </row>
    <row r="18" spans="2:20" ht="13.5" customHeight="1">
      <c r="C18" s="15"/>
      <c r="E18" s="17"/>
      <c r="H18" s="3">
        <v>15</v>
      </c>
      <c r="I18" s="160" t="s">
        <v>20</v>
      </c>
      <c r="J18" s="13">
        <v>9853</v>
      </c>
      <c r="K18" s="103"/>
      <c r="L18" s="3">
        <f t="shared" si="3"/>
        <v>33</v>
      </c>
      <c r="M18" s="13">
        <f t="shared" si="4"/>
        <v>88061</v>
      </c>
      <c r="N18" s="160" t="s">
        <v>0</v>
      </c>
      <c r="O18" s="3">
        <f t="shared" si="5"/>
        <v>33</v>
      </c>
      <c r="P18" s="13">
        <f t="shared" si="6"/>
        <v>88061</v>
      </c>
      <c r="Q18" s="276">
        <v>107814</v>
      </c>
      <c r="R18" s="79"/>
      <c r="S18" s="111"/>
    </row>
    <row r="19" spans="2:20" ht="13.5" customHeight="1">
      <c r="C19" s="15"/>
      <c r="E19" s="17"/>
      <c r="H19" s="3">
        <v>2</v>
      </c>
      <c r="I19" s="160" t="s">
        <v>6</v>
      </c>
      <c r="J19" s="13">
        <v>9210</v>
      </c>
      <c r="L19" s="3">
        <f t="shared" si="3"/>
        <v>36</v>
      </c>
      <c r="M19" s="13">
        <f t="shared" si="4"/>
        <v>79832</v>
      </c>
      <c r="N19" s="160" t="s">
        <v>5</v>
      </c>
      <c r="O19" s="3">
        <f t="shared" si="5"/>
        <v>36</v>
      </c>
      <c r="P19" s="13">
        <f t="shared" si="6"/>
        <v>79832</v>
      </c>
      <c r="Q19" s="276">
        <v>85914</v>
      </c>
      <c r="R19" s="79"/>
      <c r="S19" s="124"/>
    </row>
    <row r="20" spans="2:20" ht="13.5" customHeight="1">
      <c r="B20" s="18"/>
      <c r="C20" s="15"/>
      <c r="E20" s="17"/>
      <c r="H20" s="3">
        <v>14</v>
      </c>
      <c r="I20" s="160" t="s">
        <v>19</v>
      </c>
      <c r="J20" s="217">
        <v>8038</v>
      </c>
      <c r="L20" s="3">
        <f t="shared" si="3"/>
        <v>16</v>
      </c>
      <c r="M20" s="13">
        <f t="shared" si="4"/>
        <v>66361</v>
      </c>
      <c r="N20" s="160" t="s">
        <v>3</v>
      </c>
      <c r="O20" s="3">
        <f t="shared" si="5"/>
        <v>16</v>
      </c>
      <c r="P20" s="13">
        <f t="shared" si="6"/>
        <v>66361</v>
      </c>
      <c r="Q20" s="276">
        <v>70833</v>
      </c>
      <c r="R20" s="79"/>
      <c r="S20" s="124"/>
    </row>
    <row r="21" spans="2:20" ht="13.5" customHeight="1">
      <c r="B21" s="18"/>
      <c r="C21" s="15"/>
      <c r="E21" s="17"/>
      <c r="H21" s="3">
        <v>11</v>
      </c>
      <c r="I21" s="160" t="s">
        <v>17</v>
      </c>
      <c r="J21" s="13">
        <v>5627</v>
      </c>
      <c r="L21" s="3">
        <f t="shared" si="3"/>
        <v>34</v>
      </c>
      <c r="M21" s="13">
        <f t="shared" si="4"/>
        <v>43365</v>
      </c>
      <c r="N21" s="160" t="s">
        <v>1</v>
      </c>
      <c r="O21" s="3">
        <f t="shared" si="5"/>
        <v>34</v>
      </c>
      <c r="P21" s="13">
        <f t="shared" si="6"/>
        <v>43365</v>
      </c>
      <c r="Q21" s="276">
        <v>54732</v>
      </c>
      <c r="R21" s="79"/>
      <c r="S21" s="28"/>
    </row>
    <row r="22" spans="2:20" ht="13.5" customHeight="1">
      <c r="C22" s="15"/>
      <c r="E22" s="17"/>
      <c r="H22" s="3">
        <v>21</v>
      </c>
      <c r="I22" s="3" t="s">
        <v>158</v>
      </c>
      <c r="J22" s="217">
        <v>5010</v>
      </c>
      <c r="K22" s="15"/>
      <c r="L22" s="3">
        <f t="shared" si="3"/>
        <v>40</v>
      </c>
      <c r="M22" s="13">
        <f t="shared" si="4"/>
        <v>41997</v>
      </c>
      <c r="N22" s="162" t="s">
        <v>2</v>
      </c>
      <c r="O22" s="3">
        <f t="shared" si="5"/>
        <v>40</v>
      </c>
      <c r="P22" s="13">
        <f t="shared" si="6"/>
        <v>41997</v>
      </c>
      <c r="Q22" s="276">
        <v>42709</v>
      </c>
      <c r="R22" s="79"/>
    </row>
    <row r="23" spans="2:20" ht="13.5" customHeight="1">
      <c r="B23" s="18"/>
      <c r="C23" s="15"/>
      <c r="E23" s="17"/>
      <c r="H23" s="3">
        <v>27</v>
      </c>
      <c r="I23" s="160" t="s">
        <v>31</v>
      </c>
      <c r="J23" s="136">
        <v>2342</v>
      </c>
      <c r="K23" s="15"/>
      <c r="L23" s="3">
        <f t="shared" si="3"/>
        <v>13</v>
      </c>
      <c r="M23" s="13">
        <f t="shared" si="4"/>
        <v>31856</v>
      </c>
      <c r="N23" s="160" t="s">
        <v>7</v>
      </c>
      <c r="O23" s="3">
        <f t="shared" si="5"/>
        <v>13</v>
      </c>
      <c r="P23" s="13">
        <f t="shared" si="6"/>
        <v>31856</v>
      </c>
      <c r="Q23" s="276">
        <v>29691</v>
      </c>
      <c r="R23" s="79"/>
      <c r="S23" s="42"/>
    </row>
    <row r="24" spans="2:20" ht="13.5" customHeight="1">
      <c r="C24" s="15"/>
      <c r="E24" s="17"/>
      <c r="H24" s="3">
        <v>12</v>
      </c>
      <c r="I24" s="160" t="s">
        <v>18</v>
      </c>
      <c r="J24" s="13">
        <v>2235</v>
      </c>
      <c r="K24" s="15"/>
      <c r="L24" s="3">
        <f t="shared" si="3"/>
        <v>3</v>
      </c>
      <c r="M24" s="13">
        <f t="shared" si="4"/>
        <v>30226</v>
      </c>
      <c r="N24" s="162" t="s">
        <v>10</v>
      </c>
      <c r="O24" s="3">
        <f t="shared" si="5"/>
        <v>3</v>
      </c>
      <c r="P24" s="13">
        <f t="shared" si="6"/>
        <v>30226</v>
      </c>
      <c r="Q24" s="276">
        <v>11908</v>
      </c>
      <c r="R24" s="79"/>
      <c r="S24" s="111"/>
    </row>
    <row r="25" spans="2:20" ht="13.5" customHeight="1" thickBot="1">
      <c r="C25" s="15"/>
      <c r="E25" s="17"/>
      <c r="H25" s="3">
        <v>22</v>
      </c>
      <c r="I25" s="160" t="s">
        <v>26</v>
      </c>
      <c r="J25" s="13">
        <v>2039</v>
      </c>
      <c r="K25" s="15"/>
      <c r="L25" s="14">
        <f t="shared" si="3"/>
        <v>38</v>
      </c>
      <c r="M25" s="113">
        <f t="shared" si="4"/>
        <v>27652</v>
      </c>
      <c r="N25" s="374" t="s">
        <v>38</v>
      </c>
      <c r="O25" s="14">
        <f t="shared" si="5"/>
        <v>38</v>
      </c>
      <c r="P25" s="113">
        <f t="shared" si="6"/>
        <v>27652</v>
      </c>
      <c r="Q25" s="277">
        <v>29049</v>
      </c>
      <c r="R25" s="126" t="s">
        <v>73</v>
      </c>
      <c r="S25" s="28"/>
      <c r="T25" s="28"/>
    </row>
    <row r="26" spans="2:20" ht="13.5" customHeight="1" thickTop="1">
      <c r="H26" s="3">
        <v>20</v>
      </c>
      <c r="I26" s="160" t="s">
        <v>24</v>
      </c>
      <c r="J26" s="13">
        <v>1871</v>
      </c>
      <c r="K26" s="15"/>
      <c r="L26" s="114"/>
      <c r="M26" s="161">
        <f>SUM(J43-(M16+M17+M18+M19+M20+M21+M22+M23+M24+M25))</f>
        <v>150654</v>
      </c>
      <c r="N26" s="218" t="s">
        <v>45</v>
      </c>
      <c r="O26" s="115"/>
      <c r="P26" s="161">
        <f>SUM(M26)</f>
        <v>150654</v>
      </c>
      <c r="Q26" s="161"/>
      <c r="R26" s="175">
        <v>941995</v>
      </c>
      <c r="T26" s="28"/>
    </row>
    <row r="27" spans="2:20" ht="13.5" customHeight="1">
      <c r="H27" s="3">
        <v>1</v>
      </c>
      <c r="I27" s="160" t="s">
        <v>4</v>
      </c>
      <c r="J27" s="13">
        <v>1742</v>
      </c>
      <c r="K27" s="15"/>
      <c r="M27" t="s">
        <v>190</v>
      </c>
      <c r="O27" s="110"/>
      <c r="P27" s="28" t="s">
        <v>191</v>
      </c>
    </row>
    <row r="28" spans="2:20" ht="13.5" customHeight="1">
      <c r="H28" s="3">
        <v>39</v>
      </c>
      <c r="I28" s="160" t="s">
        <v>39</v>
      </c>
      <c r="J28" s="13">
        <v>1399</v>
      </c>
      <c r="K28" s="15"/>
      <c r="M28" s="86">
        <f t="shared" ref="M28:M37" si="7">SUM(Q3)</f>
        <v>296828</v>
      </c>
      <c r="N28" s="160" t="s">
        <v>21</v>
      </c>
      <c r="O28" s="3">
        <f>SUM(L3)</f>
        <v>17</v>
      </c>
      <c r="P28" s="86">
        <f t="shared" ref="P28:P37" si="8">SUM(Q3)</f>
        <v>296828</v>
      </c>
    </row>
    <row r="29" spans="2:20" ht="13.5" customHeight="1">
      <c r="H29" s="3">
        <v>30</v>
      </c>
      <c r="I29" s="160" t="s">
        <v>33</v>
      </c>
      <c r="J29" s="13">
        <v>1352</v>
      </c>
      <c r="K29" s="15"/>
      <c r="M29" s="86">
        <f t="shared" si="7"/>
        <v>95978</v>
      </c>
      <c r="N29" s="160" t="s">
        <v>30</v>
      </c>
      <c r="O29" s="3">
        <f t="shared" ref="O29:O37" si="9">SUM(L4)</f>
        <v>26</v>
      </c>
      <c r="P29" s="86">
        <f t="shared" si="8"/>
        <v>95978</v>
      </c>
    </row>
    <row r="30" spans="2:20" ht="13.5" customHeight="1">
      <c r="H30" s="3">
        <v>10</v>
      </c>
      <c r="I30" s="160" t="s">
        <v>16</v>
      </c>
      <c r="J30" s="407">
        <v>931</v>
      </c>
      <c r="K30" s="15"/>
      <c r="M30" s="86">
        <f t="shared" si="7"/>
        <v>89575</v>
      </c>
      <c r="N30" s="160" t="s">
        <v>0</v>
      </c>
      <c r="O30" s="3">
        <f t="shared" si="9"/>
        <v>33</v>
      </c>
      <c r="P30" s="86">
        <f t="shared" si="8"/>
        <v>89575</v>
      </c>
    </row>
    <row r="31" spans="2:20" ht="13.5" customHeight="1">
      <c r="H31" s="3">
        <v>23</v>
      </c>
      <c r="I31" s="160" t="s">
        <v>27</v>
      </c>
      <c r="J31" s="136">
        <v>746</v>
      </c>
      <c r="K31" s="15"/>
      <c r="M31" s="86">
        <f t="shared" si="7"/>
        <v>88694</v>
      </c>
      <c r="N31" s="160" t="s">
        <v>5</v>
      </c>
      <c r="O31" s="3">
        <f t="shared" si="9"/>
        <v>36</v>
      </c>
      <c r="P31" s="86">
        <f t="shared" si="8"/>
        <v>88694</v>
      </c>
    </row>
    <row r="32" spans="2:20" ht="13.5" customHeight="1">
      <c r="H32" s="3">
        <v>29</v>
      </c>
      <c r="I32" s="160" t="s">
        <v>95</v>
      </c>
      <c r="J32" s="87">
        <v>632</v>
      </c>
      <c r="K32" s="15"/>
      <c r="M32" s="86">
        <f t="shared" si="7"/>
        <v>56267</v>
      </c>
      <c r="N32" s="160" t="s">
        <v>3</v>
      </c>
      <c r="O32" s="3">
        <f t="shared" si="9"/>
        <v>16</v>
      </c>
      <c r="P32" s="86">
        <f t="shared" si="8"/>
        <v>56267</v>
      </c>
      <c r="S32" s="10"/>
    </row>
    <row r="33" spans="8:21" ht="13.5" customHeight="1">
      <c r="H33" s="3">
        <v>6</v>
      </c>
      <c r="I33" s="160" t="s">
        <v>13</v>
      </c>
      <c r="J33" s="217">
        <v>604</v>
      </c>
      <c r="K33" s="15"/>
      <c r="M33" s="86">
        <f t="shared" si="7"/>
        <v>40399</v>
      </c>
      <c r="N33" s="160" t="s">
        <v>1</v>
      </c>
      <c r="O33" s="3">
        <f t="shared" si="9"/>
        <v>34</v>
      </c>
      <c r="P33" s="86">
        <f t="shared" si="8"/>
        <v>40399</v>
      </c>
      <c r="S33" s="28"/>
      <c r="T33" s="28"/>
    </row>
    <row r="34" spans="8:21" ht="13.5" customHeight="1">
      <c r="H34" s="3">
        <v>32</v>
      </c>
      <c r="I34" s="160" t="s">
        <v>35</v>
      </c>
      <c r="J34" s="136">
        <v>363</v>
      </c>
      <c r="K34" s="15"/>
      <c r="M34" s="86">
        <f t="shared" si="7"/>
        <v>39620</v>
      </c>
      <c r="N34" s="162" t="s">
        <v>2</v>
      </c>
      <c r="O34" s="3">
        <f t="shared" si="9"/>
        <v>40</v>
      </c>
      <c r="P34" s="86">
        <f t="shared" si="8"/>
        <v>39620</v>
      </c>
      <c r="S34" s="28"/>
      <c r="T34" s="28"/>
    </row>
    <row r="35" spans="8:21" ht="13.5" customHeight="1">
      <c r="H35" s="3">
        <v>18</v>
      </c>
      <c r="I35" s="160" t="s">
        <v>22</v>
      </c>
      <c r="J35" s="13">
        <v>307</v>
      </c>
      <c r="K35" s="15"/>
      <c r="M35" s="86">
        <f t="shared" si="7"/>
        <v>32814</v>
      </c>
      <c r="N35" s="160" t="s">
        <v>7</v>
      </c>
      <c r="O35" s="3">
        <f t="shared" si="9"/>
        <v>13</v>
      </c>
      <c r="P35" s="86">
        <f t="shared" si="8"/>
        <v>32814</v>
      </c>
      <c r="S35" s="28"/>
    </row>
    <row r="36" spans="8:21" ht="13.5" customHeight="1">
      <c r="H36" s="3">
        <v>35</v>
      </c>
      <c r="I36" s="160" t="s">
        <v>36</v>
      </c>
      <c r="J36" s="217">
        <v>283</v>
      </c>
      <c r="K36" s="15"/>
      <c r="M36" s="86">
        <f t="shared" si="7"/>
        <v>20006</v>
      </c>
      <c r="N36" s="162" t="s">
        <v>10</v>
      </c>
      <c r="O36" s="3">
        <f t="shared" si="9"/>
        <v>3</v>
      </c>
      <c r="P36" s="86">
        <f t="shared" si="8"/>
        <v>20006</v>
      </c>
      <c r="S36" s="28"/>
    </row>
    <row r="37" spans="8:21" ht="13.5" customHeight="1" thickBot="1">
      <c r="H37" s="3">
        <v>4</v>
      </c>
      <c r="I37" s="160" t="s">
        <v>11</v>
      </c>
      <c r="J37" s="13">
        <v>232</v>
      </c>
      <c r="K37" s="15"/>
      <c r="M37" s="112">
        <f t="shared" si="7"/>
        <v>23781</v>
      </c>
      <c r="N37" s="374" t="s">
        <v>38</v>
      </c>
      <c r="O37" s="14">
        <f t="shared" si="9"/>
        <v>38</v>
      </c>
      <c r="P37" s="112">
        <f t="shared" si="8"/>
        <v>23781</v>
      </c>
      <c r="S37" s="28"/>
    </row>
    <row r="38" spans="8:21" ht="13.5" customHeight="1" thickTop="1" thickBot="1">
      <c r="H38" s="3">
        <v>19</v>
      </c>
      <c r="I38" s="160" t="s">
        <v>23</v>
      </c>
      <c r="J38" s="217">
        <v>223</v>
      </c>
      <c r="K38" s="15"/>
      <c r="M38" s="342">
        <f>SUM(Q13-(Q3+Q4+Q5+Q6+Q7+Q8+Q9+Q10+Q11+Q12))</f>
        <v>164651</v>
      </c>
      <c r="N38" s="270" t="s">
        <v>177</v>
      </c>
      <c r="O38" s="343"/>
      <c r="P38" s="344">
        <f>SUM(M38)</f>
        <v>164651</v>
      </c>
      <c r="U38" s="28"/>
    </row>
    <row r="39" spans="8:21" ht="13.5" customHeight="1">
      <c r="H39" s="3">
        <v>5</v>
      </c>
      <c r="I39" s="160" t="s">
        <v>12</v>
      </c>
      <c r="J39" s="407">
        <v>222</v>
      </c>
      <c r="K39" s="15"/>
      <c r="P39" s="28"/>
    </row>
    <row r="40" spans="8:21" ht="13.5" customHeight="1">
      <c r="H40" s="3">
        <v>7</v>
      </c>
      <c r="I40" s="160" t="s">
        <v>14</v>
      </c>
      <c r="J40" s="13">
        <v>82</v>
      </c>
      <c r="K40" s="15"/>
    </row>
    <row r="41" spans="8:21" ht="13.5" customHeight="1">
      <c r="H41" s="3">
        <v>28</v>
      </c>
      <c r="I41" s="160" t="s">
        <v>32</v>
      </c>
      <c r="J41" s="13">
        <v>45</v>
      </c>
      <c r="K41" s="15"/>
    </row>
    <row r="42" spans="8:21" ht="13.5" customHeight="1" thickBot="1">
      <c r="H42" s="14">
        <v>8</v>
      </c>
      <c r="I42" s="162" t="s">
        <v>15</v>
      </c>
      <c r="J42" s="418">
        <v>0</v>
      </c>
      <c r="K42" s="15"/>
    </row>
    <row r="43" spans="8:21" ht="13.5" customHeight="1" thickTop="1">
      <c r="H43" s="114"/>
      <c r="I43" s="291" t="s">
        <v>93</v>
      </c>
      <c r="J43" s="292">
        <f>SUM(J3:J42)</f>
        <v>859705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200</v>
      </c>
      <c r="D52" s="59" t="s">
        <v>189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>
      <c r="A53" s="9">
        <v>1</v>
      </c>
      <c r="B53" s="160" t="s">
        <v>21</v>
      </c>
      <c r="C53" s="13">
        <f t="shared" ref="C53:C62" si="10">SUM(J3)</f>
        <v>209637</v>
      </c>
      <c r="D53" s="87">
        <f t="shared" ref="D53:D63" si="11">SUM(Q3)</f>
        <v>296828</v>
      </c>
      <c r="E53" s="80">
        <f t="shared" ref="E53:E62" si="12">SUM(P16/Q16*100)</f>
        <v>97.256784968684755</v>
      </c>
      <c r="F53" s="20">
        <f t="shared" ref="F53:F63" si="13">SUM(C53/D53*100)</f>
        <v>70.625749592356513</v>
      </c>
      <c r="G53" s="21"/>
      <c r="I53" s="159"/>
    </row>
    <row r="54" spans="1:16" ht="13.5" customHeight="1">
      <c r="A54" s="9">
        <v>2</v>
      </c>
      <c r="B54" s="160" t="s">
        <v>30</v>
      </c>
      <c r="C54" s="13">
        <f t="shared" si="10"/>
        <v>90064</v>
      </c>
      <c r="D54" s="87">
        <f t="shared" si="11"/>
        <v>95978</v>
      </c>
      <c r="E54" s="80">
        <f t="shared" si="12"/>
        <v>79.538650393436541</v>
      </c>
      <c r="F54" s="20">
        <f t="shared" si="13"/>
        <v>93.838171247577577</v>
      </c>
      <c r="G54" s="21"/>
      <c r="I54" s="159"/>
    </row>
    <row r="55" spans="1:16" ht="13.5" customHeight="1">
      <c r="A55" s="9">
        <v>3</v>
      </c>
      <c r="B55" s="160" t="s">
        <v>0</v>
      </c>
      <c r="C55" s="13">
        <f t="shared" si="10"/>
        <v>88061</v>
      </c>
      <c r="D55" s="87">
        <f t="shared" si="11"/>
        <v>89575</v>
      </c>
      <c r="E55" s="80">
        <f t="shared" si="12"/>
        <v>81.678631717587706</v>
      </c>
      <c r="F55" s="20">
        <f t="shared" si="13"/>
        <v>98.309796260117224</v>
      </c>
      <c r="G55" s="21"/>
      <c r="I55" s="159"/>
    </row>
    <row r="56" spans="1:16" ht="13.5" customHeight="1">
      <c r="A56" s="9">
        <v>4</v>
      </c>
      <c r="B56" s="160" t="s">
        <v>5</v>
      </c>
      <c r="C56" s="13">
        <f t="shared" si="10"/>
        <v>79832</v>
      </c>
      <c r="D56" s="87">
        <f t="shared" si="11"/>
        <v>88694</v>
      </c>
      <c r="E56" s="80">
        <f t="shared" si="12"/>
        <v>92.920827804548736</v>
      </c>
      <c r="F56" s="20">
        <f t="shared" si="13"/>
        <v>90.008343292669181</v>
      </c>
      <c r="G56" s="21"/>
      <c r="I56" s="159"/>
    </row>
    <row r="57" spans="1:16" ht="13.5" customHeight="1">
      <c r="A57" s="9">
        <v>5</v>
      </c>
      <c r="B57" s="160" t="s">
        <v>3</v>
      </c>
      <c r="C57" s="13">
        <f t="shared" si="10"/>
        <v>66361</v>
      </c>
      <c r="D57" s="87">
        <f t="shared" si="11"/>
        <v>56267</v>
      </c>
      <c r="E57" s="80">
        <f t="shared" si="12"/>
        <v>93.686558524981294</v>
      </c>
      <c r="F57" s="20">
        <f t="shared" si="13"/>
        <v>117.93946718325128</v>
      </c>
      <c r="G57" s="21"/>
      <c r="I57" s="159"/>
      <c r="P57" s="28"/>
    </row>
    <row r="58" spans="1:16" ht="13.5" customHeight="1">
      <c r="A58" s="9">
        <v>6</v>
      </c>
      <c r="B58" s="160" t="s">
        <v>1</v>
      </c>
      <c r="C58" s="13">
        <f t="shared" si="10"/>
        <v>43365</v>
      </c>
      <c r="D58" s="87">
        <f t="shared" si="11"/>
        <v>40399</v>
      </c>
      <c r="E58" s="80">
        <f t="shared" si="12"/>
        <v>79.231528173646126</v>
      </c>
      <c r="F58" s="20">
        <f t="shared" si="13"/>
        <v>107.34176588529418</v>
      </c>
      <c r="G58" s="21"/>
    </row>
    <row r="59" spans="1:16" ht="13.5" customHeight="1">
      <c r="A59" s="9">
        <v>7</v>
      </c>
      <c r="B59" s="162" t="s">
        <v>2</v>
      </c>
      <c r="C59" s="13">
        <f t="shared" si="10"/>
        <v>41997</v>
      </c>
      <c r="D59" s="87">
        <f t="shared" si="11"/>
        <v>39620</v>
      </c>
      <c r="E59" s="80">
        <f t="shared" si="12"/>
        <v>98.332904071741325</v>
      </c>
      <c r="F59" s="20">
        <f t="shared" si="13"/>
        <v>105.99949520444221</v>
      </c>
      <c r="G59" s="21"/>
    </row>
    <row r="60" spans="1:16" ht="13.5" customHeight="1">
      <c r="A60" s="9">
        <v>8</v>
      </c>
      <c r="B60" s="160" t="s">
        <v>7</v>
      </c>
      <c r="C60" s="13">
        <f t="shared" si="10"/>
        <v>31856</v>
      </c>
      <c r="D60" s="87">
        <f t="shared" si="11"/>
        <v>32814</v>
      </c>
      <c r="E60" s="80">
        <f t="shared" si="12"/>
        <v>107.29177191741606</v>
      </c>
      <c r="F60" s="20">
        <f t="shared" si="13"/>
        <v>97.080514414579142</v>
      </c>
      <c r="G60" s="21"/>
    </row>
    <row r="61" spans="1:16" ht="13.5" customHeight="1">
      <c r="A61" s="9">
        <v>9</v>
      </c>
      <c r="B61" s="162" t="s">
        <v>10</v>
      </c>
      <c r="C61" s="13">
        <f t="shared" si="10"/>
        <v>30226</v>
      </c>
      <c r="D61" s="87">
        <f t="shared" si="11"/>
        <v>20006</v>
      </c>
      <c r="E61" s="80">
        <f t="shared" si="12"/>
        <v>253.82935841451126</v>
      </c>
      <c r="F61" s="20">
        <f t="shared" si="13"/>
        <v>151.0846745976207</v>
      </c>
      <c r="G61" s="21"/>
    </row>
    <row r="62" spans="1:16" ht="13.5" customHeight="1" thickBot="1">
      <c r="A62" s="127">
        <v>10</v>
      </c>
      <c r="B62" s="374" t="s">
        <v>38</v>
      </c>
      <c r="C62" s="113">
        <f t="shared" si="10"/>
        <v>27652</v>
      </c>
      <c r="D62" s="128">
        <f t="shared" si="11"/>
        <v>23781</v>
      </c>
      <c r="E62" s="129">
        <f t="shared" si="12"/>
        <v>95.19088436779235</v>
      </c>
      <c r="F62" s="130">
        <f t="shared" si="13"/>
        <v>116.27770068542114</v>
      </c>
      <c r="G62" s="131"/>
    </row>
    <row r="63" spans="1:16" ht="13.5" customHeight="1" thickTop="1">
      <c r="A63" s="114"/>
      <c r="B63" s="132" t="s">
        <v>74</v>
      </c>
      <c r="C63" s="133">
        <f>SUM(J43)</f>
        <v>859705</v>
      </c>
      <c r="D63" s="133">
        <f t="shared" si="11"/>
        <v>948613</v>
      </c>
      <c r="E63" s="134">
        <f>SUM(C63/R26*100)</f>
        <v>91.26428484227624</v>
      </c>
      <c r="F63" s="135">
        <f t="shared" si="13"/>
        <v>90.627579423853561</v>
      </c>
      <c r="G63" s="114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C25" sqref="C25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 t="s">
        <v>66</v>
      </c>
      <c r="R1" s="104"/>
    </row>
    <row r="2" spans="8:30">
      <c r="H2" s="183" t="s">
        <v>200</v>
      </c>
      <c r="I2" s="3"/>
      <c r="J2" s="184" t="s">
        <v>102</v>
      </c>
      <c r="K2" s="3"/>
      <c r="L2" s="293" t="s">
        <v>192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100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89">
        <v>9783</v>
      </c>
      <c r="I4" s="3">
        <v>33</v>
      </c>
      <c r="J4" s="160" t="s">
        <v>0</v>
      </c>
      <c r="K4" s="116">
        <f>SUM(I4)</f>
        <v>33</v>
      </c>
      <c r="L4" s="309">
        <v>16887</v>
      </c>
      <c r="M4" s="45"/>
      <c r="N4" s="415"/>
      <c r="O4" s="90"/>
      <c r="S4" s="26"/>
      <c r="T4" s="26"/>
      <c r="U4" s="26"/>
    </row>
    <row r="5" spans="8:30" ht="13.5" customHeight="1">
      <c r="H5" s="193">
        <v>7589</v>
      </c>
      <c r="I5" s="3">
        <v>26</v>
      </c>
      <c r="J5" s="160" t="s">
        <v>30</v>
      </c>
      <c r="K5" s="116">
        <f t="shared" ref="K5:K13" si="0">SUM(I5)</f>
        <v>26</v>
      </c>
      <c r="L5" s="310">
        <v>12390</v>
      </c>
      <c r="M5" s="45"/>
      <c r="N5" s="415"/>
      <c r="O5" s="90"/>
      <c r="S5" s="26"/>
      <c r="T5" s="26"/>
      <c r="U5" s="26"/>
    </row>
    <row r="6" spans="8:30" ht="13.5" customHeight="1">
      <c r="H6" s="193">
        <v>4342</v>
      </c>
      <c r="I6" s="3">
        <v>14</v>
      </c>
      <c r="J6" s="160" t="s">
        <v>19</v>
      </c>
      <c r="K6" s="116">
        <f t="shared" si="0"/>
        <v>14</v>
      </c>
      <c r="L6" s="310">
        <v>6512</v>
      </c>
      <c r="M6" s="45"/>
      <c r="N6" s="415"/>
      <c r="O6" s="90"/>
      <c r="S6" s="26"/>
      <c r="T6" s="26"/>
      <c r="U6" s="26"/>
    </row>
    <row r="7" spans="8:30" ht="13.5" customHeight="1">
      <c r="H7" s="193">
        <v>4041</v>
      </c>
      <c r="I7" s="3">
        <v>38</v>
      </c>
      <c r="J7" s="160" t="s">
        <v>38</v>
      </c>
      <c r="K7" s="116">
        <f t="shared" si="0"/>
        <v>38</v>
      </c>
      <c r="L7" s="310">
        <v>3531</v>
      </c>
      <c r="M7" s="45"/>
      <c r="N7" s="415"/>
      <c r="O7" s="90"/>
      <c r="S7" s="26"/>
      <c r="T7" s="26"/>
      <c r="U7" s="26"/>
    </row>
    <row r="8" spans="8:30">
      <c r="H8" s="193">
        <v>3605</v>
      </c>
      <c r="I8" s="3">
        <v>15</v>
      </c>
      <c r="J8" s="160" t="s">
        <v>20</v>
      </c>
      <c r="K8" s="116">
        <f t="shared" si="0"/>
        <v>15</v>
      </c>
      <c r="L8" s="310">
        <v>2745</v>
      </c>
      <c r="M8" s="45"/>
      <c r="N8" s="90"/>
      <c r="O8" s="90"/>
      <c r="S8" s="26"/>
      <c r="T8" s="26"/>
      <c r="U8" s="26"/>
    </row>
    <row r="9" spans="8:30">
      <c r="H9" s="88">
        <v>2119</v>
      </c>
      <c r="I9" s="3">
        <v>24</v>
      </c>
      <c r="J9" s="160" t="s">
        <v>28</v>
      </c>
      <c r="K9" s="116">
        <f t="shared" si="0"/>
        <v>24</v>
      </c>
      <c r="L9" s="310">
        <v>1544</v>
      </c>
      <c r="M9" s="45"/>
      <c r="N9" s="90"/>
      <c r="O9" s="90"/>
      <c r="S9" s="26"/>
      <c r="T9" s="26"/>
      <c r="U9" s="26"/>
    </row>
    <row r="10" spans="8:30">
      <c r="H10" s="193">
        <v>1861</v>
      </c>
      <c r="I10" s="14">
        <v>27</v>
      </c>
      <c r="J10" s="162" t="s">
        <v>31</v>
      </c>
      <c r="K10" s="116">
        <f t="shared" si="0"/>
        <v>27</v>
      </c>
      <c r="L10" s="310">
        <v>1771</v>
      </c>
      <c r="S10" s="26"/>
      <c r="T10" s="26"/>
      <c r="U10" s="26"/>
    </row>
    <row r="11" spans="8:30">
      <c r="H11" s="43">
        <v>1503</v>
      </c>
      <c r="I11" s="3">
        <v>34</v>
      </c>
      <c r="J11" s="160" t="s">
        <v>1</v>
      </c>
      <c r="K11" s="116">
        <f t="shared" si="0"/>
        <v>34</v>
      </c>
      <c r="L11" s="310">
        <v>1139</v>
      </c>
      <c r="M11" s="45"/>
      <c r="N11" s="90"/>
      <c r="O11" s="90"/>
      <c r="S11" s="26"/>
      <c r="T11" s="26"/>
      <c r="U11" s="26"/>
    </row>
    <row r="12" spans="8:30">
      <c r="H12" s="166">
        <v>1315</v>
      </c>
      <c r="I12" s="14">
        <v>17</v>
      </c>
      <c r="J12" s="162" t="s">
        <v>21</v>
      </c>
      <c r="K12" s="116">
        <f t="shared" si="0"/>
        <v>17</v>
      </c>
      <c r="L12" s="310">
        <v>917</v>
      </c>
      <c r="M12" s="45"/>
      <c r="N12" s="90"/>
      <c r="O12" s="90"/>
      <c r="S12" s="26"/>
      <c r="T12" s="26"/>
      <c r="U12" s="26"/>
    </row>
    <row r="13" spans="8:30" ht="14.25" thickBot="1">
      <c r="H13" s="448">
        <v>1271</v>
      </c>
      <c r="I13" s="377">
        <v>36</v>
      </c>
      <c r="J13" s="378" t="s">
        <v>5</v>
      </c>
      <c r="K13" s="116">
        <f t="shared" si="0"/>
        <v>36</v>
      </c>
      <c r="L13" s="310">
        <v>902</v>
      </c>
      <c r="M13" s="45"/>
      <c r="N13" s="90"/>
      <c r="O13" s="90"/>
      <c r="S13" s="26"/>
      <c r="T13" s="26"/>
      <c r="U13" s="26"/>
    </row>
    <row r="14" spans="8:30" ht="14.25" thickTop="1">
      <c r="H14" s="88">
        <v>1037</v>
      </c>
      <c r="I14" s="121">
        <v>37</v>
      </c>
      <c r="J14" s="174" t="s">
        <v>37</v>
      </c>
      <c r="K14" s="107" t="s">
        <v>8</v>
      </c>
      <c r="L14" s="311">
        <v>56708</v>
      </c>
      <c r="S14" s="26"/>
      <c r="T14" s="26"/>
      <c r="U14" s="26"/>
    </row>
    <row r="15" spans="8:30">
      <c r="H15" s="88">
        <v>585</v>
      </c>
      <c r="I15" s="3">
        <v>25</v>
      </c>
      <c r="J15" s="160" t="s">
        <v>29</v>
      </c>
      <c r="K15" s="50"/>
      <c r="M15" s="42" t="s">
        <v>94</v>
      </c>
      <c r="N15" s="42" t="s">
        <v>75</v>
      </c>
      <c r="S15" s="26"/>
      <c r="T15" s="26"/>
      <c r="U15" s="26"/>
    </row>
    <row r="16" spans="8:30">
      <c r="H16" s="88">
        <v>519</v>
      </c>
      <c r="I16" s="3">
        <v>16</v>
      </c>
      <c r="J16" s="160" t="s">
        <v>3</v>
      </c>
      <c r="K16" s="116">
        <f>SUM(I4)</f>
        <v>33</v>
      </c>
      <c r="L16" s="160" t="s">
        <v>0</v>
      </c>
      <c r="M16" s="312">
        <v>16820</v>
      </c>
      <c r="N16" s="89">
        <f>SUM(H4)</f>
        <v>9783</v>
      </c>
      <c r="O16" s="45"/>
      <c r="P16" s="17"/>
      <c r="S16" s="26"/>
      <c r="T16" s="26"/>
      <c r="U16" s="26"/>
    </row>
    <row r="17" spans="1:21">
      <c r="H17" s="333">
        <v>505</v>
      </c>
      <c r="I17" s="33">
        <v>40</v>
      </c>
      <c r="J17" s="160" t="s">
        <v>2</v>
      </c>
      <c r="K17" s="116">
        <f t="shared" ref="K17:K25" si="1">SUM(I5)</f>
        <v>26</v>
      </c>
      <c r="L17" s="160" t="s">
        <v>30</v>
      </c>
      <c r="M17" s="313">
        <v>15192</v>
      </c>
      <c r="N17" s="89">
        <f t="shared" ref="N17:N25" si="2">SUM(H5)</f>
        <v>7589</v>
      </c>
      <c r="O17" s="45"/>
      <c r="P17" s="17"/>
      <c r="S17" s="26"/>
      <c r="T17" s="26"/>
      <c r="U17" s="26"/>
    </row>
    <row r="18" spans="1:21">
      <c r="H18" s="442">
        <v>159</v>
      </c>
      <c r="I18" s="3">
        <v>23</v>
      </c>
      <c r="J18" s="160" t="s">
        <v>27</v>
      </c>
      <c r="K18" s="116">
        <f t="shared" si="1"/>
        <v>14</v>
      </c>
      <c r="L18" s="160" t="s">
        <v>19</v>
      </c>
      <c r="M18" s="313">
        <v>8432</v>
      </c>
      <c r="N18" s="89">
        <f t="shared" si="2"/>
        <v>4342</v>
      </c>
      <c r="O18" s="45"/>
      <c r="P18" s="17"/>
      <c r="S18" s="26"/>
      <c r="T18" s="26"/>
      <c r="U18" s="26"/>
    </row>
    <row r="19" spans="1:21">
      <c r="H19" s="89">
        <v>132</v>
      </c>
      <c r="I19" s="3">
        <v>21</v>
      </c>
      <c r="J19" s="160" t="s">
        <v>25</v>
      </c>
      <c r="K19" s="116">
        <f t="shared" si="1"/>
        <v>38</v>
      </c>
      <c r="L19" s="160" t="s">
        <v>38</v>
      </c>
      <c r="M19" s="313">
        <v>4169</v>
      </c>
      <c r="N19" s="89">
        <f t="shared" si="2"/>
        <v>4041</v>
      </c>
      <c r="O19" s="45"/>
      <c r="P19" s="17"/>
      <c r="S19" s="26"/>
      <c r="T19" s="26"/>
      <c r="U19" s="26"/>
    </row>
    <row r="20" spans="1:21" ht="14.25" thickBot="1">
      <c r="H20" s="44">
        <v>131</v>
      </c>
      <c r="I20" s="3">
        <v>1</v>
      </c>
      <c r="J20" s="160" t="s">
        <v>4</v>
      </c>
      <c r="K20" s="116">
        <f t="shared" si="1"/>
        <v>15</v>
      </c>
      <c r="L20" s="160" t="s">
        <v>20</v>
      </c>
      <c r="M20" s="313">
        <v>4115</v>
      </c>
      <c r="N20" s="89">
        <f t="shared" si="2"/>
        <v>3605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200</v>
      </c>
      <c r="D21" s="59" t="s">
        <v>189</v>
      </c>
      <c r="E21" s="59" t="s">
        <v>51</v>
      </c>
      <c r="F21" s="59" t="s">
        <v>50</v>
      </c>
      <c r="G21" s="59" t="s">
        <v>52</v>
      </c>
      <c r="H21" s="193">
        <v>51</v>
      </c>
      <c r="I21" s="3">
        <v>9</v>
      </c>
      <c r="J21" s="3" t="s">
        <v>163</v>
      </c>
      <c r="K21" s="116">
        <f t="shared" si="1"/>
        <v>24</v>
      </c>
      <c r="L21" s="160" t="s">
        <v>28</v>
      </c>
      <c r="M21" s="313">
        <v>2029</v>
      </c>
      <c r="N21" s="89">
        <f t="shared" si="2"/>
        <v>2119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9783</v>
      </c>
      <c r="D22" s="89">
        <f>SUM(L4)</f>
        <v>16887</v>
      </c>
      <c r="E22" s="52">
        <f t="shared" ref="E22:E32" si="4">SUM(N16/M16*100)</f>
        <v>58.162901307966706</v>
      </c>
      <c r="F22" s="55">
        <f>SUM(C22/D22*100)</f>
        <v>57.932137146917754</v>
      </c>
      <c r="G22" s="3"/>
      <c r="H22" s="449">
        <v>40</v>
      </c>
      <c r="I22" s="3">
        <v>4</v>
      </c>
      <c r="J22" s="160" t="s">
        <v>11</v>
      </c>
      <c r="K22" s="116">
        <f t="shared" si="1"/>
        <v>27</v>
      </c>
      <c r="L22" s="162" t="s">
        <v>31</v>
      </c>
      <c r="M22" s="313">
        <v>388</v>
      </c>
      <c r="N22" s="89">
        <f t="shared" si="2"/>
        <v>1861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30</v>
      </c>
      <c r="C23" s="43">
        <f t="shared" si="3"/>
        <v>7589</v>
      </c>
      <c r="D23" s="89">
        <f>SUM(L5)</f>
        <v>12390</v>
      </c>
      <c r="E23" s="52">
        <f t="shared" si="4"/>
        <v>49.953923117430229</v>
      </c>
      <c r="F23" s="55">
        <f t="shared" ref="F23:F32" si="5">SUM(C23/D23*100)</f>
        <v>61.251008878127521</v>
      </c>
      <c r="G23" s="3"/>
      <c r="H23" s="91">
        <v>26</v>
      </c>
      <c r="I23" s="3">
        <v>22</v>
      </c>
      <c r="J23" s="160" t="s">
        <v>26</v>
      </c>
      <c r="K23" s="116">
        <f t="shared" si="1"/>
        <v>34</v>
      </c>
      <c r="L23" s="160" t="s">
        <v>1</v>
      </c>
      <c r="M23" s="313">
        <v>1606</v>
      </c>
      <c r="N23" s="89">
        <f t="shared" si="2"/>
        <v>1503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19</v>
      </c>
      <c r="C24" s="43">
        <f t="shared" si="3"/>
        <v>4342</v>
      </c>
      <c r="D24" s="89">
        <f t="shared" ref="D24:D31" si="6">SUM(L6)</f>
        <v>6512</v>
      </c>
      <c r="E24" s="52">
        <f t="shared" si="4"/>
        <v>51.494307400379505</v>
      </c>
      <c r="F24" s="55">
        <f t="shared" si="5"/>
        <v>66.676904176904173</v>
      </c>
      <c r="G24" s="3"/>
      <c r="H24" s="125">
        <v>22</v>
      </c>
      <c r="I24" s="3">
        <v>2</v>
      </c>
      <c r="J24" s="160" t="s">
        <v>6</v>
      </c>
      <c r="K24" s="116">
        <f t="shared" si="1"/>
        <v>17</v>
      </c>
      <c r="L24" s="162" t="s">
        <v>21</v>
      </c>
      <c r="M24" s="313">
        <v>1259</v>
      </c>
      <c r="N24" s="89">
        <f t="shared" si="2"/>
        <v>1315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38</v>
      </c>
      <c r="C25" s="43">
        <f t="shared" si="3"/>
        <v>4041</v>
      </c>
      <c r="D25" s="89">
        <f t="shared" si="6"/>
        <v>3531</v>
      </c>
      <c r="E25" s="52">
        <f t="shared" si="4"/>
        <v>96.929719357159996</v>
      </c>
      <c r="F25" s="55">
        <f t="shared" si="5"/>
        <v>114.44350042480885</v>
      </c>
      <c r="G25" s="3"/>
      <c r="H25" s="91">
        <v>0</v>
      </c>
      <c r="I25" s="3">
        <v>3</v>
      </c>
      <c r="J25" s="160" t="s">
        <v>10</v>
      </c>
      <c r="K25" s="180">
        <f t="shared" si="1"/>
        <v>36</v>
      </c>
      <c r="L25" s="378" t="s">
        <v>5</v>
      </c>
      <c r="M25" s="314">
        <v>2072</v>
      </c>
      <c r="N25" s="166">
        <f t="shared" si="2"/>
        <v>1271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20</v>
      </c>
      <c r="C26" s="89">
        <f t="shared" si="3"/>
        <v>3605</v>
      </c>
      <c r="D26" s="89">
        <f t="shared" si="6"/>
        <v>2745</v>
      </c>
      <c r="E26" s="52">
        <f t="shared" si="4"/>
        <v>87.606318347509117</v>
      </c>
      <c r="F26" s="55">
        <f t="shared" si="5"/>
        <v>131.32969034608379</v>
      </c>
      <c r="G26" s="12"/>
      <c r="H26" s="91">
        <v>0</v>
      </c>
      <c r="I26" s="3">
        <v>5</v>
      </c>
      <c r="J26" s="160" t="s">
        <v>12</v>
      </c>
      <c r="K26" s="3"/>
      <c r="L26" s="361" t="s">
        <v>157</v>
      </c>
      <c r="M26" s="315">
        <v>60304</v>
      </c>
      <c r="N26" s="191">
        <f>SUM(H44)</f>
        <v>40636</v>
      </c>
      <c r="P26" s="17"/>
      <c r="S26" s="26"/>
      <c r="T26" s="26"/>
      <c r="U26" s="26"/>
    </row>
    <row r="27" spans="1:21">
      <c r="A27" s="61">
        <v>6</v>
      </c>
      <c r="B27" s="160" t="s">
        <v>28</v>
      </c>
      <c r="C27" s="43">
        <f t="shared" si="3"/>
        <v>2119</v>
      </c>
      <c r="D27" s="89">
        <f t="shared" si="6"/>
        <v>1544</v>
      </c>
      <c r="E27" s="52">
        <f t="shared" si="4"/>
        <v>104.43568260226712</v>
      </c>
      <c r="F27" s="55">
        <f t="shared" si="5"/>
        <v>137.24093264248705</v>
      </c>
      <c r="G27" s="3"/>
      <c r="H27" s="438">
        <v>0</v>
      </c>
      <c r="I27" s="3">
        <v>6</v>
      </c>
      <c r="J27" s="160" t="s">
        <v>13</v>
      </c>
      <c r="L27" s="29"/>
      <c r="M27" s="26"/>
      <c r="P27" s="17"/>
      <c r="S27" s="26"/>
      <c r="T27" s="26"/>
      <c r="U27" s="26"/>
    </row>
    <row r="28" spans="1:21">
      <c r="A28" s="61">
        <v>7</v>
      </c>
      <c r="B28" s="162" t="s">
        <v>31</v>
      </c>
      <c r="C28" s="43">
        <f t="shared" si="3"/>
        <v>1861</v>
      </c>
      <c r="D28" s="89">
        <f t="shared" si="6"/>
        <v>1771</v>
      </c>
      <c r="E28" s="52">
        <f t="shared" si="4"/>
        <v>479.63917525773195</v>
      </c>
      <c r="F28" s="55">
        <f t="shared" si="5"/>
        <v>105.08187464709205</v>
      </c>
      <c r="G28" s="3"/>
      <c r="H28" s="91">
        <v>0</v>
      </c>
      <c r="I28" s="3">
        <v>7</v>
      </c>
      <c r="J28" s="160" t="s">
        <v>14</v>
      </c>
      <c r="L28" s="29"/>
      <c r="P28" s="17"/>
      <c r="S28" s="26"/>
      <c r="T28" s="26"/>
      <c r="U28" s="26"/>
    </row>
    <row r="29" spans="1:21">
      <c r="A29" s="61">
        <v>8</v>
      </c>
      <c r="B29" s="160" t="s">
        <v>1</v>
      </c>
      <c r="C29" s="43">
        <f t="shared" si="3"/>
        <v>1503</v>
      </c>
      <c r="D29" s="89">
        <f t="shared" si="6"/>
        <v>1139</v>
      </c>
      <c r="E29" s="52">
        <f t="shared" si="4"/>
        <v>93.586550435865504</v>
      </c>
      <c r="F29" s="55">
        <f t="shared" si="5"/>
        <v>131.95785776997366</v>
      </c>
      <c r="G29" s="11"/>
      <c r="H29" s="91">
        <v>0</v>
      </c>
      <c r="I29" s="3">
        <v>8</v>
      </c>
      <c r="J29" s="160" t="s">
        <v>15</v>
      </c>
      <c r="L29" s="29"/>
      <c r="M29" s="26"/>
      <c r="P29" s="17"/>
      <c r="S29" s="26"/>
      <c r="T29" s="26"/>
      <c r="U29" s="26"/>
    </row>
    <row r="30" spans="1:21">
      <c r="A30" s="61">
        <v>9</v>
      </c>
      <c r="B30" s="162" t="s">
        <v>21</v>
      </c>
      <c r="C30" s="43">
        <f t="shared" si="3"/>
        <v>1315</v>
      </c>
      <c r="D30" s="89">
        <f t="shared" si="6"/>
        <v>917</v>
      </c>
      <c r="E30" s="52">
        <f t="shared" si="4"/>
        <v>104.44797458300239</v>
      </c>
      <c r="F30" s="55">
        <f t="shared" si="5"/>
        <v>143.40239912758997</v>
      </c>
      <c r="G30" s="12"/>
      <c r="H30" s="91">
        <v>0</v>
      </c>
      <c r="I30" s="3">
        <v>10</v>
      </c>
      <c r="J30" s="160" t="s">
        <v>16</v>
      </c>
      <c r="L30" s="29"/>
      <c r="M30" s="26"/>
      <c r="P30" s="17"/>
      <c r="S30" s="26"/>
      <c r="T30" s="26"/>
      <c r="U30" s="26"/>
    </row>
    <row r="31" spans="1:21" ht="14.25" thickBot="1">
      <c r="A31" s="64">
        <v>10</v>
      </c>
      <c r="B31" s="378" t="s">
        <v>5</v>
      </c>
      <c r="C31" s="43">
        <f t="shared" si="3"/>
        <v>1271</v>
      </c>
      <c r="D31" s="89">
        <f t="shared" si="6"/>
        <v>902</v>
      </c>
      <c r="E31" s="52">
        <f t="shared" si="4"/>
        <v>61.341698841698843</v>
      </c>
      <c r="F31" s="55">
        <f t="shared" si="5"/>
        <v>140.90909090909091</v>
      </c>
      <c r="G31" s="92"/>
      <c r="H31" s="125">
        <v>0</v>
      </c>
      <c r="I31" s="3">
        <v>11</v>
      </c>
      <c r="J31" s="160" t="s">
        <v>17</v>
      </c>
      <c r="L31" s="29"/>
      <c r="M31" s="26"/>
      <c r="P31" s="17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40636</v>
      </c>
      <c r="D32" s="67">
        <f>SUM(L14)</f>
        <v>56708</v>
      </c>
      <c r="E32" s="70">
        <f t="shared" si="4"/>
        <v>67.385248076412836</v>
      </c>
      <c r="F32" s="68">
        <f t="shared" si="5"/>
        <v>71.658319813782896</v>
      </c>
      <c r="G32" s="69"/>
      <c r="H32" s="440">
        <v>0</v>
      </c>
      <c r="I32" s="3">
        <v>12</v>
      </c>
      <c r="J32" s="160" t="s">
        <v>18</v>
      </c>
      <c r="L32" s="29"/>
      <c r="M32" s="26"/>
      <c r="P32" s="17"/>
      <c r="S32" s="26"/>
      <c r="T32" s="26"/>
      <c r="U32" s="26"/>
    </row>
    <row r="33" spans="2:30">
      <c r="H33" s="43">
        <v>0</v>
      </c>
      <c r="I33" s="3">
        <v>13</v>
      </c>
      <c r="J33" s="160" t="s">
        <v>7</v>
      </c>
      <c r="L33" s="29"/>
      <c r="M33" s="26"/>
      <c r="P33" s="17"/>
      <c r="S33" s="26"/>
      <c r="T33" s="26"/>
      <c r="U33" s="26"/>
    </row>
    <row r="34" spans="2:30">
      <c r="H34" s="89">
        <v>0</v>
      </c>
      <c r="I34" s="3">
        <v>18</v>
      </c>
      <c r="J34" s="160" t="s">
        <v>22</v>
      </c>
      <c r="L34" s="29"/>
      <c r="M34" s="26"/>
      <c r="S34" s="26"/>
      <c r="T34" s="26"/>
      <c r="U34" s="26"/>
    </row>
    <row r="35" spans="2:30">
      <c r="H35" s="346">
        <v>0</v>
      </c>
      <c r="I35" s="3">
        <v>19</v>
      </c>
      <c r="J35" s="160" t="s">
        <v>23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89">
        <v>0</v>
      </c>
      <c r="I36" s="3">
        <v>20</v>
      </c>
      <c r="J36" s="160" t="s">
        <v>24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88">
        <v>0</v>
      </c>
      <c r="I37" s="3">
        <v>28</v>
      </c>
      <c r="J37" s="160" t="s">
        <v>32</v>
      </c>
      <c r="L37" s="48"/>
      <c r="M37" s="26"/>
      <c r="S37" s="26"/>
      <c r="T37" s="26"/>
      <c r="U37" s="26"/>
    </row>
    <row r="38" spans="2:30">
      <c r="C38" s="26"/>
      <c r="F38" s="26"/>
      <c r="H38" s="44">
        <v>0</v>
      </c>
      <c r="I38" s="3">
        <v>29</v>
      </c>
      <c r="J38" s="160" t="s">
        <v>95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44">
        <v>0</v>
      </c>
      <c r="I39" s="3">
        <v>30</v>
      </c>
      <c r="J39" s="160" t="s">
        <v>33</v>
      </c>
      <c r="L39" s="48"/>
      <c r="M39" s="26"/>
      <c r="S39" s="26"/>
      <c r="T39" s="26"/>
      <c r="U39" s="26"/>
    </row>
    <row r="40" spans="2:30">
      <c r="C40" s="26"/>
      <c r="H40" s="333">
        <v>0</v>
      </c>
      <c r="I40" s="3">
        <v>31</v>
      </c>
      <c r="J40" s="160" t="s">
        <v>105</v>
      </c>
      <c r="L40" s="48"/>
      <c r="M40" s="26"/>
      <c r="S40" s="26"/>
      <c r="T40" s="26"/>
      <c r="U40" s="26"/>
    </row>
    <row r="41" spans="2:30">
      <c r="H41" s="88">
        <v>0</v>
      </c>
      <c r="I41" s="3">
        <v>32</v>
      </c>
      <c r="J41" s="160" t="s">
        <v>35</v>
      </c>
      <c r="L41" s="48"/>
      <c r="M41" s="26"/>
      <c r="S41" s="26"/>
      <c r="T41" s="26"/>
      <c r="U41" s="26"/>
    </row>
    <row r="42" spans="2:30">
      <c r="H42" s="44">
        <v>0</v>
      </c>
      <c r="I42" s="3">
        <v>35</v>
      </c>
      <c r="J42" s="160" t="s">
        <v>36</v>
      </c>
      <c r="L42" s="48"/>
      <c r="M42" s="26"/>
      <c r="S42" s="26"/>
      <c r="T42" s="26"/>
      <c r="U42" s="26"/>
    </row>
    <row r="43" spans="2:30">
      <c r="H43" s="193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40636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200</v>
      </c>
      <c r="I47" s="3"/>
      <c r="J47" s="178" t="s">
        <v>71</v>
      </c>
      <c r="K47" s="3"/>
      <c r="L47" s="298" t="s">
        <v>189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53</v>
      </c>
      <c r="K48" s="121"/>
      <c r="L48" s="302" t="s">
        <v>99</v>
      </c>
      <c r="S48" s="26"/>
      <c r="T48" s="26"/>
      <c r="U48" s="26"/>
      <c r="V48" s="26"/>
    </row>
    <row r="49" spans="1:22">
      <c r="H49" s="89">
        <v>47978</v>
      </c>
      <c r="I49" s="3">
        <v>26</v>
      </c>
      <c r="J49" s="160" t="s">
        <v>30</v>
      </c>
      <c r="K49" s="3">
        <f>SUM(I49)</f>
        <v>26</v>
      </c>
      <c r="L49" s="428">
        <v>52976</v>
      </c>
      <c r="S49" s="26"/>
      <c r="T49" s="26"/>
      <c r="U49" s="26"/>
      <c r="V49" s="26"/>
    </row>
    <row r="50" spans="1:22">
      <c r="H50" s="89">
        <v>14412</v>
      </c>
      <c r="I50" s="3">
        <v>13</v>
      </c>
      <c r="J50" s="160" t="s">
        <v>7</v>
      </c>
      <c r="K50" s="3">
        <f t="shared" ref="K50:K58" si="7">SUM(I50)</f>
        <v>13</v>
      </c>
      <c r="L50" s="303">
        <v>10713</v>
      </c>
      <c r="M50" s="26"/>
      <c r="N50" s="90"/>
      <c r="O50" s="90"/>
      <c r="S50" s="26"/>
      <c r="T50" s="26"/>
      <c r="U50" s="26"/>
      <c r="V50" s="26"/>
    </row>
    <row r="51" spans="1:22">
      <c r="H51" s="88">
        <v>13669</v>
      </c>
      <c r="I51" s="3">
        <v>33</v>
      </c>
      <c r="J51" s="160" t="s">
        <v>0</v>
      </c>
      <c r="K51" s="3">
        <f t="shared" si="7"/>
        <v>33</v>
      </c>
      <c r="L51" s="303">
        <v>8775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11433</v>
      </c>
      <c r="I52" s="3">
        <v>34</v>
      </c>
      <c r="J52" s="160" t="s">
        <v>1</v>
      </c>
      <c r="K52" s="3">
        <f t="shared" si="7"/>
        <v>34</v>
      </c>
      <c r="L52" s="428">
        <v>4608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200</v>
      </c>
      <c r="D53" s="59" t="s">
        <v>189</v>
      </c>
      <c r="E53" s="59" t="s">
        <v>51</v>
      </c>
      <c r="F53" s="59" t="s">
        <v>50</v>
      </c>
      <c r="G53" s="59" t="s">
        <v>52</v>
      </c>
      <c r="H53" s="333">
        <v>4636</v>
      </c>
      <c r="I53" s="3">
        <v>40</v>
      </c>
      <c r="J53" s="160" t="s">
        <v>2</v>
      </c>
      <c r="K53" s="3">
        <f t="shared" si="7"/>
        <v>40</v>
      </c>
      <c r="L53" s="303">
        <v>8251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47978</v>
      </c>
      <c r="D54" s="97">
        <f>SUM(L49)</f>
        <v>52976</v>
      </c>
      <c r="E54" s="52">
        <f t="shared" ref="E54:E64" si="9">SUM(N63/M63*100)</f>
        <v>81.442878967917167</v>
      </c>
      <c r="F54" s="52">
        <f>SUM(C54/D54*100)</f>
        <v>90.565539112050743</v>
      </c>
      <c r="G54" s="3"/>
      <c r="H54" s="88">
        <v>3993</v>
      </c>
      <c r="I54" s="3">
        <v>25</v>
      </c>
      <c r="J54" s="160" t="s">
        <v>29</v>
      </c>
      <c r="K54" s="3">
        <f t="shared" si="7"/>
        <v>25</v>
      </c>
      <c r="L54" s="303">
        <v>2524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14412</v>
      </c>
      <c r="D55" s="97">
        <f t="shared" ref="D55:D64" si="10">SUM(L50)</f>
        <v>10713</v>
      </c>
      <c r="E55" s="52">
        <f t="shared" si="9"/>
        <v>140.61859693628648</v>
      </c>
      <c r="F55" s="52">
        <f t="shared" ref="F55:F64" si="11">SUM(C55/D55*100)</f>
        <v>134.52814337720525</v>
      </c>
      <c r="G55" s="3"/>
      <c r="H55" s="88">
        <v>3570</v>
      </c>
      <c r="I55" s="3">
        <v>24</v>
      </c>
      <c r="J55" s="160" t="s">
        <v>28</v>
      </c>
      <c r="K55" s="3">
        <f t="shared" si="7"/>
        <v>24</v>
      </c>
      <c r="L55" s="303">
        <v>3246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0</v>
      </c>
      <c r="C56" s="43">
        <f t="shared" si="8"/>
        <v>13669</v>
      </c>
      <c r="D56" s="97">
        <f t="shared" si="10"/>
        <v>8775</v>
      </c>
      <c r="E56" s="52">
        <f t="shared" si="9"/>
        <v>94.288473477271168</v>
      </c>
      <c r="F56" s="52">
        <f t="shared" si="11"/>
        <v>155.77207977207976</v>
      </c>
      <c r="G56" s="3"/>
      <c r="H56" s="44">
        <v>3407</v>
      </c>
      <c r="I56" s="3">
        <v>38</v>
      </c>
      <c r="J56" s="160" t="s">
        <v>38</v>
      </c>
      <c r="K56" s="3">
        <f t="shared" si="7"/>
        <v>38</v>
      </c>
      <c r="L56" s="303">
        <v>1464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1</v>
      </c>
      <c r="C57" s="43">
        <f t="shared" si="8"/>
        <v>11433</v>
      </c>
      <c r="D57" s="97">
        <f t="shared" si="10"/>
        <v>4608</v>
      </c>
      <c r="E57" s="52">
        <f t="shared" si="9"/>
        <v>84.146610730845666</v>
      </c>
      <c r="F57" s="52">
        <f t="shared" si="11"/>
        <v>248.11197916666666</v>
      </c>
      <c r="G57" s="3"/>
      <c r="H57" s="438">
        <v>1638</v>
      </c>
      <c r="I57" s="3">
        <v>16</v>
      </c>
      <c r="J57" s="160" t="s">
        <v>3</v>
      </c>
      <c r="K57" s="3">
        <f t="shared" si="7"/>
        <v>16</v>
      </c>
      <c r="L57" s="303">
        <v>2021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4636</v>
      </c>
      <c r="D58" s="97">
        <f t="shared" si="10"/>
        <v>8251</v>
      </c>
      <c r="E58" s="52">
        <f t="shared" si="9"/>
        <v>61.501724595383386</v>
      </c>
      <c r="F58" s="52">
        <f t="shared" si="11"/>
        <v>56.187128832868737</v>
      </c>
      <c r="G58" s="12"/>
      <c r="H58" s="166">
        <v>1457</v>
      </c>
      <c r="I58" s="14">
        <v>36</v>
      </c>
      <c r="J58" s="162" t="s">
        <v>5</v>
      </c>
      <c r="K58" s="14">
        <f t="shared" si="7"/>
        <v>36</v>
      </c>
      <c r="L58" s="304">
        <v>1590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29</v>
      </c>
      <c r="C59" s="43">
        <f t="shared" si="8"/>
        <v>3993</v>
      </c>
      <c r="D59" s="97">
        <f t="shared" si="10"/>
        <v>2524</v>
      </c>
      <c r="E59" s="52">
        <f t="shared" si="9"/>
        <v>185.63458856345883</v>
      </c>
      <c r="F59" s="52">
        <f t="shared" si="11"/>
        <v>158.2012678288431</v>
      </c>
      <c r="G59" s="3"/>
      <c r="H59" s="372">
        <v>1095</v>
      </c>
      <c r="I59" s="335">
        <v>22</v>
      </c>
      <c r="J59" s="220" t="s">
        <v>26</v>
      </c>
      <c r="K59" s="8" t="s">
        <v>67</v>
      </c>
      <c r="L59" s="305">
        <v>100303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28</v>
      </c>
      <c r="C60" s="43">
        <f t="shared" si="8"/>
        <v>3570</v>
      </c>
      <c r="D60" s="97">
        <f t="shared" si="10"/>
        <v>3246</v>
      </c>
      <c r="E60" s="52">
        <f t="shared" si="9"/>
        <v>81.655992680695334</v>
      </c>
      <c r="F60" s="52">
        <f t="shared" si="11"/>
        <v>109.9815157116451</v>
      </c>
      <c r="G60" s="3"/>
      <c r="H60" s="91">
        <v>523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38</v>
      </c>
      <c r="C61" s="43">
        <f t="shared" si="8"/>
        <v>3407</v>
      </c>
      <c r="D61" s="97">
        <f t="shared" si="10"/>
        <v>1464</v>
      </c>
      <c r="E61" s="52">
        <f t="shared" si="9"/>
        <v>88.310005184033173</v>
      </c>
      <c r="F61" s="52">
        <f t="shared" si="11"/>
        <v>232.71857923497268</v>
      </c>
      <c r="G61" s="11"/>
      <c r="H61" s="125">
        <v>409</v>
      </c>
      <c r="I61" s="139">
        <v>12</v>
      </c>
      <c r="J61" s="160" t="s">
        <v>18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3</v>
      </c>
      <c r="C62" s="43">
        <f t="shared" si="8"/>
        <v>1638</v>
      </c>
      <c r="D62" s="97">
        <f t="shared" si="10"/>
        <v>2021</v>
      </c>
      <c r="E62" s="52">
        <f t="shared" si="9"/>
        <v>115.75971731448765</v>
      </c>
      <c r="F62" s="52">
        <f t="shared" si="11"/>
        <v>81.048985650667987</v>
      </c>
      <c r="G62" s="12"/>
      <c r="H62" s="125">
        <v>231</v>
      </c>
      <c r="I62" s="173">
        <v>17</v>
      </c>
      <c r="J62" s="160" t="s">
        <v>21</v>
      </c>
      <c r="K62" s="50"/>
      <c r="L62" t="s">
        <v>61</v>
      </c>
      <c r="M62" s="93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5</v>
      </c>
      <c r="C63" s="330">
        <f t="shared" si="8"/>
        <v>1457</v>
      </c>
      <c r="D63" s="137">
        <f t="shared" si="10"/>
        <v>1590</v>
      </c>
      <c r="E63" s="57">
        <f t="shared" si="9"/>
        <v>85.554903112155017</v>
      </c>
      <c r="F63" s="57">
        <f t="shared" si="11"/>
        <v>91.635220125786162</v>
      </c>
      <c r="G63" s="92"/>
      <c r="H63" s="125">
        <v>220</v>
      </c>
      <c r="I63" s="3">
        <v>23</v>
      </c>
      <c r="J63" s="160" t="s">
        <v>27</v>
      </c>
      <c r="K63" s="3">
        <f>SUM(K49)</f>
        <v>26</v>
      </c>
      <c r="L63" s="160" t="s">
        <v>30</v>
      </c>
      <c r="M63" s="169">
        <v>58910</v>
      </c>
      <c r="N63" s="89">
        <f>SUM(H49)</f>
        <v>47978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100">
        <f>SUM(H89)</f>
        <v>109033</v>
      </c>
      <c r="D64" s="138">
        <f t="shared" si="10"/>
        <v>100303</v>
      </c>
      <c r="E64" s="70">
        <f t="shared" si="9"/>
        <v>88.768124791376636</v>
      </c>
      <c r="F64" s="70">
        <f t="shared" si="11"/>
        <v>108.70362800713838</v>
      </c>
      <c r="G64" s="69"/>
      <c r="H64" s="125">
        <v>110</v>
      </c>
      <c r="I64" s="3">
        <v>11</v>
      </c>
      <c r="J64" s="160" t="s">
        <v>17</v>
      </c>
      <c r="K64" s="3">
        <f t="shared" ref="K64:K72" si="12">SUM(K50)</f>
        <v>13</v>
      </c>
      <c r="L64" s="160" t="s">
        <v>7</v>
      </c>
      <c r="M64" s="169">
        <v>10249</v>
      </c>
      <c r="N64" s="89">
        <f t="shared" ref="N64:N72" si="13">SUM(H50)</f>
        <v>14412</v>
      </c>
      <c r="O64" s="45"/>
      <c r="S64" s="26"/>
      <c r="T64" s="26"/>
      <c r="U64" s="26"/>
      <c r="V64" s="26"/>
    </row>
    <row r="65" spans="2:22">
      <c r="H65" s="413">
        <v>99</v>
      </c>
      <c r="I65" s="3">
        <v>9</v>
      </c>
      <c r="J65" s="3" t="s">
        <v>161</v>
      </c>
      <c r="K65" s="3">
        <f t="shared" si="12"/>
        <v>33</v>
      </c>
      <c r="L65" s="160" t="s">
        <v>0</v>
      </c>
      <c r="M65" s="169">
        <v>14497</v>
      </c>
      <c r="N65" s="89">
        <f t="shared" si="13"/>
        <v>13669</v>
      </c>
      <c r="O65" s="45"/>
      <c r="S65" s="26"/>
      <c r="T65" s="26"/>
      <c r="U65" s="26"/>
      <c r="V65" s="26"/>
    </row>
    <row r="66" spans="2:22">
      <c r="H66" s="89">
        <v>71</v>
      </c>
      <c r="I66" s="3">
        <v>14</v>
      </c>
      <c r="J66" s="160" t="s">
        <v>19</v>
      </c>
      <c r="K66" s="3">
        <f t="shared" si="12"/>
        <v>34</v>
      </c>
      <c r="L66" s="160" t="s">
        <v>1</v>
      </c>
      <c r="M66" s="169">
        <v>13587</v>
      </c>
      <c r="N66" s="89">
        <f t="shared" si="13"/>
        <v>11433</v>
      </c>
      <c r="O66" s="45"/>
      <c r="S66" s="26"/>
      <c r="T66" s="26"/>
      <c r="U66" s="26"/>
      <c r="V66" s="26"/>
    </row>
    <row r="67" spans="2:22">
      <c r="H67" s="43">
        <v>42</v>
      </c>
      <c r="I67" s="3">
        <v>15</v>
      </c>
      <c r="J67" s="160" t="s">
        <v>20</v>
      </c>
      <c r="K67" s="3">
        <f t="shared" si="12"/>
        <v>40</v>
      </c>
      <c r="L67" s="160" t="s">
        <v>2</v>
      </c>
      <c r="M67" s="169">
        <v>7538</v>
      </c>
      <c r="N67" s="89">
        <f t="shared" si="13"/>
        <v>4636</v>
      </c>
      <c r="O67" s="45"/>
      <c r="S67" s="26"/>
      <c r="T67" s="26"/>
      <c r="U67" s="26"/>
      <c r="V67" s="26"/>
    </row>
    <row r="68" spans="2:22">
      <c r="B68" s="51"/>
      <c r="C68" s="26"/>
      <c r="H68" s="44">
        <v>29</v>
      </c>
      <c r="I68" s="3">
        <v>29</v>
      </c>
      <c r="J68" s="160" t="s">
        <v>95</v>
      </c>
      <c r="K68" s="3">
        <f t="shared" si="12"/>
        <v>25</v>
      </c>
      <c r="L68" s="160" t="s">
        <v>29</v>
      </c>
      <c r="M68" s="169">
        <v>2151</v>
      </c>
      <c r="N68" s="89">
        <f t="shared" si="13"/>
        <v>3993</v>
      </c>
      <c r="O68" s="45"/>
      <c r="S68" s="26"/>
      <c r="T68" s="26"/>
      <c r="U68" s="26"/>
      <c r="V68" s="26"/>
    </row>
    <row r="69" spans="2:22">
      <c r="B69" s="51"/>
      <c r="C69" s="26"/>
      <c r="H69" s="44">
        <v>11</v>
      </c>
      <c r="I69" s="3">
        <v>27</v>
      </c>
      <c r="J69" s="160" t="s">
        <v>31</v>
      </c>
      <c r="K69" s="3">
        <f t="shared" si="12"/>
        <v>24</v>
      </c>
      <c r="L69" s="160" t="s">
        <v>28</v>
      </c>
      <c r="M69" s="169">
        <v>4372</v>
      </c>
      <c r="N69" s="89">
        <f t="shared" si="13"/>
        <v>3570</v>
      </c>
      <c r="O69" s="45"/>
      <c r="S69" s="26"/>
      <c r="T69" s="26"/>
      <c r="U69" s="26"/>
      <c r="V69" s="26"/>
    </row>
    <row r="70" spans="2:22">
      <c r="B70" s="50"/>
      <c r="H70" s="44">
        <v>0</v>
      </c>
      <c r="I70" s="3">
        <v>1</v>
      </c>
      <c r="J70" s="160" t="s">
        <v>4</v>
      </c>
      <c r="K70" s="3">
        <f t="shared" si="12"/>
        <v>38</v>
      </c>
      <c r="L70" s="160" t="s">
        <v>38</v>
      </c>
      <c r="M70" s="169">
        <v>3858</v>
      </c>
      <c r="N70" s="89">
        <f t="shared" si="13"/>
        <v>3407</v>
      </c>
      <c r="O70" s="45"/>
      <c r="S70" s="26"/>
      <c r="T70" s="26"/>
      <c r="U70" s="26"/>
      <c r="V70" s="26"/>
    </row>
    <row r="71" spans="2:22">
      <c r="B71" s="50"/>
      <c r="H71" s="88">
        <v>0</v>
      </c>
      <c r="I71" s="3">
        <v>2</v>
      </c>
      <c r="J71" s="160" t="s">
        <v>6</v>
      </c>
      <c r="K71" s="3">
        <f t="shared" si="12"/>
        <v>16</v>
      </c>
      <c r="L71" s="160" t="s">
        <v>3</v>
      </c>
      <c r="M71" s="169">
        <v>1415</v>
      </c>
      <c r="N71" s="89">
        <f t="shared" si="13"/>
        <v>1638</v>
      </c>
      <c r="O71" s="45"/>
      <c r="S71" s="26"/>
      <c r="T71" s="26"/>
      <c r="U71" s="26"/>
      <c r="V71" s="26"/>
    </row>
    <row r="72" spans="2:22" ht="14.25" thickBot="1">
      <c r="B72" s="50"/>
      <c r="H72" s="44">
        <v>0</v>
      </c>
      <c r="I72" s="3">
        <v>3</v>
      </c>
      <c r="J72" s="160" t="s">
        <v>10</v>
      </c>
      <c r="K72" s="3">
        <f t="shared" si="12"/>
        <v>36</v>
      </c>
      <c r="L72" s="162" t="s">
        <v>5</v>
      </c>
      <c r="M72" s="170">
        <v>1703</v>
      </c>
      <c r="N72" s="89">
        <f t="shared" si="13"/>
        <v>1457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4</v>
      </c>
      <c r="J73" s="160" t="s">
        <v>11</v>
      </c>
      <c r="K73" s="43"/>
      <c r="L73" s="3" t="s">
        <v>173</v>
      </c>
      <c r="M73" s="168">
        <v>122829</v>
      </c>
      <c r="N73" s="167">
        <f>SUM(H89)</f>
        <v>109033</v>
      </c>
      <c r="O73" s="45"/>
      <c r="S73" s="26"/>
      <c r="T73" s="26"/>
      <c r="U73" s="26"/>
      <c r="V73" s="26"/>
    </row>
    <row r="74" spans="2:22">
      <c r="B74" s="50"/>
      <c r="H74" s="44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333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7</v>
      </c>
      <c r="J76" s="160" t="s">
        <v>14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8</v>
      </c>
      <c r="J77" s="160" t="s">
        <v>15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289">
        <v>0</v>
      </c>
      <c r="I78" s="3">
        <v>10</v>
      </c>
      <c r="J78" s="160" t="s">
        <v>16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18</v>
      </c>
      <c r="J79" s="160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44">
        <v>0</v>
      </c>
      <c r="I80" s="3">
        <v>19</v>
      </c>
      <c r="J80" s="160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20</v>
      </c>
      <c r="J81" s="160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43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88">
        <v>0</v>
      </c>
      <c r="I84" s="3">
        <v>31</v>
      </c>
      <c r="J84" s="160" t="s">
        <v>96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44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289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109033</v>
      </c>
      <c r="I89" s="3"/>
      <c r="J89" s="3" t="s">
        <v>93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L52" sqref="L52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65</v>
      </c>
      <c r="J1" s="101"/>
      <c r="Q1" s="26"/>
      <c r="R1" s="108"/>
    </row>
    <row r="2" spans="5:30">
      <c r="H2" s="280" t="s">
        <v>203</v>
      </c>
      <c r="I2" s="3"/>
      <c r="J2" s="185" t="s">
        <v>103</v>
      </c>
      <c r="K2" s="3"/>
      <c r="L2" s="179" t="s">
        <v>192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100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30226</v>
      </c>
      <c r="I4" s="3">
        <v>3</v>
      </c>
      <c r="J4" s="33" t="s">
        <v>10</v>
      </c>
      <c r="K4" s="200">
        <f>SUM(I4)</f>
        <v>3</v>
      </c>
      <c r="L4" s="272">
        <v>20001</v>
      </c>
      <c r="M4" s="45"/>
      <c r="N4" s="415"/>
      <c r="R4" s="48"/>
      <c r="S4" s="26"/>
      <c r="T4" s="26"/>
      <c r="U4" s="26"/>
      <c r="V4" s="26"/>
    </row>
    <row r="5" spans="5:30" ht="13.5" customHeight="1">
      <c r="H5" s="289">
        <v>23276</v>
      </c>
      <c r="I5" s="3">
        <v>17</v>
      </c>
      <c r="J5" s="33" t="s">
        <v>21</v>
      </c>
      <c r="K5" s="200">
        <f t="shared" ref="K5:K13" si="0">SUM(I5)</f>
        <v>17</v>
      </c>
      <c r="L5" s="272">
        <v>23744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19735</v>
      </c>
      <c r="I6" s="3">
        <v>31</v>
      </c>
      <c r="J6" s="33" t="s">
        <v>64</v>
      </c>
      <c r="K6" s="200">
        <f t="shared" si="0"/>
        <v>31</v>
      </c>
      <c r="L6" s="272">
        <v>22930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18624</v>
      </c>
      <c r="I7" s="3">
        <v>33</v>
      </c>
      <c r="J7" s="33" t="s">
        <v>0</v>
      </c>
      <c r="K7" s="200">
        <f t="shared" si="0"/>
        <v>33</v>
      </c>
      <c r="L7" s="272">
        <v>14698</v>
      </c>
      <c r="M7" s="45"/>
      <c r="N7" s="415"/>
      <c r="R7" s="48"/>
      <c r="S7" s="26"/>
      <c r="T7" s="26"/>
      <c r="U7" s="26"/>
      <c r="V7" s="26"/>
    </row>
    <row r="8" spans="5:30">
      <c r="H8" s="88">
        <v>14045</v>
      </c>
      <c r="I8" s="3">
        <v>40</v>
      </c>
      <c r="J8" s="33" t="s">
        <v>2</v>
      </c>
      <c r="K8" s="200">
        <f t="shared" si="0"/>
        <v>40</v>
      </c>
      <c r="L8" s="272">
        <v>11938</v>
      </c>
      <c r="M8" s="45"/>
      <c r="R8" s="48"/>
      <c r="S8" s="26"/>
      <c r="T8" s="26"/>
      <c r="U8" s="26"/>
      <c r="V8" s="26"/>
    </row>
    <row r="9" spans="5:30">
      <c r="H9" s="88">
        <v>12852</v>
      </c>
      <c r="I9" s="3">
        <v>34</v>
      </c>
      <c r="J9" s="33" t="s">
        <v>1</v>
      </c>
      <c r="K9" s="200">
        <f t="shared" si="0"/>
        <v>34</v>
      </c>
      <c r="L9" s="272">
        <v>14034</v>
      </c>
      <c r="M9" s="45"/>
      <c r="R9" s="48"/>
      <c r="S9" s="26"/>
      <c r="T9" s="26"/>
      <c r="U9" s="26"/>
      <c r="V9" s="26"/>
    </row>
    <row r="10" spans="5:30">
      <c r="H10" s="88">
        <v>9748</v>
      </c>
      <c r="I10" s="3">
        <v>13</v>
      </c>
      <c r="J10" s="33" t="s">
        <v>7</v>
      </c>
      <c r="K10" s="200">
        <f t="shared" si="0"/>
        <v>13</v>
      </c>
      <c r="L10" s="272">
        <v>10963</v>
      </c>
      <c r="M10" s="45"/>
      <c r="R10" s="48"/>
      <c r="S10" s="26"/>
      <c r="T10" s="26"/>
      <c r="U10" s="26"/>
      <c r="V10" s="26"/>
    </row>
    <row r="11" spans="5:30">
      <c r="H11" s="88">
        <v>9188</v>
      </c>
      <c r="I11" s="3">
        <v>2</v>
      </c>
      <c r="J11" s="33" t="s">
        <v>6</v>
      </c>
      <c r="K11" s="200">
        <f t="shared" si="0"/>
        <v>2</v>
      </c>
      <c r="L11" s="273">
        <v>12125</v>
      </c>
      <c r="M11" s="45"/>
      <c r="N11" s="29"/>
      <c r="R11" s="48"/>
      <c r="S11" s="26"/>
      <c r="T11" s="26"/>
      <c r="U11" s="26"/>
      <c r="V11" s="26"/>
    </row>
    <row r="12" spans="5:30">
      <c r="H12" s="429">
        <v>7590</v>
      </c>
      <c r="I12" s="3">
        <v>25</v>
      </c>
      <c r="J12" s="33" t="s">
        <v>29</v>
      </c>
      <c r="K12" s="200">
        <f t="shared" si="0"/>
        <v>25</v>
      </c>
      <c r="L12" s="273">
        <v>6966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2">
        <v>6951</v>
      </c>
      <c r="I13" s="14">
        <v>16</v>
      </c>
      <c r="J13" s="77" t="s">
        <v>3</v>
      </c>
      <c r="K13" s="200">
        <f t="shared" si="0"/>
        <v>16</v>
      </c>
      <c r="L13" s="273">
        <v>6471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5139</v>
      </c>
      <c r="I14" s="219">
        <v>11</v>
      </c>
      <c r="J14" s="376" t="s">
        <v>17</v>
      </c>
      <c r="K14" s="107" t="s">
        <v>8</v>
      </c>
      <c r="L14" s="274">
        <v>169668</v>
      </c>
      <c r="N14" s="32"/>
      <c r="R14" s="48"/>
      <c r="S14" s="26"/>
      <c r="T14" s="26"/>
      <c r="U14" s="26"/>
      <c r="V14" s="26"/>
    </row>
    <row r="15" spans="5:30">
      <c r="H15" s="88">
        <v>4281</v>
      </c>
      <c r="I15" s="3">
        <v>38</v>
      </c>
      <c r="J15" s="33" t="s">
        <v>38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4205</v>
      </c>
      <c r="I16" s="3">
        <v>26</v>
      </c>
      <c r="J16" s="33" t="s">
        <v>30</v>
      </c>
      <c r="K16" s="50"/>
      <c r="L16" s="32"/>
      <c r="R16" s="48"/>
      <c r="S16" s="26"/>
      <c r="T16" s="26"/>
      <c r="U16" s="26"/>
      <c r="V16" s="26"/>
    </row>
    <row r="17" spans="1:22">
      <c r="H17" s="44">
        <v>3642</v>
      </c>
      <c r="I17" s="3">
        <v>36</v>
      </c>
      <c r="J17" s="33" t="s">
        <v>5</v>
      </c>
      <c r="L17" s="32"/>
      <c r="R17" s="48"/>
      <c r="S17" s="26"/>
      <c r="T17" s="26"/>
      <c r="U17" s="26"/>
      <c r="V17" s="26"/>
    </row>
    <row r="18" spans="1:22">
      <c r="H18" s="122">
        <v>2995</v>
      </c>
      <c r="I18" s="3">
        <v>21</v>
      </c>
      <c r="J18" s="3" t="s">
        <v>158</v>
      </c>
      <c r="L18" s="186" t="s">
        <v>103</v>
      </c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2023</v>
      </c>
      <c r="I19" s="3">
        <v>9</v>
      </c>
      <c r="J19" s="3" t="s">
        <v>162</v>
      </c>
      <c r="K19" s="116">
        <f>SUM(I4)</f>
        <v>3</v>
      </c>
      <c r="L19" s="33" t="s">
        <v>10</v>
      </c>
      <c r="M19" s="365">
        <v>11847</v>
      </c>
      <c r="N19" s="89">
        <f>SUM(H4)</f>
        <v>30226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200</v>
      </c>
      <c r="D20" s="59" t="s">
        <v>189</v>
      </c>
      <c r="E20" s="59" t="s">
        <v>51</v>
      </c>
      <c r="F20" s="59" t="s">
        <v>50</v>
      </c>
      <c r="G20" s="60" t="s">
        <v>52</v>
      </c>
      <c r="H20" s="88">
        <v>1918</v>
      </c>
      <c r="I20" s="3">
        <v>24</v>
      </c>
      <c r="J20" s="33" t="s">
        <v>28</v>
      </c>
      <c r="K20" s="116">
        <f t="shared" ref="K20:K28" si="1">SUM(I5)</f>
        <v>17</v>
      </c>
      <c r="L20" s="33" t="s">
        <v>21</v>
      </c>
      <c r="M20" s="366">
        <v>22007</v>
      </c>
      <c r="N20" s="89">
        <f t="shared" ref="N20:N28" si="2">SUM(H5)</f>
        <v>23276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10</v>
      </c>
      <c r="C21" s="199">
        <f>SUM(H4)</f>
        <v>30226</v>
      </c>
      <c r="D21" s="89">
        <f>SUM(L4)</f>
        <v>20001</v>
      </c>
      <c r="E21" s="52">
        <f t="shared" ref="E21:E30" si="3">SUM(N19/M19*100)</f>
        <v>255.13632143158605</v>
      </c>
      <c r="F21" s="52">
        <f t="shared" ref="F21:F31" si="4">SUM(C21/D21*100)</f>
        <v>151.12244387780612</v>
      </c>
      <c r="G21" s="62"/>
      <c r="H21" s="333">
        <v>1657</v>
      </c>
      <c r="I21" s="3">
        <v>14</v>
      </c>
      <c r="J21" s="33" t="s">
        <v>19</v>
      </c>
      <c r="K21" s="116">
        <f t="shared" si="1"/>
        <v>31</v>
      </c>
      <c r="L21" s="33" t="s">
        <v>64</v>
      </c>
      <c r="M21" s="366">
        <v>14976</v>
      </c>
      <c r="N21" s="89">
        <f t="shared" si="2"/>
        <v>19735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21</v>
      </c>
      <c r="C22" s="199">
        <f t="shared" ref="C22:C30" si="5">SUM(H5)</f>
        <v>23276</v>
      </c>
      <c r="D22" s="89">
        <f t="shared" ref="D22:D29" si="6">SUM(L5)</f>
        <v>23744</v>
      </c>
      <c r="E22" s="52">
        <f t="shared" si="3"/>
        <v>105.76634707138636</v>
      </c>
      <c r="F22" s="52">
        <f t="shared" si="4"/>
        <v>98.02897574123989</v>
      </c>
      <c r="G22" s="62"/>
      <c r="H22" s="88">
        <v>971</v>
      </c>
      <c r="I22" s="3">
        <v>1</v>
      </c>
      <c r="J22" s="33" t="s">
        <v>4</v>
      </c>
      <c r="K22" s="116">
        <f t="shared" si="1"/>
        <v>33</v>
      </c>
      <c r="L22" s="33" t="s">
        <v>0</v>
      </c>
      <c r="M22" s="366">
        <v>22062</v>
      </c>
      <c r="N22" s="89">
        <f t="shared" si="2"/>
        <v>18624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64</v>
      </c>
      <c r="C23" s="199">
        <f t="shared" si="5"/>
        <v>19735</v>
      </c>
      <c r="D23" s="89">
        <f t="shared" si="6"/>
        <v>22930</v>
      </c>
      <c r="E23" s="52">
        <f t="shared" si="3"/>
        <v>131.77751068376068</v>
      </c>
      <c r="F23" s="52">
        <f t="shared" si="4"/>
        <v>86.066288704753603</v>
      </c>
      <c r="G23" s="62"/>
      <c r="H23" s="88">
        <v>850</v>
      </c>
      <c r="I23" s="3">
        <v>10</v>
      </c>
      <c r="J23" s="33" t="s">
        <v>16</v>
      </c>
      <c r="K23" s="116">
        <f t="shared" si="1"/>
        <v>40</v>
      </c>
      <c r="L23" s="33" t="s">
        <v>2</v>
      </c>
      <c r="M23" s="366">
        <v>12799</v>
      </c>
      <c r="N23" s="89">
        <f t="shared" si="2"/>
        <v>14045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0</v>
      </c>
      <c r="C24" s="199">
        <f t="shared" si="5"/>
        <v>18624</v>
      </c>
      <c r="D24" s="89">
        <f t="shared" si="6"/>
        <v>14698</v>
      </c>
      <c r="E24" s="52">
        <f t="shared" si="3"/>
        <v>84.416644003263528</v>
      </c>
      <c r="F24" s="52">
        <f t="shared" si="4"/>
        <v>126.71111715879712</v>
      </c>
      <c r="G24" s="62"/>
      <c r="H24" s="289">
        <v>401</v>
      </c>
      <c r="I24" s="3">
        <v>12</v>
      </c>
      <c r="J24" s="33" t="s">
        <v>18</v>
      </c>
      <c r="K24" s="116">
        <f t="shared" si="1"/>
        <v>34</v>
      </c>
      <c r="L24" s="33" t="s">
        <v>1</v>
      </c>
      <c r="M24" s="366">
        <v>17903</v>
      </c>
      <c r="N24" s="89">
        <f t="shared" si="2"/>
        <v>12852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2</v>
      </c>
      <c r="C25" s="199">
        <f t="shared" si="5"/>
        <v>14045</v>
      </c>
      <c r="D25" s="89">
        <f t="shared" si="6"/>
        <v>11938</v>
      </c>
      <c r="E25" s="52">
        <f t="shared" si="3"/>
        <v>109.73513555746544</v>
      </c>
      <c r="F25" s="52">
        <f t="shared" si="4"/>
        <v>117.64952253308762</v>
      </c>
      <c r="G25" s="72"/>
      <c r="H25" s="88">
        <v>358</v>
      </c>
      <c r="I25" s="3">
        <v>32</v>
      </c>
      <c r="J25" s="33" t="s">
        <v>35</v>
      </c>
      <c r="K25" s="116">
        <f t="shared" si="1"/>
        <v>13</v>
      </c>
      <c r="L25" s="33" t="s">
        <v>7</v>
      </c>
      <c r="M25" s="366">
        <v>9274</v>
      </c>
      <c r="N25" s="89">
        <f t="shared" si="2"/>
        <v>9748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1</v>
      </c>
      <c r="C26" s="199">
        <f t="shared" si="5"/>
        <v>12852</v>
      </c>
      <c r="D26" s="89">
        <f t="shared" si="6"/>
        <v>14034</v>
      </c>
      <c r="E26" s="52">
        <f t="shared" si="3"/>
        <v>71.786851365692911</v>
      </c>
      <c r="F26" s="52">
        <f t="shared" si="4"/>
        <v>91.577597263787951</v>
      </c>
      <c r="G26" s="62"/>
      <c r="H26" s="88">
        <v>340</v>
      </c>
      <c r="I26" s="3">
        <v>37</v>
      </c>
      <c r="J26" s="33" t="s">
        <v>37</v>
      </c>
      <c r="K26" s="116">
        <f t="shared" si="1"/>
        <v>2</v>
      </c>
      <c r="L26" s="33" t="s">
        <v>6</v>
      </c>
      <c r="M26" s="367">
        <v>31646</v>
      </c>
      <c r="N26" s="89">
        <f t="shared" si="2"/>
        <v>9188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7</v>
      </c>
      <c r="C27" s="199">
        <f t="shared" si="5"/>
        <v>9748</v>
      </c>
      <c r="D27" s="89">
        <f t="shared" si="6"/>
        <v>10963</v>
      </c>
      <c r="E27" s="52">
        <f t="shared" si="3"/>
        <v>105.11106318740563</v>
      </c>
      <c r="F27" s="52">
        <f t="shared" si="4"/>
        <v>88.917267171394684</v>
      </c>
      <c r="G27" s="62"/>
      <c r="H27" s="88">
        <v>287</v>
      </c>
      <c r="I27" s="3">
        <v>27</v>
      </c>
      <c r="J27" s="33" t="s">
        <v>31</v>
      </c>
      <c r="K27" s="116">
        <f t="shared" si="1"/>
        <v>25</v>
      </c>
      <c r="L27" s="33" t="s">
        <v>29</v>
      </c>
      <c r="M27" s="368">
        <v>9114</v>
      </c>
      <c r="N27" s="89">
        <f t="shared" si="2"/>
        <v>7590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6</v>
      </c>
      <c r="C28" s="199">
        <f t="shared" si="5"/>
        <v>9188</v>
      </c>
      <c r="D28" s="89">
        <f t="shared" si="6"/>
        <v>12125</v>
      </c>
      <c r="E28" s="52">
        <f t="shared" si="3"/>
        <v>29.033685141882071</v>
      </c>
      <c r="F28" s="52">
        <f t="shared" si="4"/>
        <v>75.777319587628867</v>
      </c>
      <c r="G28" s="73"/>
      <c r="H28" s="44">
        <v>173</v>
      </c>
      <c r="I28" s="3">
        <v>4</v>
      </c>
      <c r="J28" s="33" t="s">
        <v>11</v>
      </c>
      <c r="K28" s="180">
        <f t="shared" si="1"/>
        <v>16</v>
      </c>
      <c r="L28" s="77" t="s">
        <v>3</v>
      </c>
      <c r="M28" s="368">
        <v>7373</v>
      </c>
      <c r="N28" s="166">
        <f t="shared" si="2"/>
        <v>6951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29</v>
      </c>
      <c r="C29" s="199">
        <f t="shared" si="5"/>
        <v>7590</v>
      </c>
      <c r="D29" s="89">
        <f t="shared" si="6"/>
        <v>6966</v>
      </c>
      <c r="E29" s="52">
        <f t="shared" si="3"/>
        <v>83.278472679394326</v>
      </c>
      <c r="F29" s="52">
        <f t="shared" si="4"/>
        <v>108.95779500430662</v>
      </c>
      <c r="G29" s="72"/>
      <c r="H29" s="88">
        <v>118</v>
      </c>
      <c r="I29" s="3">
        <v>20</v>
      </c>
      <c r="J29" s="33" t="s">
        <v>24</v>
      </c>
      <c r="K29" s="114"/>
      <c r="L29" s="114" t="s">
        <v>166</v>
      </c>
      <c r="M29" s="369">
        <v>188218</v>
      </c>
      <c r="N29" s="171">
        <f>SUM(H44)</f>
        <v>181955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</v>
      </c>
      <c r="C30" s="199">
        <f t="shared" si="5"/>
        <v>6951</v>
      </c>
      <c r="D30" s="89">
        <f>SUM(L13)</f>
        <v>6471</v>
      </c>
      <c r="E30" s="57">
        <f t="shared" si="3"/>
        <v>94.276413942764137</v>
      </c>
      <c r="F30" s="63">
        <f t="shared" si="4"/>
        <v>107.41770978210477</v>
      </c>
      <c r="G30" s="75"/>
      <c r="H30" s="88">
        <v>112</v>
      </c>
      <c r="I30" s="3">
        <v>15</v>
      </c>
      <c r="J30" s="33" t="s">
        <v>20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181955</v>
      </c>
      <c r="D31" s="67">
        <f>SUM(L14)</f>
        <v>169668</v>
      </c>
      <c r="E31" s="70">
        <f>SUM(N29/M29*100)</f>
        <v>96.672475533689664</v>
      </c>
      <c r="F31" s="63">
        <f t="shared" si="4"/>
        <v>107.24178984840984</v>
      </c>
      <c r="G31" s="71"/>
      <c r="H31" s="88">
        <v>82</v>
      </c>
      <c r="I31" s="3">
        <v>7</v>
      </c>
      <c r="J31" s="33" t="s">
        <v>14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420">
        <v>72</v>
      </c>
      <c r="I32" s="3">
        <v>5</v>
      </c>
      <c r="J32" s="33" t="s">
        <v>12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65</v>
      </c>
      <c r="I33" s="3">
        <v>39</v>
      </c>
      <c r="J33" s="33" t="s">
        <v>39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88">
        <v>21</v>
      </c>
      <c r="I34" s="3">
        <v>18</v>
      </c>
      <c r="J34" s="33" t="s">
        <v>22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10</v>
      </c>
      <c r="I35" s="3">
        <v>23</v>
      </c>
      <c r="J35" s="33" t="s">
        <v>27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0</v>
      </c>
      <c r="I36" s="3">
        <v>6</v>
      </c>
      <c r="J36" s="33" t="s">
        <v>13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88">
        <v>0</v>
      </c>
      <c r="I37" s="3">
        <v>8</v>
      </c>
      <c r="J37" s="33" t="s">
        <v>15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88">
        <v>0</v>
      </c>
      <c r="I38" s="3">
        <v>19</v>
      </c>
      <c r="J38" s="33" t="s">
        <v>23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44">
        <v>0</v>
      </c>
      <c r="I39" s="3">
        <v>22</v>
      </c>
      <c r="J39" s="33" t="s">
        <v>26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28</v>
      </c>
      <c r="J40" s="33" t="s">
        <v>32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29</v>
      </c>
      <c r="J41" s="33" t="s">
        <v>54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181955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203</v>
      </c>
      <c r="I48" s="3"/>
      <c r="J48" s="188" t="s">
        <v>91</v>
      </c>
      <c r="K48" s="3"/>
      <c r="L48" s="326" t="s">
        <v>192</v>
      </c>
      <c r="M48" s="48"/>
      <c r="N48" s="26"/>
      <c r="R48" s="48"/>
      <c r="S48" s="26"/>
      <c r="T48" s="26"/>
      <c r="U48" s="26"/>
      <c r="V48" s="26"/>
    </row>
    <row r="49" spans="1:22">
      <c r="H49" s="94" t="s">
        <v>99</v>
      </c>
      <c r="I49" s="3"/>
      <c r="J49" s="144" t="s">
        <v>9</v>
      </c>
      <c r="K49" s="3"/>
      <c r="L49" s="326" t="s">
        <v>170</v>
      </c>
      <c r="M49" s="82"/>
      <c r="R49" s="48"/>
      <c r="S49" s="26"/>
      <c r="T49" s="26"/>
      <c r="U49" s="26"/>
      <c r="V49" s="26"/>
    </row>
    <row r="50" spans="1:22">
      <c r="H50" s="43">
        <v>25049</v>
      </c>
      <c r="I50" s="3">
        <v>16</v>
      </c>
      <c r="J50" s="33" t="s">
        <v>3</v>
      </c>
      <c r="K50" s="324">
        <f>SUM(I50)</f>
        <v>16</v>
      </c>
      <c r="L50" s="327">
        <v>22250</v>
      </c>
      <c r="M50" s="45"/>
      <c r="R50" s="48"/>
      <c r="S50" s="26"/>
      <c r="T50" s="26"/>
      <c r="U50" s="26"/>
      <c r="V50" s="26"/>
    </row>
    <row r="51" spans="1:22">
      <c r="H51" s="44">
        <v>14809</v>
      </c>
      <c r="I51" s="3">
        <v>26</v>
      </c>
      <c r="J51" s="33" t="s">
        <v>30</v>
      </c>
      <c r="K51" s="324">
        <f t="shared" ref="K51:K59" si="7">SUM(I51)</f>
        <v>26</v>
      </c>
      <c r="L51" s="328">
        <v>10770</v>
      </c>
      <c r="M51" s="45"/>
      <c r="R51" s="48"/>
      <c r="S51" s="26"/>
      <c r="T51" s="26"/>
      <c r="U51" s="26"/>
      <c r="V51" s="26"/>
    </row>
    <row r="52" spans="1:22" ht="14.25" thickBot="1">
      <c r="H52" s="44">
        <v>4984</v>
      </c>
      <c r="I52" s="3">
        <v>33</v>
      </c>
      <c r="J52" s="33" t="s">
        <v>0</v>
      </c>
      <c r="K52" s="324">
        <f t="shared" si="7"/>
        <v>33</v>
      </c>
      <c r="L52" s="328">
        <v>4154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200</v>
      </c>
      <c r="D53" s="59" t="s">
        <v>189</v>
      </c>
      <c r="E53" s="59" t="s">
        <v>51</v>
      </c>
      <c r="F53" s="59" t="s">
        <v>50</v>
      </c>
      <c r="G53" s="60" t="s">
        <v>52</v>
      </c>
      <c r="H53" s="44">
        <v>4486</v>
      </c>
      <c r="I53" s="3">
        <v>38</v>
      </c>
      <c r="J53" s="33" t="s">
        <v>38</v>
      </c>
      <c r="K53" s="324">
        <f t="shared" si="7"/>
        <v>38</v>
      </c>
      <c r="L53" s="328">
        <v>5091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25049</v>
      </c>
      <c r="D54" s="97">
        <f>SUM(L50)</f>
        <v>22250</v>
      </c>
      <c r="E54" s="52">
        <f t="shared" ref="E54:E63" si="8">SUM(N67/M67*100)</f>
        <v>91.805021073850099</v>
      </c>
      <c r="F54" s="52">
        <f t="shared" ref="F54:F62" si="9">SUM(C54/D54*100)</f>
        <v>112.57977528089889</v>
      </c>
      <c r="G54" s="62"/>
      <c r="H54" s="44">
        <v>3676</v>
      </c>
      <c r="I54" s="3">
        <v>34</v>
      </c>
      <c r="J54" s="33" t="s">
        <v>1</v>
      </c>
      <c r="K54" s="324">
        <f t="shared" si="7"/>
        <v>34</v>
      </c>
      <c r="L54" s="328">
        <v>6393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14809</v>
      </c>
      <c r="D55" s="97">
        <f t="shared" ref="D55:D63" si="11">SUM(L51)</f>
        <v>10770</v>
      </c>
      <c r="E55" s="52">
        <f t="shared" si="8"/>
        <v>107.6391917429859</v>
      </c>
      <c r="F55" s="52">
        <f t="shared" si="9"/>
        <v>137.50232126276694</v>
      </c>
      <c r="G55" s="62"/>
      <c r="H55" s="44">
        <v>2070</v>
      </c>
      <c r="I55" s="3">
        <v>17</v>
      </c>
      <c r="J55" s="33" t="s">
        <v>21</v>
      </c>
      <c r="K55" s="324">
        <f t="shared" si="7"/>
        <v>17</v>
      </c>
      <c r="L55" s="328">
        <v>1169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4984</v>
      </c>
      <c r="D56" s="97">
        <f t="shared" si="11"/>
        <v>4154</v>
      </c>
      <c r="E56" s="52">
        <f t="shared" si="8"/>
        <v>117.57489974050483</v>
      </c>
      <c r="F56" s="52">
        <f t="shared" si="9"/>
        <v>119.98074145402022</v>
      </c>
      <c r="G56" s="62"/>
      <c r="H56" s="44">
        <v>1823</v>
      </c>
      <c r="I56" s="3">
        <v>25</v>
      </c>
      <c r="J56" s="33" t="s">
        <v>29</v>
      </c>
      <c r="K56" s="324">
        <f t="shared" si="7"/>
        <v>25</v>
      </c>
      <c r="L56" s="328">
        <v>891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38</v>
      </c>
      <c r="C57" s="43">
        <f t="shared" si="10"/>
        <v>4486</v>
      </c>
      <c r="D57" s="97">
        <f t="shared" si="11"/>
        <v>5091</v>
      </c>
      <c r="E57" s="52">
        <f t="shared" si="8"/>
        <v>85.889335630863485</v>
      </c>
      <c r="F57" s="52">
        <f t="shared" si="9"/>
        <v>88.116283637792179</v>
      </c>
      <c r="G57" s="62"/>
      <c r="H57" s="44">
        <v>1660</v>
      </c>
      <c r="I57" s="3">
        <v>40</v>
      </c>
      <c r="J57" s="33" t="s">
        <v>2</v>
      </c>
      <c r="K57" s="324">
        <f t="shared" si="7"/>
        <v>40</v>
      </c>
      <c r="L57" s="328">
        <v>543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3676</v>
      </c>
      <c r="D58" s="97">
        <f t="shared" si="11"/>
        <v>6393</v>
      </c>
      <c r="E58" s="52">
        <f t="shared" si="8"/>
        <v>88.813723121526948</v>
      </c>
      <c r="F58" s="52">
        <f t="shared" si="9"/>
        <v>57.500391052713908</v>
      </c>
      <c r="G58" s="72"/>
      <c r="H58" s="88">
        <v>1334</v>
      </c>
      <c r="I58" s="3">
        <v>39</v>
      </c>
      <c r="J58" s="33" t="s">
        <v>39</v>
      </c>
      <c r="K58" s="324">
        <f t="shared" si="7"/>
        <v>39</v>
      </c>
      <c r="L58" s="328">
        <v>1379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21</v>
      </c>
      <c r="C59" s="43">
        <f t="shared" si="10"/>
        <v>2070</v>
      </c>
      <c r="D59" s="97">
        <f t="shared" si="11"/>
        <v>1169</v>
      </c>
      <c r="E59" s="52">
        <f t="shared" si="8"/>
        <v>136.99536730641958</v>
      </c>
      <c r="F59" s="52">
        <f t="shared" si="9"/>
        <v>177.07442258340461</v>
      </c>
      <c r="G59" s="62"/>
      <c r="H59" s="373">
        <v>1324</v>
      </c>
      <c r="I59" s="14">
        <v>36</v>
      </c>
      <c r="J59" s="77" t="s">
        <v>5</v>
      </c>
      <c r="K59" s="325">
        <f t="shared" si="7"/>
        <v>36</v>
      </c>
      <c r="L59" s="329">
        <v>694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29</v>
      </c>
      <c r="C60" s="89">
        <f t="shared" si="10"/>
        <v>1823</v>
      </c>
      <c r="D60" s="97">
        <f t="shared" si="11"/>
        <v>891</v>
      </c>
      <c r="E60" s="52">
        <f t="shared" si="8"/>
        <v>101.16537180910099</v>
      </c>
      <c r="F60" s="52">
        <f t="shared" si="9"/>
        <v>204.60157126823793</v>
      </c>
      <c r="G60" s="62"/>
      <c r="H60" s="454">
        <v>1016</v>
      </c>
      <c r="I60" s="219">
        <v>24</v>
      </c>
      <c r="J60" s="376" t="s">
        <v>28</v>
      </c>
      <c r="K60" s="362" t="s">
        <v>8</v>
      </c>
      <c r="L60" s="371">
        <v>57536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2</v>
      </c>
      <c r="C61" s="43">
        <f t="shared" si="10"/>
        <v>1660</v>
      </c>
      <c r="D61" s="97">
        <f t="shared" si="11"/>
        <v>543</v>
      </c>
      <c r="E61" s="52">
        <f t="shared" si="8"/>
        <v>245.92592592592592</v>
      </c>
      <c r="F61" s="52">
        <f t="shared" si="9"/>
        <v>305.70902394106815</v>
      </c>
      <c r="G61" s="73"/>
      <c r="H61" s="88">
        <v>823</v>
      </c>
      <c r="I61" s="3">
        <v>31</v>
      </c>
      <c r="J61" s="33" t="s">
        <v>106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39</v>
      </c>
      <c r="C62" s="43">
        <f t="shared" si="10"/>
        <v>1334</v>
      </c>
      <c r="D62" s="97">
        <f t="shared" si="11"/>
        <v>1379</v>
      </c>
      <c r="E62" s="52">
        <f t="shared" si="8"/>
        <v>72.186147186147181</v>
      </c>
      <c r="F62" s="52">
        <f t="shared" si="9"/>
        <v>96.736765772298767</v>
      </c>
      <c r="G62" s="72"/>
      <c r="H62" s="88">
        <v>568</v>
      </c>
      <c r="I62" s="3">
        <v>14</v>
      </c>
      <c r="J62" s="33" t="s">
        <v>19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5</v>
      </c>
      <c r="C63" s="43">
        <f t="shared" si="10"/>
        <v>1324</v>
      </c>
      <c r="D63" s="97">
        <f t="shared" si="11"/>
        <v>694</v>
      </c>
      <c r="E63" s="57">
        <f t="shared" si="8"/>
        <v>112.29855810008482</v>
      </c>
      <c r="F63" s="52">
        <f>SUM(C63/D63*100)</f>
        <v>190.77809798270891</v>
      </c>
      <c r="G63" s="75"/>
      <c r="H63" s="44">
        <v>223</v>
      </c>
      <c r="I63" s="3">
        <v>19</v>
      </c>
      <c r="J63" s="33" t="s">
        <v>23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64518</v>
      </c>
      <c r="D64" s="67">
        <f>SUM(L60)</f>
        <v>57536</v>
      </c>
      <c r="E64" s="70">
        <f>SUM(N77/M77*100)</f>
        <v>99.88543472875898</v>
      </c>
      <c r="F64" s="70">
        <f>SUM(C64/D64*100)</f>
        <v>112.13501112347053</v>
      </c>
      <c r="G64" s="71"/>
      <c r="H64" s="346">
        <v>202</v>
      </c>
      <c r="I64" s="3">
        <v>37</v>
      </c>
      <c r="J64" s="33" t="s">
        <v>37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89">
        <v>145</v>
      </c>
      <c r="I65" s="3">
        <v>11</v>
      </c>
      <c r="J65" s="33" t="s">
        <v>17</v>
      </c>
      <c r="M65" s="48"/>
      <c r="N65" s="26"/>
      <c r="R65" s="48"/>
      <c r="S65" s="26"/>
      <c r="T65" s="26"/>
      <c r="U65" s="26"/>
      <c r="V65" s="26"/>
    </row>
    <row r="66" spans="3:22">
      <c r="H66" s="44">
        <v>109</v>
      </c>
      <c r="I66" s="3">
        <v>1</v>
      </c>
      <c r="J66" s="33" t="s">
        <v>4</v>
      </c>
      <c r="L66" s="189" t="s">
        <v>91</v>
      </c>
      <c r="M66" s="340" t="s">
        <v>69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92</v>
      </c>
      <c r="I67" s="3">
        <v>15</v>
      </c>
      <c r="J67" s="33" t="s">
        <v>20</v>
      </c>
      <c r="K67" s="3">
        <f>SUM(I50)</f>
        <v>16</v>
      </c>
      <c r="L67" s="33" t="s">
        <v>3</v>
      </c>
      <c r="M67" s="327">
        <v>27285</v>
      </c>
      <c r="N67" s="89">
        <f>SUM(H50)</f>
        <v>25049</v>
      </c>
      <c r="R67" s="48"/>
      <c r="S67" s="26"/>
      <c r="T67" s="26"/>
      <c r="U67" s="26"/>
      <c r="V67" s="26"/>
    </row>
    <row r="68" spans="3:22">
      <c r="C68" s="26"/>
      <c r="H68" s="44">
        <v>90</v>
      </c>
      <c r="I68" s="3">
        <v>9</v>
      </c>
      <c r="J68" s="3" t="s">
        <v>162</v>
      </c>
      <c r="K68" s="3">
        <f t="shared" ref="K68:K76" si="12">SUM(I51)</f>
        <v>26</v>
      </c>
      <c r="L68" s="33" t="s">
        <v>30</v>
      </c>
      <c r="M68" s="328">
        <v>13758</v>
      </c>
      <c r="N68" s="89">
        <f t="shared" ref="N68:N76" si="13">SUM(H51)</f>
        <v>14809</v>
      </c>
      <c r="R68" s="48"/>
      <c r="S68" s="26"/>
      <c r="T68" s="26"/>
      <c r="U68" s="26"/>
      <c r="V68" s="26"/>
    </row>
    <row r="69" spans="3:22">
      <c r="H69" s="44">
        <v>35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28">
        <v>4239</v>
      </c>
      <c r="N69" s="89">
        <f t="shared" si="13"/>
        <v>4984</v>
      </c>
      <c r="R69" s="48"/>
      <c r="S69" s="26"/>
      <c r="T69" s="26"/>
      <c r="U69" s="26"/>
      <c r="V69" s="26"/>
    </row>
    <row r="70" spans="3:22">
      <c r="H70" s="44">
        <v>0</v>
      </c>
      <c r="I70" s="3">
        <v>2</v>
      </c>
      <c r="J70" s="33" t="s">
        <v>6</v>
      </c>
      <c r="K70" s="3">
        <f t="shared" si="12"/>
        <v>38</v>
      </c>
      <c r="L70" s="33" t="s">
        <v>38</v>
      </c>
      <c r="M70" s="328">
        <v>5223</v>
      </c>
      <c r="N70" s="89">
        <f t="shared" si="13"/>
        <v>4486</v>
      </c>
      <c r="R70" s="48"/>
      <c r="S70" s="26"/>
      <c r="T70" s="26"/>
      <c r="U70" s="26"/>
      <c r="V70" s="26"/>
    </row>
    <row r="71" spans="3:22">
      <c r="H71" s="44">
        <v>0</v>
      </c>
      <c r="I71" s="3">
        <v>3</v>
      </c>
      <c r="J71" s="33" t="s">
        <v>10</v>
      </c>
      <c r="K71" s="3">
        <f t="shared" si="12"/>
        <v>34</v>
      </c>
      <c r="L71" s="33" t="s">
        <v>1</v>
      </c>
      <c r="M71" s="328">
        <v>4139</v>
      </c>
      <c r="N71" s="89">
        <f t="shared" si="13"/>
        <v>3676</v>
      </c>
      <c r="R71" s="48"/>
      <c r="S71" s="26"/>
      <c r="T71" s="26"/>
      <c r="U71" s="26"/>
      <c r="V71" s="26"/>
    </row>
    <row r="72" spans="3:22">
      <c r="H72" s="333">
        <v>0</v>
      </c>
      <c r="I72" s="3">
        <v>4</v>
      </c>
      <c r="J72" s="33" t="s">
        <v>11</v>
      </c>
      <c r="K72" s="3">
        <f t="shared" si="12"/>
        <v>17</v>
      </c>
      <c r="L72" s="33" t="s">
        <v>21</v>
      </c>
      <c r="M72" s="328">
        <v>1511</v>
      </c>
      <c r="N72" s="89">
        <f t="shared" si="13"/>
        <v>2070</v>
      </c>
      <c r="R72" s="48"/>
      <c r="S72" s="26"/>
      <c r="T72" s="26"/>
      <c r="U72" s="26"/>
      <c r="V72" s="26"/>
    </row>
    <row r="73" spans="3:22">
      <c r="H73" s="289">
        <v>0</v>
      </c>
      <c r="I73" s="3">
        <v>5</v>
      </c>
      <c r="J73" s="33" t="s">
        <v>12</v>
      </c>
      <c r="K73" s="3">
        <f t="shared" si="12"/>
        <v>25</v>
      </c>
      <c r="L73" s="33" t="s">
        <v>29</v>
      </c>
      <c r="M73" s="328">
        <v>1802</v>
      </c>
      <c r="N73" s="89">
        <f t="shared" si="13"/>
        <v>1823</v>
      </c>
      <c r="R73" s="48"/>
      <c r="S73" s="26"/>
      <c r="T73" s="26"/>
      <c r="U73" s="26"/>
      <c r="V73" s="26"/>
    </row>
    <row r="74" spans="3:22">
      <c r="H74" s="88">
        <v>0</v>
      </c>
      <c r="I74" s="3">
        <v>6</v>
      </c>
      <c r="J74" s="33" t="s">
        <v>13</v>
      </c>
      <c r="K74" s="3">
        <f t="shared" si="12"/>
        <v>40</v>
      </c>
      <c r="L74" s="33" t="s">
        <v>2</v>
      </c>
      <c r="M74" s="328">
        <v>675</v>
      </c>
      <c r="N74" s="89">
        <f t="shared" si="13"/>
        <v>1660</v>
      </c>
      <c r="R74" s="48"/>
      <c r="S74" s="26"/>
      <c r="T74" s="26"/>
      <c r="U74" s="26"/>
      <c r="V74" s="26"/>
    </row>
    <row r="75" spans="3:22">
      <c r="H75" s="44">
        <v>0</v>
      </c>
      <c r="I75" s="3">
        <v>7</v>
      </c>
      <c r="J75" s="33" t="s">
        <v>14</v>
      </c>
      <c r="K75" s="3">
        <f t="shared" si="12"/>
        <v>39</v>
      </c>
      <c r="L75" s="33" t="s">
        <v>39</v>
      </c>
      <c r="M75" s="328">
        <v>1848</v>
      </c>
      <c r="N75" s="89">
        <f t="shared" si="13"/>
        <v>1334</v>
      </c>
      <c r="R75" s="48"/>
      <c r="S75" s="26"/>
      <c r="T75" s="26"/>
      <c r="U75" s="26"/>
      <c r="V75" s="26"/>
    </row>
    <row r="76" spans="3:22" ht="14.25" thickBot="1">
      <c r="H76" s="44">
        <v>0</v>
      </c>
      <c r="I76" s="3">
        <v>8</v>
      </c>
      <c r="J76" s="33" t="s">
        <v>15</v>
      </c>
      <c r="K76" s="14">
        <f t="shared" si="12"/>
        <v>36</v>
      </c>
      <c r="L76" s="77" t="s">
        <v>5</v>
      </c>
      <c r="M76" s="329">
        <v>1179</v>
      </c>
      <c r="N76" s="166">
        <f t="shared" si="13"/>
        <v>1324</v>
      </c>
      <c r="R76" s="48"/>
      <c r="S76" s="26"/>
      <c r="T76" s="26"/>
      <c r="U76" s="26"/>
      <c r="V76" s="26"/>
    </row>
    <row r="77" spans="3:22" ht="14.25" thickTop="1">
      <c r="H77" s="44">
        <v>0</v>
      </c>
      <c r="I77" s="3">
        <v>10</v>
      </c>
      <c r="J77" s="33" t="s">
        <v>16</v>
      </c>
      <c r="K77" s="3"/>
      <c r="L77" s="114" t="s">
        <v>62</v>
      </c>
      <c r="M77" s="450">
        <v>64592</v>
      </c>
      <c r="N77" s="171">
        <f>SUM(H90)</f>
        <v>64518</v>
      </c>
      <c r="R77" s="48"/>
      <c r="S77" s="26"/>
      <c r="T77" s="26"/>
      <c r="U77" s="26"/>
      <c r="V77" s="26"/>
    </row>
    <row r="78" spans="3:22">
      <c r="H78" s="420">
        <v>0</v>
      </c>
      <c r="I78" s="3">
        <v>12</v>
      </c>
      <c r="J78" s="33" t="s">
        <v>18</v>
      </c>
      <c r="R78" s="48"/>
      <c r="S78" s="26"/>
      <c r="T78" s="26"/>
      <c r="U78" s="26"/>
      <c r="V78" s="26"/>
    </row>
    <row r="79" spans="3:22">
      <c r="H79" s="44">
        <v>0</v>
      </c>
      <c r="I79" s="3">
        <v>18</v>
      </c>
      <c r="J79" s="33" t="s">
        <v>22</v>
      </c>
      <c r="R79" s="48"/>
      <c r="S79" s="26"/>
      <c r="T79" s="26"/>
      <c r="U79" s="26"/>
      <c r="V79" s="26"/>
    </row>
    <row r="80" spans="3:22">
      <c r="H80" s="122">
        <v>0</v>
      </c>
      <c r="I80" s="3">
        <v>20</v>
      </c>
      <c r="J80" s="33" t="s">
        <v>24</v>
      </c>
      <c r="R80" s="48"/>
      <c r="S80" s="26"/>
      <c r="T80" s="26"/>
      <c r="U80" s="26"/>
      <c r="V80" s="26"/>
    </row>
    <row r="81" spans="8:22">
      <c r="H81" s="89">
        <v>0</v>
      </c>
      <c r="I81" s="3">
        <v>21</v>
      </c>
      <c r="J81" s="33" t="s">
        <v>72</v>
      </c>
      <c r="R81" s="48"/>
      <c r="S81" s="26"/>
      <c r="T81" s="26"/>
      <c r="U81" s="26"/>
      <c r="V81" s="26"/>
    </row>
    <row r="82" spans="8:22">
      <c r="H82" s="88">
        <v>0</v>
      </c>
      <c r="I82" s="3">
        <v>22</v>
      </c>
      <c r="J82" s="33" t="s">
        <v>26</v>
      </c>
      <c r="R82" s="48"/>
      <c r="S82" s="26"/>
      <c r="T82" s="26"/>
      <c r="U82" s="26"/>
      <c r="V82" s="26"/>
    </row>
    <row r="83" spans="8:22">
      <c r="H83" s="44">
        <v>0</v>
      </c>
      <c r="I83" s="3">
        <v>23</v>
      </c>
      <c r="J83" s="33" t="s">
        <v>27</v>
      </c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88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64518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L15" sqref="L15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 t="s">
        <v>70</v>
      </c>
      <c r="I1" t="s">
        <v>49</v>
      </c>
      <c r="J1" s="46"/>
      <c r="L1" s="47"/>
      <c r="N1" s="47"/>
      <c r="O1" s="48"/>
      <c r="R1" s="108"/>
    </row>
    <row r="2" spans="8:30" ht="13.5" customHeight="1">
      <c r="H2" s="290" t="s">
        <v>193</v>
      </c>
      <c r="I2" s="3"/>
      <c r="J2" s="182" t="s">
        <v>70</v>
      </c>
      <c r="K2" s="81"/>
      <c r="L2" s="316" t="s">
        <v>194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N3" s="48"/>
      <c r="O3" s="1"/>
      <c r="R3" s="48"/>
      <c r="S3" s="26"/>
      <c r="T3" s="26"/>
      <c r="U3" s="26"/>
      <c r="V3" s="26"/>
    </row>
    <row r="4" spans="8:30" ht="13.5" customHeight="1">
      <c r="H4" s="89">
        <v>34217</v>
      </c>
      <c r="I4" s="3">
        <v>33</v>
      </c>
      <c r="J4" s="160" t="s">
        <v>0</v>
      </c>
      <c r="K4" s="120">
        <f>SUM(I4)</f>
        <v>33</v>
      </c>
      <c r="L4" s="309">
        <v>30712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9948</v>
      </c>
      <c r="I5" s="3">
        <v>9</v>
      </c>
      <c r="J5" s="3" t="s">
        <v>161</v>
      </c>
      <c r="K5" s="120">
        <f t="shared" ref="K5:K13" si="0">SUM(I5)</f>
        <v>9</v>
      </c>
      <c r="L5" s="310">
        <v>10674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>
      <c r="H6" s="88">
        <v>8810</v>
      </c>
      <c r="I6" s="3">
        <v>34</v>
      </c>
      <c r="J6" s="160" t="s">
        <v>1</v>
      </c>
      <c r="K6" s="120">
        <f t="shared" si="0"/>
        <v>34</v>
      </c>
      <c r="L6" s="310">
        <v>9063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7428</v>
      </c>
      <c r="I7" s="3">
        <v>13</v>
      </c>
      <c r="J7" s="160" t="s">
        <v>7</v>
      </c>
      <c r="K7" s="120">
        <f t="shared" si="0"/>
        <v>13</v>
      </c>
      <c r="L7" s="310">
        <v>10863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289">
        <v>5841</v>
      </c>
      <c r="I8" s="3">
        <v>24</v>
      </c>
      <c r="J8" s="160" t="s">
        <v>28</v>
      </c>
      <c r="K8" s="120">
        <f t="shared" si="0"/>
        <v>24</v>
      </c>
      <c r="L8" s="310">
        <v>4878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2856</v>
      </c>
      <c r="I9" s="3">
        <v>25</v>
      </c>
      <c r="J9" s="160" t="s">
        <v>29</v>
      </c>
      <c r="K9" s="120">
        <f t="shared" si="0"/>
        <v>25</v>
      </c>
      <c r="L9" s="310">
        <v>5885</v>
      </c>
      <c r="M9" s="95"/>
      <c r="O9" s="1"/>
      <c r="R9" s="48"/>
      <c r="S9" s="26"/>
      <c r="T9" s="26"/>
      <c r="U9" s="26"/>
      <c r="V9" s="26"/>
    </row>
    <row r="10" spans="8:30" ht="13.5" customHeight="1">
      <c r="H10" s="88">
        <v>1753</v>
      </c>
      <c r="I10" s="3">
        <v>20</v>
      </c>
      <c r="J10" s="160" t="s">
        <v>24</v>
      </c>
      <c r="K10" s="120">
        <f t="shared" si="0"/>
        <v>20</v>
      </c>
      <c r="L10" s="310">
        <v>2100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1400</v>
      </c>
      <c r="I11" s="3">
        <v>12</v>
      </c>
      <c r="J11" s="160" t="s">
        <v>18</v>
      </c>
      <c r="K11" s="120">
        <f t="shared" si="0"/>
        <v>12</v>
      </c>
      <c r="L11" s="310">
        <v>1395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1124</v>
      </c>
      <c r="I12" s="3">
        <v>17</v>
      </c>
      <c r="J12" s="160" t="s">
        <v>21</v>
      </c>
      <c r="K12" s="120">
        <f t="shared" si="0"/>
        <v>17</v>
      </c>
      <c r="L12" s="310">
        <v>1049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894</v>
      </c>
      <c r="I13" s="14">
        <v>22</v>
      </c>
      <c r="J13" s="162" t="s">
        <v>26</v>
      </c>
      <c r="K13" s="181">
        <f t="shared" si="0"/>
        <v>22</v>
      </c>
      <c r="L13" s="318">
        <v>1414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850</v>
      </c>
      <c r="I14" s="219">
        <v>16</v>
      </c>
      <c r="J14" s="220" t="s">
        <v>3</v>
      </c>
      <c r="K14" s="81" t="s">
        <v>8</v>
      </c>
      <c r="L14" s="319">
        <v>83580</v>
      </c>
      <c r="N14" s="48"/>
      <c r="R14" s="48"/>
      <c r="S14" s="26"/>
      <c r="T14" s="26"/>
      <c r="U14" s="26"/>
      <c r="V14" s="26"/>
    </row>
    <row r="15" spans="8:30" ht="13.5" customHeight="1">
      <c r="H15" s="88">
        <v>661</v>
      </c>
      <c r="I15" s="3">
        <v>40</v>
      </c>
      <c r="J15" s="160" t="s">
        <v>2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617</v>
      </c>
      <c r="I16" s="3">
        <v>26</v>
      </c>
      <c r="J16" s="160" t="s">
        <v>30</v>
      </c>
      <c r="K16" s="50"/>
      <c r="R16" s="48"/>
      <c r="S16" s="26"/>
      <c r="T16" s="26"/>
      <c r="U16" s="26"/>
      <c r="V16" s="26"/>
    </row>
    <row r="17" spans="1:22" ht="13.5" customHeight="1">
      <c r="H17" s="88">
        <v>604</v>
      </c>
      <c r="I17" s="3">
        <v>6</v>
      </c>
      <c r="J17" s="160" t="s">
        <v>13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554</v>
      </c>
      <c r="I18" s="3">
        <v>21</v>
      </c>
      <c r="J18" s="160" t="s">
        <v>25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399</v>
      </c>
      <c r="I19" s="3">
        <v>36</v>
      </c>
      <c r="J19" s="160" t="s">
        <v>5</v>
      </c>
      <c r="L19" s="32" t="s">
        <v>70</v>
      </c>
      <c r="M19" s="93" t="s">
        <v>63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289">
        <v>393</v>
      </c>
      <c r="I20" s="3">
        <v>38</v>
      </c>
      <c r="J20" s="160" t="s">
        <v>38</v>
      </c>
      <c r="K20" s="120">
        <f>SUM(I4)</f>
        <v>33</v>
      </c>
      <c r="L20" s="160" t="s">
        <v>0</v>
      </c>
      <c r="M20" s="320">
        <v>36391</v>
      </c>
      <c r="N20" s="89">
        <f>SUM(H4)</f>
        <v>34217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200</v>
      </c>
      <c r="D21" s="59" t="s">
        <v>189</v>
      </c>
      <c r="E21" s="59" t="s">
        <v>41</v>
      </c>
      <c r="F21" s="59" t="s">
        <v>50</v>
      </c>
      <c r="G21" s="60" t="s">
        <v>52</v>
      </c>
      <c r="H21" s="88">
        <v>347</v>
      </c>
      <c r="I21" s="3">
        <v>31</v>
      </c>
      <c r="J21" s="3" t="s">
        <v>64</v>
      </c>
      <c r="K21" s="120">
        <f t="shared" ref="K21:K29" si="1">SUM(I5)</f>
        <v>9</v>
      </c>
      <c r="L21" s="3" t="s">
        <v>161</v>
      </c>
      <c r="M21" s="321">
        <v>10306</v>
      </c>
      <c r="N21" s="89">
        <f t="shared" ref="N21:N29" si="2">SUM(H5)</f>
        <v>9948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34217</v>
      </c>
      <c r="D22" s="97">
        <f>SUM(L4)</f>
        <v>30712</v>
      </c>
      <c r="E22" s="55">
        <f t="shared" ref="E22:E31" si="3">SUM(N20/M20*100)</f>
        <v>94.025995438432574</v>
      </c>
      <c r="F22" s="52">
        <f t="shared" ref="F22:F32" si="4">SUM(C22/D22*100)</f>
        <v>111.41247720760614</v>
      </c>
      <c r="G22" s="62"/>
      <c r="H22" s="289">
        <v>282</v>
      </c>
      <c r="I22" s="3">
        <v>18</v>
      </c>
      <c r="J22" s="160" t="s">
        <v>22</v>
      </c>
      <c r="K22" s="120">
        <f t="shared" si="1"/>
        <v>34</v>
      </c>
      <c r="L22" s="160" t="s">
        <v>1</v>
      </c>
      <c r="M22" s="321">
        <v>10656</v>
      </c>
      <c r="N22" s="89">
        <f t="shared" si="2"/>
        <v>8810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3" t="s">
        <v>161</v>
      </c>
      <c r="C23" s="43">
        <f t="shared" ref="C23:C31" si="5">SUM(H5)</f>
        <v>9948</v>
      </c>
      <c r="D23" s="97">
        <f t="shared" ref="D23:D31" si="6">SUM(L5)</f>
        <v>10674</v>
      </c>
      <c r="E23" s="55">
        <f t="shared" si="3"/>
        <v>96.526295361925094</v>
      </c>
      <c r="F23" s="52">
        <f t="shared" si="4"/>
        <v>93.198426082068579</v>
      </c>
      <c r="G23" s="62"/>
      <c r="H23" s="289">
        <v>150</v>
      </c>
      <c r="I23" s="3">
        <v>5</v>
      </c>
      <c r="J23" s="160" t="s">
        <v>12</v>
      </c>
      <c r="K23" s="120">
        <f t="shared" si="1"/>
        <v>13</v>
      </c>
      <c r="L23" s="160" t="s">
        <v>7</v>
      </c>
      <c r="M23" s="321">
        <v>9938</v>
      </c>
      <c r="N23" s="89">
        <f t="shared" si="2"/>
        <v>7428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160" t="s">
        <v>1</v>
      </c>
      <c r="C24" s="43">
        <f t="shared" si="5"/>
        <v>8810</v>
      </c>
      <c r="D24" s="97">
        <f t="shared" si="6"/>
        <v>9063</v>
      </c>
      <c r="E24" s="55">
        <f t="shared" si="3"/>
        <v>82.676426426426431</v>
      </c>
      <c r="F24" s="52">
        <f t="shared" si="4"/>
        <v>97.208429879730772</v>
      </c>
      <c r="G24" s="62"/>
      <c r="H24" s="88">
        <v>136</v>
      </c>
      <c r="I24" s="3">
        <v>14</v>
      </c>
      <c r="J24" s="160" t="s">
        <v>19</v>
      </c>
      <c r="K24" s="120">
        <f t="shared" si="1"/>
        <v>24</v>
      </c>
      <c r="L24" s="160" t="s">
        <v>28</v>
      </c>
      <c r="M24" s="321">
        <v>6117</v>
      </c>
      <c r="N24" s="89">
        <f t="shared" si="2"/>
        <v>5841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7</v>
      </c>
      <c r="C25" s="43">
        <f t="shared" si="5"/>
        <v>7428</v>
      </c>
      <c r="D25" s="97">
        <f t="shared" si="6"/>
        <v>10863</v>
      </c>
      <c r="E25" s="55">
        <f t="shared" si="3"/>
        <v>74.743409136647216</v>
      </c>
      <c r="F25" s="52">
        <f t="shared" si="4"/>
        <v>68.378900856117099</v>
      </c>
      <c r="G25" s="62"/>
      <c r="H25" s="88">
        <v>109</v>
      </c>
      <c r="I25" s="3">
        <v>11</v>
      </c>
      <c r="J25" s="160" t="s">
        <v>17</v>
      </c>
      <c r="K25" s="120">
        <f t="shared" si="1"/>
        <v>25</v>
      </c>
      <c r="L25" s="160" t="s">
        <v>29</v>
      </c>
      <c r="M25" s="321">
        <v>3709</v>
      </c>
      <c r="N25" s="89">
        <f t="shared" si="2"/>
        <v>2856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5841</v>
      </c>
      <c r="D26" s="97">
        <f t="shared" si="6"/>
        <v>4878</v>
      </c>
      <c r="E26" s="55">
        <f t="shared" si="3"/>
        <v>95.487984306032374</v>
      </c>
      <c r="F26" s="52">
        <f t="shared" si="4"/>
        <v>119.74169741697418</v>
      </c>
      <c r="G26" s="72"/>
      <c r="H26" s="88">
        <v>97</v>
      </c>
      <c r="I26" s="3">
        <v>1</v>
      </c>
      <c r="J26" s="160" t="s">
        <v>4</v>
      </c>
      <c r="K26" s="120">
        <f t="shared" si="1"/>
        <v>20</v>
      </c>
      <c r="L26" s="160" t="s">
        <v>24</v>
      </c>
      <c r="M26" s="321">
        <v>1531</v>
      </c>
      <c r="N26" s="89">
        <f t="shared" si="2"/>
        <v>1753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2856</v>
      </c>
      <c r="D27" s="97">
        <f t="shared" si="6"/>
        <v>5885</v>
      </c>
      <c r="E27" s="55">
        <f t="shared" si="3"/>
        <v>77.001887301159343</v>
      </c>
      <c r="F27" s="52">
        <f t="shared" si="4"/>
        <v>48.53016142735769</v>
      </c>
      <c r="G27" s="76"/>
      <c r="H27" s="88">
        <v>81</v>
      </c>
      <c r="I27" s="3">
        <v>10</v>
      </c>
      <c r="J27" s="160" t="s">
        <v>16</v>
      </c>
      <c r="K27" s="120">
        <f t="shared" si="1"/>
        <v>12</v>
      </c>
      <c r="L27" s="160" t="s">
        <v>18</v>
      </c>
      <c r="M27" s="321">
        <v>1518</v>
      </c>
      <c r="N27" s="89">
        <f t="shared" si="2"/>
        <v>1400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24</v>
      </c>
      <c r="C28" s="43">
        <f t="shared" si="5"/>
        <v>1753</v>
      </c>
      <c r="D28" s="97">
        <f t="shared" si="6"/>
        <v>2100</v>
      </c>
      <c r="E28" s="55">
        <f t="shared" si="3"/>
        <v>114.50032658393208</v>
      </c>
      <c r="F28" s="52">
        <f t="shared" si="4"/>
        <v>83.476190476190482</v>
      </c>
      <c r="G28" s="62"/>
      <c r="H28" s="289">
        <v>55</v>
      </c>
      <c r="I28" s="3">
        <v>23</v>
      </c>
      <c r="J28" s="160" t="s">
        <v>27</v>
      </c>
      <c r="K28" s="120">
        <f t="shared" si="1"/>
        <v>17</v>
      </c>
      <c r="L28" s="160" t="s">
        <v>21</v>
      </c>
      <c r="M28" s="321">
        <v>1129</v>
      </c>
      <c r="N28" s="89">
        <f t="shared" si="2"/>
        <v>1124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18</v>
      </c>
      <c r="C29" s="43">
        <f t="shared" si="5"/>
        <v>1400</v>
      </c>
      <c r="D29" s="97">
        <f t="shared" si="6"/>
        <v>1395</v>
      </c>
      <c r="E29" s="55">
        <f t="shared" si="3"/>
        <v>92.226613965744392</v>
      </c>
      <c r="F29" s="52">
        <f t="shared" si="4"/>
        <v>100.35842293906809</v>
      </c>
      <c r="G29" s="73"/>
      <c r="H29" s="88">
        <v>13</v>
      </c>
      <c r="I29" s="3">
        <v>27</v>
      </c>
      <c r="J29" s="160" t="s">
        <v>31</v>
      </c>
      <c r="K29" s="181">
        <f t="shared" si="1"/>
        <v>22</v>
      </c>
      <c r="L29" s="162" t="s">
        <v>26</v>
      </c>
      <c r="M29" s="322">
        <v>1658</v>
      </c>
      <c r="N29" s="89">
        <f t="shared" si="2"/>
        <v>894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21</v>
      </c>
      <c r="C30" s="43">
        <f t="shared" si="5"/>
        <v>1124</v>
      </c>
      <c r="D30" s="97">
        <f t="shared" si="6"/>
        <v>1049</v>
      </c>
      <c r="E30" s="55">
        <f t="shared" si="3"/>
        <v>99.557130203720106</v>
      </c>
      <c r="F30" s="52">
        <f t="shared" si="4"/>
        <v>107.14966634890372</v>
      </c>
      <c r="G30" s="72"/>
      <c r="H30" s="88">
        <v>5</v>
      </c>
      <c r="I30" s="3">
        <v>32</v>
      </c>
      <c r="J30" s="160" t="s">
        <v>35</v>
      </c>
      <c r="K30" s="114"/>
      <c r="L30" s="332" t="s">
        <v>107</v>
      </c>
      <c r="M30" s="323">
        <v>89818</v>
      </c>
      <c r="N30" s="89">
        <f>SUM(H44)</f>
        <v>79625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26</v>
      </c>
      <c r="C31" s="43">
        <f t="shared" si="5"/>
        <v>894</v>
      </c>
      <c r="D31" s="97">
        <f t="shared" si="6"/>
        <v>1414</v>
      </c>
      <c r="E31" s="55">
        <f t="shared" si="3"/>
        <v>53.920386007237632</v>
      </c>
      <c r="F31" s="63">
        <f t="shared" si="4"/>
        <v>63.224893917963222</v>
      </c>
      <c r="G31" s="75"/>
      <c r="H31" s="88">
        <v>1</v>
      </c>
      <c r="I31" s="3">
        <v>4</v>
      </c>
      <c r="J31" s="160" t="s">
        <v>11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79625</v>
      </c>
      <c r="D32" s="67">
        <f>SUM(L14)</f>
        <v>83580</v>
      </c>
      <c r="E32" s="68">
        <f>SUM(N30/M30*100)</f>
        <v>88.651495245941788</v>
      </c>
      <c r="F32" s="63">
        <f t="shared" si="4"/>
        <v>95.268006700167504</v>
      </c>
      <c r="G32" s="71"/>
      <c r="H32" s="89">
        <v>0</v>
      </c>
      <c r="I32" s="3">
        <v>2</v>
      </c>
      <c r="J32" s="160" t="s">
        <v>6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0</v>
      </c>
      <c r="I33" s="3">
        <v>3</v>
      </c>
      <c r="J33" s="160" t="s">
        <v>10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0</v>
      </c>
      <c r="I34" s="3">
        <v>7</v>
      </c>
      <c r="J34" s="160" t="s">
        <v>14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0</v>
      </c>
      <c r="I35" s="3">
        <v>8</v>
      </c>
      <c r="J35" s="160" t="s">
        <v>15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88">
        <v>0</v>
      </c>
      <c r="I36" s="3">
        <v>15</v>
      </c>
      <c r="J36" s="160" t="s">
        <v>20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19</v>
      </c>
      <c r="J37" s="160" t="s">
        <v>23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289">
        <v>0</v>
      </c>
      <c r="I38" s="3">
        <v>28</v>
      </c>
      <c r="J38" s="160" t="s">
        <v>32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29</v>
      </c>
      <c r="J39" s="160" t="s">
        <v>54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30</v>
      </c>
      <c r="J40" s="160" t="s">
        <v>33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289">
        <v>0</v>
      </c>
      <c r="I41" s="3">
        <v>35</v>
      </c>
      <c r="J41" s="160" t="s">
        <v>36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37</v>
      </c>
      <c r="J42" s="160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39</v>
      </c>
      <c r="J43" s="160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79625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3" t="s">
        <v>203</v>
      </c>
      <c r="I48" s="3"/>
      <c r="J48" s="178" t="s">
        <v>104</v>
      </c>
      <c r="K48" s="81"/>
      <c r="L48" s="296" t="s">
        <v>193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N49" s="48"/>
      <c r="R49" s="48"/>
      <c r="S49" s="26"/>
      <c r="T49" s="26"/>
      <c r="U49" s="26"/>
      <c r="V49" s="26"/>
    </row>
    <row r="50" spans="1:22" ht="13.5" customHeight="1">
      <c r="H50" s="89">
        <v>181621</v>
      </c>
      <c r="I50" s="160">
        <v>17</v>
      </c>
      <c r="J50" s="160" t="s">
        <v>21</v>
      </c>
      <c r="K50" s="123">
        <f>SUM(I50)</f>
        <v>17</v>
      </c>
      <c r="L50" s="297">
        <v>269793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88">
        <v>71739</v>
      </c>
      <c r="I51" s="160">
        <v>36</v>
      </c>
      <c r="J51" s="160" t="s">
        <v>5</v>
      </c>
      <c r="K51" s="123">
        <f t="shared" ref="K51:K59" si="7">SUM(I51)</f>
        <v>36</v>
      </c>
      <c r="L51" s="297">
        <v>82440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31354</v>
      </c>
      <c r="I52" s="160">
        <v>16</v>
      </c>
      <c r="J52" s="160" t="s">
        <v>3</v>
      </c>
      <c r="K52" s="123">
        <f t="shared" si="7"/>
        <v>16</v>
      </c>
      <c r="L52" s="297">
        <v>24280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20490</v>
      </c>
      <c r="I53" s="160">
        <v>40</v>
      </c>
      <c r="J53" s="160" t="s">
        <v>2</v>
      </c>
      <c r="K53" s="123">
        <f t="shared" si="7"/>
        <v>40</v>
      </c>
      <c r="L53" s="297">
        <v>17639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200</v>
      </c>
      <c r="D54" s="59" t="s">
        <v>189</v>
      </c>
      <c r="E54" s="59" t="s">
        <v>41</v>
      </c>
      <c r="F54" s="59" t="s">
        <v>50</v>
      </c>
      <c r="G54" s="60" t="s">
        <v>52</v>
      </c>
      <c r="H54" s="88">
        <v>14866</v>
      </c>
      <c r="I54" s="160">
        <v>26</v>
      </c>
      <c r="J54" s="160" t="s">
        <v>30</v>
      </c>
      <c r="K54" s="123">
        <f t="shared" si="7"/>
        <v>26</v>
      </c>
      <c r="L54" s="297">
        <v>16320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181621</v>
      </c>
      <c r="D55" s="5">
        <f t="shared" ref="D55:D64" si="8">SUM(L50)</f>
        <v>269793</v>
      </c>
      <c r="E55" s="52">
        <f>SUM(N66/M66*100)</f>
        <v>95.943982799697835</v>
      </c>
      <c r="F55" s="52">
        <f t="shared" ref="F55:F65" si="9">SUM(C55/D55*100)</f>
        <v>67.318648000504083</v>
      </c>
      <c r="G55" s="62"/>
      <c r="H55" s="88">
        <v>11071</v>
      </c>
      <c r="I55" s="160">
        <v>24</v>
      </c>
      <c r="J55" s="160" t="s">
        <v>28</v>
      </c>
      <c r="K55" s="123">
        <f t="shared" si="7"/>
        <v>24</v>
      </c>
      <c r="L55" s="297">
        <v>13037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71739</v>
      </c>
      <c r="D56" s="5">
        <f t="shared" si="8"/>
        <v>82440</v>
      </c>
      <c r="E56" s="52">
        <f t="shared" ref="E56:E65" si="11">SUM(N67/M67*100)</f>
        <v>90.184419274139813</v>
      </c>
      <c r="F56" s="52">
        <f t="shared" si="9"/>
        <v>87.019650655021834</v>
      </c>
      <c r="G56" s="62"/>
      <c r="H56" s="88">
        <v>11044</v>
      </c>
      <c r="I56" s="160">
        <v>38</v>
      </c>
      <c r="J56" s="160" t="s">
        <v>38</v>
      </c>
      <c r="K56" s="123">
        <f t="shared" si="7"/>
        <v>38</v>
      </c>
      <c r="L56" s="297">
        <v>8634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3</v>
      </c>
      <c r="C57" s="43">
        <f t="shared" si="10"/>
        <v>31354</v>
      </c>
      <c r="D57" s="5">
        <f t="shared" si="8"/>
        <v>24280</v>
      </c>
      <c r="E57" s="52">
        <f t="shared" si="11"/>
        <v>93.443404661143234</v>
      </c>
      <c r="F57" s="52">
        <f t="shared" si="9"/>
        <v>129.13509060955519</v>
      </c>
      <c r="G57" s="62"/>
      <c r="H57" s="88">
        <v>9566</v>
      </c>
      <c r="I57" s="160">
        <v>37</v>
      </c>
      <c r="J57" s="160" t="s">
        <v>37</v>
      </c>
      <c r="K57" s="123">
        <f t="shared" si="7"/>
        <v>37</v>
      </c>
      <c r="L57" s="297">
        <v>11634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2</v>
      </c>
      <c r="C58" s="43">
        <f t="shared" si="10"/>
        <v>20490</v>
      </c>
      <c r="D58" s="5">
        <f t="shared" si="8"/>
        <v>17639</v>
      </c>
      <c r="E58" s="52">
        <f t="shared" si="11"/>
        <v>99.956095419288744</v>
      </c>
      <c r="F58" s="52">
        <f t="shared" si="9"/>
        <v>116.16304779182494</v>
      </c>
      <c r="G58" s="62"/>
      <c r="H58" s="373">
        <v>8069</v>
      </c>
      <c r="I58" s="162">
        <v>25</v>
      </c>
      <c r="J58" s="162" t="s">
        <v>29</v>
      </c>
      <c r="K58" s="123">
        <f t="shared" si="7"/>
        <v>25</v>
      </c>
      <c r="L58" s="295">
        <v>7604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30</v>
      </c>
      <c r="C59" s="43">
        <f t="shared" si="10"/>
        <v>14866</v>
      </c>
      <c r="D59" s="5">
        <f t="shared" si="8"/>
        <v>16320</v>
      </c>
      <c r="E59" s="52">
        <f t="shared" si="11"/>
        <v>83.662558388204175</v>
      </c>
      <c r="F59" s="52">
        <f t="shared" si="9"/>
        <v>91.090686274509807</v>
      </c>
      <c r="G59" s="72"/>
      <c r="H59" s="373">
        <v>6784</v>
      </c>
      <c r="I59" s="162">
        <v>33</v>
      </c>
      <c r="J59" s="162" t="s">
        <v>0</v>
      </c>
      <c r="K59" s="123">
        <f t="shared" si="7"/>
        <v>33</v>
      </c>
      <c r="L59" s="295">
        <v>14349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28</v>
      </c>
      <c r="C60" s="43">
        <f t="shared" si="10"/>
        <v>11071</v>
      </c>
      <c r="D60" s="5">
        <f t="shared" si="8"/>
        <v>13037</v>
      </c>
      <c r="E60" s="52">
        <f t="shared" si="11"/>
        <v>78.534439951762792</v>
      </c>
      <c r="F60" s="52">
        <f t="shared" si="9"/>
        <v>84.919843522282733</v>
      </c>
      <c r="G60" s="62"/>
      <c r="H60" s="451">
        <v>6002</v>
      </c>
      <c r="I60" s="220">
        <v>15</v>
      </c>
      <c r="J60" s="220" t="s">
        <v>20</v>
      </c>
      <c r="K60" s="81" t="s">
        <v>8</v>
      </c>
      <c r="L60" s="405">
        <v>480818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38</v>
      </c>
      <c r="C61" s="43">
        <f t="shared" si="10"/>
        <v>11044</v>
      </c>
      <c r="D61" s="5">
        <f t="shared" si="8"/>
        <v>8634</v>
      </c>
      <c r="E61" s="52">
        <f t="shared" si="11"/>
        <v>98.757041938656883</v>
      </c>
      <c r="F61" s="52">
        <f t="shared" si="9"/>
        <v>127.91290247857307</v>
      </c>
      <c r="G61" s="62"/>
      <c r="H61" s="289">
        <v>5091</v>
      </c>
      <c r="I61" s="160">
        <v>34</v>
      </c>
      <c r="J61" s="160" t="s">
        <v>1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37</v>
      </c>
      <c r="C62" s="43">
        <f t="shared" si="10"/>
        <v>9566</v>
      </c>
      <c r="D62" s="5">
        <f t="shared" si="8"/>
        <v>11634</v>
      </c>
      <c r="E62" s="52">
        <f t="shared" si="11"/>
        <v>133.67803242034657</v>
      </c>
      <c r="F62" s="52">
        <f t="shared" si="9"/>
        <v>82.224514354478245</v>
      </c>
      <c r="G62" s="73"/>
      <c r="H62" s="88">
        <v>1352</v>
      </c>
      <c r="I62" s="160">
        <v>30</v>
      </c>
      <c r="J62" s="160" t="s">
        <v>98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29</v>
      </c>
      <c r="C63" s="43">
        <f t="shared" si="10"/>
        <v>8069</v>
      </c>
      <c r="D63" s="5">
        <f t="shared" si="8"/>
        <v>7604</v>
      </c>
      <c r="E63" s="52">
        <f t="shared" si="11"/>
        <v>86.503001715265867</v>
      </c>
      <c r="F63" s="52">
        <f t="shared" si="9"/>
        <v>106.11520252498686</v>
      </c>
      <c r="G63" s="72"/>
      <c r="H63" s="88">
        <v>1264</v>
      </c>
      <c r="I63" s="160">
        <v>14</v>
      </c>
      <c r="J63" s="160" t="s">
        <v>19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6784</v>
      </c>
      <c r="D64" s="5">
        <f t="shared" si="8"/>
        <v>14349</v>
      </c>
      <c r="E64" s="57">
        <f t="shared" si="11"/>
        <v>49.141615356754798</v>
      </c>
      <c r="F64" s="52">
        <f t="shared" si="9"/>
        <v>47.278555996933584</v>
      </c>
      <c r="G64" s="75"/>
      <c r="H64" s="414">
        <v>806</v>
      </c>
      <c r="I64" s="160">
        <v>21</v>
      </c>
      <c r="J64" s="160" t="s">
        <v>25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383937</v>
      </c>
      <c r="D65" s="67">
        <f>SUM(L60)</f>
        <v>480818</v>
      </c>
      <c r="E65" s="70">
        <f t="shared" si="11"/>
        <v>92.240662704151987</v>
      </c>
      <c r="F65" s="70">
        <f t="shared" si="9"/>
        <v>79.850795935260336</v>
      </c>
      <c r="G65" s="71"/>
      <c r="H65" s="89">
        <v>603</v>
      </c>
      <c r="I65" s="160">
        <v>29</v>
      </c>
      <c r="J65" s="160" t="s">
        <v>54</v>
      </c>
      <c r="L65" s="190" t="s">
        <v>104</v>
      </c>
      <c r="M65" s="141" t="s">
        <v>63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553</v>
      </c>
      <c r="I66" s="160">
        <v>9</v>
      </c>
      <c r="J66" s="3" t="s">
        <v>161</v>
      </c>
      <c r="K66" s="116">
        <f>SUM(I50)</f>
        <v>17</v>
      </c>
      <c r="L66" s="160" t="s">
        <v>21</v>
      </c>
      <c r="M66" s="308">
        <v>189299</v>
      </c>
      <c r="N66" s="89">
        <f>SUM(H50)</f>
        <v>181621</v>
      </c>
      <c r="R66" s="48"/>
      <c r="S66" s="26"/>
      <c r="T66" s="26"/>
      <c r="U66" s="26"/>
      <c r="V66" s="26"/>
    </row>
    <row r="67" spans="1:22" ht="13.5" customHeight="1">
      <c r="H67" s="88">
        <v>434</v>
      </c>
      <c r="I67" s="160">
        <v>1</v>
      </c>
      <c r="J67" s="160" t="s">
        <v>4</v>
      </c>
      <c r="K67" s="116">
        <f t="shared" ref="K67:K75" si="12">SUM(I51)</f>
        <v>36</v>
      </c>
      <c r="L67" s="160" t="s">
        <v>5</v>
      </c>
      <c r="M67" s="306">
        <v>79547</v>
      </c>
      <c r="N67" s="89">
        <f t="shared" ref="N67:N75" si="13">SUM(H51)</f>
        <v>71739</v>
      </c>
      <c r="R67" s="48"/>
      <c r="S67" s="26"/>
      <c r="T67" s="26"/>
      <c r="U67" s="26"/>
      <c r="V67" s="26"/>
    </row>
    <row r="68" spans="1:22" ht="13.5" customHeight="1">
      <c r="C68" s="26"/>
      <c r="H68" s="88">
        <v>302</v>
      </c>
      <c r="I68" s="160">
        <v>23</v>
      </c>
      <c r="J68" s="160" t="s">
        <v>27</v>
      </c>
      <c r="K68" s="116">
        <f t="shared" si="12"/>
        <v>16</v>
      </c>
      <c r="L68" s="160" t="s">
        <v>3</v>
      </c>
      <c r="M68" s="306">
        <v>33554</v>
      </c>
      <c r="N68" s="89">
        <f t="shared" si="13"/>
        <v>31354</v>
      </c>
      <c r="R68" s="48"/>
      <c r="S68" s="26"/>
      <c r="T68" s="26"/>
      <c r="U68" s="26"/>
      <c r="V68" s="26"/>
    </row>
    <row r="69" spans="1:22" ht="13.5" customHeight="1">
      <c r="H69" s="88">
        <v>283</v>
      </c>
      <c r="I69" s="160">
        <v>35</v>
      </c>
      <c r="J69" s="160" t="s">
        <v>36</v>
      </c>
      <c r="K69" s="116">
        <f t="shared" si="12"/>
        <v>40</v>
      </c>
      <c r="L69" s="160" t="s">
        <v>2</v>
      </c>
      <c r="M69" s="306">
        <v>20499</v>
      </c>
      <c r="N69" s="89">
        <f t="shared" si="13"/>
        <v>20490</v>
      </c>
      <c r="R69" s="48"/>
      <c r="S69" s="26"/>
      <c r="T69" s="26"/>
      <c r="U69" s="26"/>
      <c r="V69" s="26"/>
    </row>
    <row r="70" spans="1:22" ht="13.5" customHeight="1">
      <c r="H70" s="88">
        <v>233</v>
      </c>
      <c r="I70" s="160">
        <v>13</v>
      </c>
      <c r="J70" s="160" t="s">
        <v>7</v>
      </c>
      <c r="K70" s="116">
        <f t="shared" si="12"/>
        <v>26</v>
      </c>
      <c r="L70" s="160" t="s">
        <v>30</v>
      </c>
      <c r="M70" s="306">
        <v>17769</v>
      </c>
      <c r="N70" s="89">
        <f t="shared" si="13"/>
        <v>14866</v>
      </c>
      <c r="R70" s="48"/>
      <c r="S70" s="26"/>
      <c r="T70" s="26"/>
      <c r="U70" s="26"/>
      <c r="V70" s="26"/>
    </row>
    <row r="71" spans="1:22" ht="13.5" customHeight="1">
      <c r="H71" s="289">
        <v>170</v>
      </c>
      <c r="I71" s="160">
        <v>27</v>
      </c>
      <c r="J71" s="160" t="s">
        <v>31</v>
      </c>
      <c r="K71" s="116">
        <f t="shared" si="12"/>
        <v>24</v>
      </c>
      <c r="L71" s="160" t="s">
        <v>28</v>
      </c>
      <c r="M71" s="306">
        <v>14097</v>
      </c>
      <c r="N71" s="89">
        <f t="shared" si="13"/>
        <v>11071</v>
      </c>
      <c r="R71" s="48"/>
      <c r="S71" s="26"/>
      <c r="T71" s="26"/>
      <c r="U71" s="26"/>
      <c r="V71" s="26"/>
    </row>
    <row r="72" spans="1:22" ht="13.5" customHeight="1">
      <c r="H72" s="88">
        <v>124</v>
      </c>
      <c r="I72" s="160">
        <v>11</v>
      </c>
      <c r="J72" s="160" t="s">
        <v>17</v>
      </c>
      <c r="K72" s="116">
        <f t="shared" si="12"/>
        <v>38</v>
      </c>
      <c r="L72" s="160" t="s">
        <v>38</v>
      </c>
      <c r="M72" s="306">
        <v>11183</v>
      </c>
      <c r="N72" s="89">
        <f t="shared" si="13"/>
        <v>11044</v>
      </c>
      <c r="R72" s="48"/>
      <c r="S72" s="26"/>
      <c r="T72" s="26"/>
      <c r="U72" s="26"/>
      <c r="V72" s="26"/>
    </row>
    <row r="73" spans="1:22" ht="13.5" customHeight="1">
      <c r="H73" s="88">
        <v>45</v>
      </c>
      <c r="I73" s="160">
        <v>28</v>
      </c>
      <c r="J73" s="160" t="s">
        <v>32</v>
      </c>
      <c r="K73" s="116">
        <f t="shared" si="12"/>
        <v>37</v>
      </c>
      <c r="L73" s="160" t="s">
        <v>37</v>
      </c>
      <c r="M73" s="306">
        <v>7156</v>
      </c>
      <c r="N73" s="89">
        <f t="shared" si="13"/>
        <v>9566</v>
      </c>
      <c r="R73" s="48"/>
      <c r="S73" s="26"/>
      <c r="T73" s="26"/>
      <c r="U73" s="26"/>
      <c r="V73" s="26"/>
    </row>
    <row r="74" spans="1:22" ht="13.5" customHeight="1">
      <c r="H74" s="88">
        <v>25</v>
      </c>
      <c r="I74" s="160">
        <v>12</v>
      </c>
      <c r="J74" s="160" t="s">
        <v>18</v>
      </c>
      <c r="K74" s="116">
        <f t="shared" si="12"/>
        <v>25</v>
      </c>
      <c r="L74" s="162" t="s">
        <v>29</v>
      </c>
      <c r="M74" s="307">
        <v>9328</v>
      </c>
      <c r="N74" s="89">
        <f t="shared" si="13"/>
        <v>8069</v>
      </c>
      <c r="R74" s="48"/>
      <c r="S74" s="26"/>
      <c r="T74" s="26"/>
      <c r="U74" s="26"/>
      <c r="V74" s="26"/>
    </row>
    <row r="75" spans="1:22" ht="13.5" customHeight="1" thickBot="1">
      <c r="H75" s="88">
        <v>24</v>
      </c>
      <c r="I75" s="160">
        <v>22</v>
      </c>
      <c r="J75" s="160" t="s">
        <v>26</v>
      </c>
      <c r="K75" s="116">
        <f t="shared" si="12"/>
        <v>33</v>
      </c>
      <c r="L75" s="162" t="s">
        <v>0</v>
      </c>
      <c r="M75" s="307">
        <v>13805</v>
      </c>
      <c r="N75" s="166">
        <f t="shared" si="13"/>
        <v>6784</v>
      </c>
      <c r="R75" s="48"/>
      <c r="S75" s="26"/>
      <c r="T75" s="26"/>
      <c r="U75" s="26"/>
      <c r="V75" s="26"/>
    </row>
    <row r="76" spans="1:22" ht="13.5" customHeight="1" thickTop="1">
      <c r="H76" s="88">
        <v>18</v>
      </c>
      <c r="I76" s="160">
        <v>4</v>
      </c>
      <c r="J76" s="160" t="s">
        <v>11</v>
      </c>
      <c r="K76" s="3"/>
      <c r="L76" s="332" t="s">
        <v>107</v>
      </c>
      <c r="M76" s="337">
        <v>416234</v>
      </c>
      <c r="N76" s="171">
        <f>SUM(H90)</f>
        <v>383937</v>
      </c>
      <c r="R76" s="48"/>
      <c r="S76" s="26"/>
      <c r="T76" s="26"/>
      <c r="U76" s="26"/>
      <c r="V76" s="26"/>
    </row>
    <row r="77" spans="1:22" ht="13.5" customHeight="1">
      <c r="H77" s="289">
        <v>4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0</v>
      </c>
      <c r="I78" s="160">
        <v>2</v>
      </c>
      <c r="J78" s="160" t="s">
        <v>6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0</v>
      </c>
      <c r="I79" s="160">
        <v>3</v>
      </c>
      <c r="J79" s="160" t="s">
        <v>10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5</v>
      </c>
      <c r="J80" s="160" t="s">
        <v>12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89">
        <v>0</v>
      </c>
      <c r="I81" s="160">
        <v>6</v>
      </c>
      <c r="J81" s="160" t="s">
        <v>13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7</v>
      </c>
      <c r="J82" s="160" t="s">
        <v>14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8</v>
      </c>
      <c r="J83" s="160" t="s">
        <v>15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193">
        <v>0</v>
      </c>
      <c r="I84" s="160">
        <v>10</v>
      </c>
      <c r="J84" s="160" t="s">
        <v>16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19</v>
      </c>
      <c r="J85" s="160" t="s">
        <v>23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20</v>
      </c>
      <c r="J86" s="160" t="s">
        <v>24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31</v>
      </c>
      <c r="J87" s="160" t="s">
        <v>34</v>
      </c>
      <c r="K87" s="45"/>
      <c r="L87" s="26"/>
      <c r="R87" s="48"/>
      <c r="S87" s="30"/>
      <c r="T87" s="30"/>
      <c r="U87" s="30"/>
    </row>
    <row r="88" spans="8:22" ht="13.5" customHeight="1">
      <c r="H88" s="289">
        <v>0</v>
      </c>
      <c r="I88" s="160">
        <v>32</v>
      </c>
      <c r="J88" s="160" t="s">
        <v>35</v>
      </c>
      <c r="K88" s="45"/>
      <c r="L88" s="26"/>
    </row>
    <row r="89" spans="8:22" ht="13.5" customHeight="1">
      <c r="H89" s="88">
        <v>0</v>
      </c>
      <c r="I89" s="160">
        <v>39</v>
      </c>
      <c r="J89" s="160" t="s">
        <v>39</v>
      </c>
      <c r="K89" s="45"/>
      <c r="L89" s="26"/>
    </row>
    <row r="90" spans="8:22" ht="13.5" customHeight="1">
      <c r="H90" s="117">
        <f>SUM(H50:H89)</f>
        <v>383937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N59" sqref="N59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8" t="s">
        <v>204</v>
      </c>
      <c r="B1" s="479"/>
      <c r="C1" s="479"/>
      <c r="D1" s="479"/>
      <c r="E1" s="479"/>
      <c r="F1" s="479"/>
      <c r="G1" s="479"/>
      <c r="I1" s="380"/>
      <c r="J1" s="391"/>
      <c r="M1" s="16"/>
      <c r="N1" t="s">
        <v>200</v>
      </c>
      <c r="O1" s="398"/>
      <c r="Q1" s="279" t="s">
        <v>189</v>
      </c>
    </row>
    <row r="2" spans="1:19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>
      <c r="H3" s="3">
        <v>17</v>
      </c>
      <c r="I3" s="160" t="s">
        <v>21</v>
      </c>
      <c r="J3" s="217">
        <v>245315</v>
      </c>
      <c r="K3" s="195">
        <v>1</v>
      </c>
      <c r="L3" s="3">
        <f>SUM(H3)</f>
        <v>17</v>
      </c>
      <c r="M3" s="160" t="s">
        <v>21</v>
      </c>
      <c r="N3" s="13">
        <f>SUM(J3)</f>
        <v>245315</v>
      </c>
      <c r="O3" s="3">
        <f>SUM(H3)</f>
        <v>17</v>
      </c>
      <c r="P3" s="160" t="s">
        <v>21</v>
      </c>
      <c r="Q3" s="434">
        <v>429569</v>
      </c>
      <c r="R3" s="396"/>
      <c r="S3" s="397"/>
    </row>
    <row r="4" spans="1:19" ht="13.5" customHeight="1">
      <c r="G4" s="17"/>
      <c r="H4" s="3">
        <v>26</v>
      </c>
      <c r="I4" s="160" t="s">
        <v>30</v>
      </c>
      <c r="J4" s="13">
        <v>127139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127139</v>
      </c>
      <c r="O4" s="3">
        <f t="shared" ref="O4:O12" si="2">SUM(H4)</f>
        <v>26</v>
      </c>
      <c r="P4" s="160" t="s">
        <v>30</v>
      </c>
      <c r="Q4" s="435">
        <v>134404</v>
      </c>
      <c r="R4" s="396"/>
      <c r="S4" s="397"/>
    </row>
    <row r="5" spans="1:19" ht="13.5" customHeight="1">
      <c r="H5" s="3">
        <v>36</v>
      </c>
      <c r="I5" s="160" t="s">
        <v>5</v>
      </c>
      <c r="J5" s="13">
        <v>114171</v>
      </c>
      <c r="K5" s="195">
        <v>3</v>
      </c>
      <c r="L5" s="3">
        <f t="shared" si="0"/>
        <v>36</v>
      </c>
      <c r="M5" s="160" t="s">
        <v>5</v>
      </c>
      <c r="N5" s="13">
        <f t="shared" si="1"/>
        <v>114171</v>
      </c>
      <c r="O5" s="3">
        <f t="shared" si="2"/>
        <v>36</v>
      </c>
      <c r="P5" s="160" t="s">
        <v>5</v>
      </c>
      <c r="Q5" s="435">
        <v>119038</v>
      </c>
    </row>
    <row r="6" spans="1:19" ht="13.5" customHeight="1">
      <c r="H6" s="33">
        <v>40</v>
      </c>
      <c r="I6" s="160" t="s">
        <v>2</v>
      </c>
      <c r="J6" s="13">
        <v>81203</v>
      </c>
      <c r="K6" s="195">
        <v>4</v>
      </c>
      <c r="L6" s="3">
        <f t="shared" si="0"/>
        <v>40</v>
      </c>
      <c r="M6" s="160" t="s">
        <v>2</v>
      </c>
      <c r="N6" s="13">
        <f t="shared" si="1"/>
        <v>81203</v>
      </c>
      <c r="O6" s="3">
        <f t="shared" si="2"/>
        <v>40</v>
      </c>
      <c r="P6" s="160" t="s">
        <v>2</v>
      </c>
      <c r="Q6" s="435">
        <v>70912</v>
      </c>
    </row>
    <row r="7" spans="1:19" ht="13.5" customHeight="1">
      <c r="H7" s="3">
        <v>33</v>
      </c>
      <c r="I7" s="160" t="s">
        <v>0</v>
      </c>
      <c r="J7" s="217">
        <v>78784</v>
      </c>
      <c r="K7" s="195">
        <v>5</v>
      </c>
      <c r="L7" s="3">
        <f t="shared" si="0"/>
        <v>33</v>
      </c>
      <c r="M7" s="160" t="s">
        <v>0</v>
      </c>
      <c r="N7" s="13">
        <f t="shared" si="1"/>
        <v>78784</v>
      </c>
      <c r="O7" s="3">
        <f t="shared" si="2"/>
        <v>33</v>
      </c>
      <c r="P7" s="160" t="s">
        <v>0</v>
      </c>
      <c r="Q7" s="435">
        <v>80284</v>
      </c>
    </row>
    <row r="8" spans="1:19" ht="13.5" customHeight="1">
      <c r="H8" s="3">
        <v>31</v>
      </c>
      <c r="I8" s="160" t="s">
        <v>64</v>
      </c>
      <c r="J8" s="217">
        <v>76255</v>
      </c>
      <c r="K8" s="195">
        <v>6</v>
      </c>
      <c r="L8" s="3">
        <f t="shared" si="0"/>
        <v>31</v>
      </c>
      <c r="M8" s="160" t="s">
        <v>64</v>
      </c>
      <c r="N8" s="13">
        <f t="shared" si="1"/>
        <v>76255</v>
      </c>
      <c r="O8" s="3">
        <f t="shared" si="2"/>
        <v>31</v>
      </c>
      <c r="P8" s="160" t="s">
        <v>64</v>
      </c>
      <c r="Q8" s="435">
        <v>79876</v>
      </c>
    </row>
    <row r="9" spans="1:19" ht="13.5" customHeight="1">
      <c r="H9" s="14">
        <v>16</v>
      </c>
      <c r="I9" s="162" t="s">
        <v>3</v>
      </c>
      <c r="J9" s="13">
        <v>65190</v>
      </c>
      <c r="K9" s="195">
        <v>7</v>
      </c>
      <c r="L9" s="3">
        <f t="shared" si="0"/>
        <v>16</v>
      </c>
      <c r="M9" s="162" t="s">
        <v>3</v>
      </c>
      <c r="N9" s="13">
        <f t="shared" si="1"/>
        <v>65190</v>
      </c>
      <c r="O9" s="3">
        <f t="shared" si="2"/>
        <v>16</v>
      </c>
      <c r="P9" s="162" t="s">
        <v>3</v>
      </c>
      <c r="Q9" s="435">
        <v>62949</v>
      </c>
    </row>
    <row r="10" spans="1:19" ht="13.5" customHeight="1">
      <c r="H10" s="3">
        <v>34</v>
      </c>
      <c r="I10" s="160" t="s">
        <v>1</v>
      </c>
      <c r="J10" s="13">
        <v>59598</v>
      </c>
      <c r="K10" s="195">
        <v>8</v>
      </c>
      <c r="L10" s="3">
        <f t="shared" si="0"/>
        <v>34</v>
      </c>
      <c r="M10" s="160" t="s">
        <v>1</v>
      </c>
      <c r="N10" s="13">
        <f t="shared" si="1"/>
        <v>59598</v>
      </c>
      <c r="O10" s="3">
        <f t="shared" si="2"/>
        <v>34</v>
      </c>
      <c r="P10" s="160" t="s">
        <v>1</v>
      </c>
      <c r="Q10" s="435">
        <v>58498</v>
      </c>
    </row>
    <row r="11" spans="1:19" ht="13.5" customHeight="1">
      <c r="H11" s="14">
        <v>3</v>
      </c>
      <c r="I11" s="162" t="s">
        <v>10</v>
      </c>
      <c r="J11" s="13">
        <v>51356</v>
      </c>
      <c r="K11" s="195">
        <v>9</v>
      </c>
      <c r="L11" s="3">
        <f t="shared" si="0"/>
        <v>3</v>
      </c>
      <c r="M11" s="162" t="s">
        <v>10</v>
      </c>
      <c r="N11" s="13">
        <f t="shared" si="1"/>
        <v>51356</v>
      </c>
      <c r="O11" s="3">
        <f t="shared" si="2"/>
        <v>3</v>
      </c>
      <c r="P11" s="162" t="s">
        <v>10</v>
      </c>
      <c r="Q11" s="435">
        <v>29432</v>
      </c>
    </row>
    <row r="12" spans="1:19" ht="13.5" customHeight="1" thickBot="1">
      <c r="H12" s="271">
        <v>13</v>
      </c>
      <c r="I12" s="374" t="s">
        <v>7</v>
      </c>
      <c r="J12" s="410">
        <v>47524</v>
      </c>
      <c r="K12" s="194">
        <v>10</v>
      </c>
      <c r="L12" s="3">
        <f t="shared" si="0"/>
        <v>13</v>
      </c>
      <c r="M12" s="374" t="s">
        <v>7</v>
      </c>
      <c r="N12" s="113">
        <f t="shared" si="1"/>
        <v>47524</v>
      </c>
      <c r="O12" s="14">
        <f t="shared" si="2"/>
        <v>13</v>
      </c>
      <c r="P12" s="374" t="s">
        <v>7</v>
      </c>
      <c r="Q12" s="436">
        <v>50319</v>
      </c>
    </row>
    <row r="13" spans="1:19" ht="13.5" customHeight="1" thickTop="1" thickBot="1">
      <c r="H13" s="121">
        <v>25</v>
      </c>
      <c r="I13" s="174" t="s">
        <v>29</v>
      </c>
      <c r="J13" s="412">
        <v>47366</v>
      </c>
      <c r="K13" s="103"/>
      <c r="L13" s="78"/>
      <c r="M13" s="163"/>
      <c r="N13" s="336">
        <f>SUM(J43)</f>
        <v>1274863</v>
      </c>
      <c r="O13" s="3"/>
      <c r="P13" s="270" t="s">
        <v>8</v>
      </c>
      <c r="Q13" s="437">
        <v>1450761</v>
      </c>
    </row>
    <row r="14" spans="1:19" ht="13.5" customHeight="1">
      <c r="B14" s="19"/>
      <c r="H14" s="3">
        <v>2</v>
      </c>
      <c r="I14" s="160" t="s">
        <v>6</v>
      </c>
      <c r="J14" s="13">
        <v>40408</v>
      </c>
      <c r="K14" s="103"/>
      <c r="L14" s="26"/>
      <c r="N14" t="s">
        <v>59</v>
      </c>
      <c r="O14"/>
    </row>
    <row r="15" spans="1:19" ht="13.5" customHeight="1">
      <c r="H15" s="3">
        <v>24</v>
      </c>
      <c r="I15" s="160" t="s">
        <v>28</v>
      </c>
      <c r="J15" s="13">
        <v>39825</v>
      </c>
      <c r="K15" s="103"/>
      <c r="L15" s="26"/>
      <c r="M15" t="s">
        <v>201</v>
      </c>
      <c r="N15" s="15"/>
      <c r="O15"/>
      <c r="P15" t="s">
        <v>202</v>
      </c>
      <c r="Q15" s="85" t="s">
        <v>174</v>
      </c>
    </row>
    <row r="16" spans="1:19" ht="13.5" customHeight="1">
      <c r="C16" s="15"/>
      <c r="E16" s="17"/>
      <c r="H16" s="3">
        <v>38</v>
      </c>
      <c r="I16" s="160" t="s">
        <v>38</v>
      </c>
      <c r="J16" s="217">
        <v>36543</v>
      </c>
      <c r="K16" s="103"/>
      <c r="L16" s="3">
        <f>SUM(L3)</f>
        <v>17</v>
      </c>
      <c r="M16" s="13">
        <f>SUM(N3)</f>
        <v>245315</v>
      </c>
      <c r="N16" s="160" t="s">
        <v>21</v>
      </c>
      <c r="O16" s="3">
        <f>SUM(O3)</f>
        <v>17</v>
      </c>
      <c r="P16" s="13">
        <f>SUM(M16)</f>
        <v>245315</v>
      </c>
      <c r="Q16" s="275">
        <v>252725</v>
      </c>
      <c r="R16" s="79"/>
    </row>
    <row r="17" spans="2:20" ht="13.5" customHeight="1">
      <c r="C17" s="15"/>
      <c r="E17" s="17"/>
      <c r="H17" s="3">
        <v>37</v>
      </c>
      <c r="I17" s="160" t="s">
        <v>37</v>
      </c>
      <c r="J17" s="136">
        <v>31442</v>
      </c>
      <c r="K17" s="103"/>
      <c r="L17" s="3">
        <f t="shared" ref="L17:L25" si="3">SUM(L4)</f>
        <v>26</v>
      </c>
      <c r="M17" s="13">
        <f t="shared" ref="M17:M25" si="4">SUM(N4)</f>
        <v>127139</v>
      </c>
      <c r="N17" s="160" t="s">
        <v>30</v>
      </c>
      <c r="O17" s="3">
        <f t="shared" ref="O17:O25" si="5">SUM(O4)</f>
        <v>26</v>
      </c>
      <c r="P17" s="13">
        <f t="shared" ref="P17:P25" si="6">SUM(M17)</f>
        <v>127139</v>
      </c>
      <c r="Q17" s="276">
        <v>132622</v>
      </c>
      <c r="R17" s="79"/>
      <c r="S17" s="42"/>
    </row>
    <row r="18" spans="2:20" ht="13.5" customHeight="1">
      <c r="C18" s="15"/>
      <c r="E18" s="17"/>
      <c r="H18" s="3">
        <v>1</v>
      </c>
      <c r="I18" s="160" t="s">
        <v>4</v>
      </c>
      <c r="J18" s="13">
        <v>19732</v>
      </c>
      <c r="K18" s="103"/>
      <c r="L18" s="3">
        <f t="shared" si="3"/>
        <v>36</v>
      </c>
      <c r="M18" s="13">
        <f t="shared" si="4"/>
        <v>114171</v>
      </c>
      <c r="N18" s="160" t="s">
        <v>5</v>
      </c>
      <c r="O18" s="3">
        <f t="shared" si="5"/>
        <v>36</v>
      </c>
      <c r="P18" s="13">
        <f t="shared" si="6"/>
        <v>114171</v>
      </c>
      <c r="Q18" s="276">
        <v>112435</v>
      </c>
      <c r="R18" s="79"/>
      <c r="S18" s="111"/>
    </row>
    <row r="19" spans="2:20" ht="13.5" customHeight="1">
      <c r="C19" s="15"/>
      <c r="E19" s="17"/>
      <c r="H19" s="3">
        <v>9</v>
      </c>
      <c r="I19" s="3" t="s">
        <v>161</v>
      </c>
      <c r="J19" s="136">
        <v>18723</v>
      </c>
      <c r="L19" s="3">
        <f t="shared" si="3"/>
        <v>40</v>
      </c>
      <c r="M19" s="13">
        <f t="shared" si="4"/>
        <v>81203</v>
      </c>
      <c r="N19" s="160" t="s">
        <v>2</v>
      </c>
      <c r="O19" s="3">
        <f t="shared" si="5"/>
        <v>40</v>
      </c>
      <c r="P19" s="13">
        <f t="shared" si="6"/>
        <v>81203</v>
      </c>
      <c r="Q19" s="276">
        <v>80566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407">
        <v>12812</v>
      </c>
      <c r="L20" s="3">
        <f t="shared" si="3"/>
        <v>33</v>
      </c>
      <c r="M20" s="13">
        <f t="shared" si="4"/>
        <v>78784</v>
      </c>
      <c r="N20" s="160" t="s">
        <v>0</v>
      </c>
      <c r="O20" s="3">
        <f t="shared" si="5"/>
        <v>33</v>
      </c>
      <c r="P20" s="13">
        <f t="shared" si="6"/>
        <v>78784</v>
      </c>
      <c r="Q20" s="276">
        <v>81183</v>
      </c>
      <c r="R20" s="79"/>
      <c r="S20" s="124"/>
    </row>
    <row r="21" spans="2:20" ht="13.5" customHeight="1">
      <c r="B21" s="18"/>
      <c r="C21" s="15"/>
      <c r="E21" s="17"/>
      <c r="H21" s="3">
        <v>14</v>
      </c>
      <c r="I21" s="160" t="s">
        <v>19</v>
      </c>
      <c r="J21" s="13">
        <v>12337</v>
      </c>
      <c r="L21" s="3">
        <f t="shared" si="3"/>
        <v>31</v>
      </c>
      <c r="M21" s="13">
        <f t="shared" si="4"/>
        <v>76255</v>
      </c>
      <c r="N21" s="160" t="s">
        <v>64</v>
      </c>
      <c r="O21" s="3">
        <f t="shared" si="5"/>
        <v>31</v>
      </c>
      <c r="P21" s="13">
        <f t="shared" si="6"/>
        <v>76255</v>
      </c>
      <c r="Q21" s="276">
        <v>68609</v>
      </c>
      <c r="R21" s="79"/>
      <c r="S21" s="28"/>
    </row>
    <row r="22" spans="2:20" ht="13.5" customHeight="1">
      <c r="C22" s="15"/>
      <c r="E22" s="17"/>
      <c r="H22" s="3">
        <v>22</v>
      </c>
      <c r="I22" s="160" t="s">
        <v>26</v>
      </c>
      <c r="J22" s="13">
        <v>10684</v>
      </c>
      <c r="K22" s="15"/>
      <c r="L22" s="3">
        <f t="shared" si="3"/>
        <v>16</v>
      </c>
      <c r="M22" s="13">
        <f t="shared" si="4"/>
        <v>65190</v>
      </c>
      <c r="N22" s="162" t="s">
        <v>3</v>
      </c>
      <c r="O22" s="3">
        <f t="shared" si="5"/>
        <v>16</v>
      </c>
      <c r="P22" s="13">
        <f t="shared" si="6"/>
        <v>65190</v>
      </c>
      <c r="Q22" s="276">
        <v>64918</v>
      </c>
      <c r="R22" s="79"/>
    </row>
    <row r="23" spans="2:20" ht="13.5" customHeight="1">
      <c r="B23" s="18"/>
      <c r="C23" s="15"/>
      <c r="E23" s="17"/>
      <c r="H23" s="3">
        <v>15</v>
      </c>
      <c r="I23" s="160" t="s">
        <v>20</v>
      </c>
      <c r="J23" s="217">
        <v>10465</v>
      </c>
      <c r="K23" s="15"/>
      <c r="L23" s="3">
        <f t="shared" si="3"/>
        <v>34</v>
      </c>
      <c r="M23" s="13">
        <f t="shared" si="4"/>
        <v>59598</v>
      </c>
      <c r="N23" s="160" t="s">
        <v>1</v>
      </c>
      <c r="O23" s="3">
        <f t="shared" si="5"/>
        <v>34</v>
      </c>
      <c r="P23" s="13">
        <f t="shared" si="6"/>
        <v>59598</v>
      </c>
      <c r="Q23" s="276">
        <v>61728</v>
      </c>
      <c r="R23" s="79"/>
      <c r="S23" s="42"/>
    </row>
    <row r="24" spans="2:20" ht="13.5" customHeight="1">
      <c r="C24" s="15"/>
      <c r="E24" s="17"/>
      <c r="H24" s="3">
        <v>21</v>
      </c>
      <c r="I24" s="3" t="s">
        <v>155</v>
      </c>
      <c r="J24" s="217">
        <v>9992</v>
      </c>
      <c r="K24" s="15"/>
      <c r="L24" s="3">
        <f t="shared" si="3"/>
        <v>3</v>
      </c>
      <c r="M24" s="13">
        <f t="shared" si="4"/>
        <v>51356</v>
      </c>
      <c r="N24" s="162" t="s">
        <v>10</v>
      </c>
      <c r="O24" s="3">
        <f t="shared" si="5"/>
        <v>3</v>
      </c>
      <c r="P24" s="13">
        <f t="shared" si="6"/>
        <v>51356</v>
      </c>
      <c r="Q24" s="276">
        <v>37829</v>
      </c>
      <c r="R24" s="79"/>
      <c r="S24" s="111"/>
    </row>
    <row r="25" spans="2:20" ht="13.5" customHeight="1" thickBot="1">
      <c r="C25" s="15"/>
      <c r="E25" s="17"/>
      <c r="H25" s="3">
        <v>30</v>
      </c>
      <c r="I25" s="160" t="s">
        <v>33</v>
      </c>
      <c r="J25" s="87">
        <v>6727</v>
      </c>
      <c r="K25" s="15"/>
      <c r="L25" s="14">
        <f t="shared" si="3"/>
        <v>13</v>
      </c>
      <c r="M25" s="113">
        <f t="shared" si="4"/>
        <v>47524</v>
      </c>
      <c r="N25" s="374" t="s">
        <v>7</v>
      </c>
      <c r="O25" s="14">
        <f t="shared" si="5"/>
        <v>13</v>
      </c>
      <c r="P25" s="113">
        <f t="shared" si="6"/>
        <v>47524</v>
      </c>
      <c r="Q25" s="277">
        <v>46358</v>
      </c>
      <c r="R25" s="126" t="s">
        <v>73</v>
      </c>
      <c r="S25" s="28"/>
      <c r="T25" s="28"/>
    </row>
    <row r="26" spans="2:20" ht="13.5" customHeight="1" thickTop="1">
      <c r="H26" s="3">
        <v>27</v>
      </c>
      <c r="I26" s="160" t="s">
        <v>31</v>
      </c>
      <c r="J26" s="136">
        <v>6465</v>
      </c>
      <c r="K26" s="15"/>
      <c r="L26" s="114"/>
      <c r="M26" s="161">
        <f>SUM(J43-(M16+M17+M18+M19+M20+M21+M22+M23+M24+M25))</f>
        <v>328328</v>
      </c>
      <c r="N26" s="218" t="s">
        <v>45</v>
      </c>
      <c r="O26" s="115"/>
      <c r="P26" s="161">
        <f>SUM(M26)</f>
        <v>328328</v>
      </c>
      <c r="Q26" s="161"/>
      <c r="R26" s="175">
        <v>1278650</v>
      </c>
      <c r="T26" s="28"/>
    </row>
    <row r="27" spans="2:20" ht="13.5" customHeight="1">
      <c r="H27" s="3">
        <v>12</v>
      </c>
      <c r="I27" s="160" t="s">
        <v>18</v>
      </c>
      <c r="J27" s="13">
        <v>4494</v>
      </c>
      <c r="K27" s="15"/>
      <c r="M27" t="s">
        <v>190</v>
      </c>
      <c r="O27" s="110"/>
      <c r="P27" s="28" t="s">
        <v>191</v>
      </c>
    </row>
    <row r="28" spans="2:20" ht="13.5" customHeight="1">
      <c r="H28" s="3">
        <v>20</v>
      </c>
      <c r="I28" s="160" t="s">
        <v>24</v>
      </c>
      <c r="J28" s="217">
        <v>4287</v>
      </c>
      <c r="K28" s="15"/>
      <c r="M28" s="86">
        <f t="shared" ref="M28:M37" si="7">SUM(Q3)</f>
        <v>429569</v>
      </c>
      <c r="N28" s="160" t="s">
        <v>21</v>
      </c>
      <c r="O28" s="3">
        <f>SUM(L3)</f>
        <v>17</v>
      </c>
      <c r="P28" s="86">
        <f t="shared" ref="P28:P37" si="8">SUM(Q3)</f>
        <v>429569</v>
      </c>
    </row>
    <row r="29" spans="2:20" ht="13.5" customHeight="1">
      <c r="H29" s="3">
        <v>29</v>
      </c>
      <c r="I29" s="160" t="s">
        <v>54</v>
      </c>
      <c r="J29" s="13">
        <v>3299</v>
      </c>
      <c r="K29" s="15"/>
      <c r="M29" s="86">
        <f t="shared" si="7"/>
        <v>134404</v>
      </c>
      <c r="N29" s="160" t="s">
        <v>30</v>
      </c>
      <c r="O29" s="3">
        <f t="shared" ref="O29:O37" si="9">SUM(L4)</f>
        <v>26</v>
      </c>
      <c r="P29" s="86">
        <f t="shared" si="8"/>
        <v>134404</v>
      </c>
    </row>
    <row r="30" spans="2:20" ht="13.5" customHeight="1">
      <c r="H30" s="3">
        <v>35</v>
      </c>
      <c r="I30" s="160" t="s">
        <v>36</v>
      </c>
      <c r="J30" s="13">
        <v>2474</v>
      </c>
      <c r="K30" s="15"/>
      <c r="M30" s="86">
        <f t="shared" si="7"/>
        <v>119038</v>
      </c>
      <c r="N30" s="160" t="s">
        <v>5</v>
      </c>
      <c r="O30" s="3">
        <f t="shared" si="9"/>
        <v>36</v>
      </c>
      <c r="P30" s="86">
        <f t="shared" si="8"/>
        <v>119038</v>
      </c>
    </row>
    <row r="31" spans="2:20" ht="13.5" customHeight="1">
      <c r="H31" s="3">
        <v>23</v>
      </c>
      <c r="I31" s="160" t="s">
        <v>27</v>
      </c>
      <c r="J31" s="136">
        <v>2150</v>
      </c>
      <c r="K31" s="15"/>
      <c r="M31" s="86">
        <f t="shared" si="7"/>
        <v>70912</v>
      </c>
      <c r="N31" s="160" t="s">
        <v>2</v>
      </c>
      <c r="O31" s="3">
        <f t="shared" si="9"/>
        <v>40</v>
      </c>
      <c r="P31" s="86">
        <f t="shared" si="8"/>
        <v>70912</v>
      </c>
    </row>
    <row r="32" spans="2:20" ht="13.5" customHeight="1">
      <c r="H32" s="3">
        <v>10</v>
      </c>
      <c r="I32" s="160" t="s">
        <v>16</v>
      </c>
      <c r="J32" s="13">
        <v>1880</v>
      </c>
      <c r="K32" s="15"/>
      <c r="M32" s="86">
        <f t="shared" si="7"/>
        <v>80284</v>
      </c>
      <c r="N32" s="160" t="s">
        <v>0</v>
      </c>
      <c r="O32" s="3">
        <f t="shared" si="9"/>
        <v>33</v>
      </c>
      <c r="P32" s="86">
        <f t="shared" si="8"/>
        <v>80284</v>
      </c>
      <c r="S32" s="10"/>
    </row>
    <row r="33" spans="8:21" ht="13.5" customHeight="1">
      <c r="H33" s="3">
        <v>39</v>
      </c>
      <c r="I33" s="160" t="s">
        <v>39</v>
      </c>
      <c r="J33" s="13">
        <v>1572</v>
      </c>
      <c r="K33" s="15"/>
      <c r="M33" s="86">
        <f t="shared" si="7"/>
        <v>79876</v>
      </c>
      <c r="N33" s="160" t="s">
        <v>64</v>
      </c>
      <c r="O33" s="3">
        <f t="shared" si="9"/>
        <v>31</v>
      </c>
      <c r="P33" s="86">
        <f t="shared" si="8"/>
        <v>79876</v>
      </c>
      <c r="S33" s="28"/>
      <c r="T33" s="28"/>
    </row>
    <row r="34" spans="8:21" ht="13.5" customHeight="1">
      <c r="H34" s="3">
        <v>6</v>
      </c>
      <c r="I34" s="160" t="s">
        <v>13</v>
      </c>
      <c r="J34" s="13">
        <v>1212</v>
      </c>
      <c r="K34" s="15"/>
      <c r="M34" s="86">
        <f t="shared" si="7"/>
        <v>62949</v>
      </c>
      <c r="N34" s="162" t="s">
        <v>3</v>
      </c>
      <c r="O34" s="3">
        <f t="shared" si="9"/>
        <v>16</v>
      </c>
      <c r="P34" s="86">
        <f t="shared" si="8"/>
        <v>62949</v>
      </c>
      <c r="S34" s="28"/>
      <c r="T34" s="28"/>
    </row>
    <row r="35" spans="8:21" ht="13.5" customHeight="1">
      <c r="H35" s="3">
        <v>4</v>
      </c>
      <c r="I35" s="160" t="s">
        <v>11</v>
      </c>
      <c r="J35" s="13">
        <v>832</v>
      </c>
      <c r="K35" s="15"/>
      <c r="M35" s="86">
        <f t="shared" si="7"/>
        <v>58498</v>
      </c>
      <c r="N35" s="160" t="s">
        <v>1</v>
      </c>
      <c r="O35" s="3">
        <f t="shared" si="9"/>
        <v>34</v>
      </c>
      <c r="P35" s="86">
        <f t="shared" si="8"/>
        <v>58498</v>
      </c>
      <c r="S35" s="28"/>
    </row>
    <row r="36" spans="8:21" ht="13.5" customHeight="1">
      <c r="H36" s="3">
        <v>32</v>
      </c>
      <c r="I36" s="160" t="s">
        <v>35</v>
      </c>
      <c r="J36" s="13">
        <v>812</v>
      </c>
      <c r="K36" s="15"/>
      <c r="M36" s="86">
        <f t="shared" si="7"/>
        <v>29432</v>
      </c>
      <c r="N36" s="162" t="s">
        <v>10</v>
      </c>
      <c r="O36" s="3">
        <f t="shared" si="9"/>
        <v>3</v>
      </c>
      <c r="P36" s="86">
        <f t="shared" si="8"/>
        <v>29432</v>
      </c>
      <c r="S36" s="28"/>
    </row>
    <row r="37" spans="8:21" ht="13.5" customHeight="1" thickBot="1">
      <c r="H37" s="3">
        <v>18</v>
      </c>
      <c r="I37" s="160" t="s">
        <v>22</v>
      </c>
      <c r="J37" s="217">
        <v>707</v>
      </c>
      <c r="K37" s="15"/>
      <c r="M37" s="112">
        <f t="shared" si="7"/>
        <v>50319</v>
      </c>
      <c r="N37" s="374" t="s">
        <v>7</v>
      </c>
      <c r="O37" s="14">
        <f t="shared" si="9"/>
        <v>13</v>
      </c>
      <c r="P37" s="112">
        <f t="shared" si="8"/>
        <v>50319</v>
      </c>
      <c r="S37" s="28"/>
    </row>
    <row r="38" spans="8:21" ht="13.5" customHeight="1" thickTop="1">
      <c r="H38" s="3">
        <v>5</v>
      </c>
      <c r="I38" s="160" t="s">
        <v>12</v>
      </c>
      <c r="J38" s="87">
        <v>382</v>
      </c>
      <c r="K38" s="15"/>
      <c r="M38" s="342">
        <f>SUM(Q13-(Q3+Q4+Q5+Q6+Q7+Q8+Q9+Q10+Q11+Q12))</f>
        <v>335480</v>
      </c>
      <c r="N38" s="406" t="s">
        <v>177</v>
      </c>
      <c r="O38" s="343"/>
      <c r="P38" s="344">
        <f>SUM(M38)</f>
        <v>335480</v>
      </c>
      <c r="U38" s="28"/>
    </row>
    <row r="39" spans="8:21" ht="13.5" customHeight="1">
      <c r="H39" s="3">
        <v>19</v>
      </c>
      <c r="I39" s="160" t="s">
        <v>23</v>
      </c>
      <c r="J39" s="13">
        <v>304</v>
      </c>
      <c r="K39" s="15"/>
      <c r="P39" s="28"/>
    </row>
    <row r="40" spans="8:21" ht="13.5" customHeight="1">
      <c r="H40" s="3">
        <v>7</v>
      </c>
      <c r="I40" s="160" t="s">
        <v>14</v>
      </c>
      <c r="J40" s="13">
        <v>204</v>
      </c>
      <c r="K40" s="15"/>
    </row>
    <row r="41" spans="8:21" ht="13.5" customHeight="1">
      <c r="H41" s="3">
        <v>28</v>
      </c>
      <c r="I41" s="160" t="s">
        <v>32</v>
      </c>
      <c r="J41" s="217">
        <v>198</v>
      </c>
      <c r="K41" s="15"/>
    </row>
    <row r="42" spans="8:21" ht="13.5" customHeight="1" thickBot="1">
      <c r="H42" s="14">
        <v>8</v>
      </c>
      <c r="I42" s="162" t="s">
        <v>15</v>
      </c>
      <c r="J42" s="439">
        <v>0</v>
      </c>
      <c r="K42" s="15"/>
    </row>
    <row r="43" spans="8:21" ht="13.5" customHeight="1" thickTop="1">
      <c r="H43" s="114"/>
      <c r="I43" s="291" t="s">
        <v>8</v>
      </c>
      <c r="J43" s="292">
        <f>SUM(J3:J42)</f>
        <v>1274863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9"/>
    </row>
    <row r="50" spans="1:19" ht="13.5" customHeight="1">
      <c r="I50" s="42"/>
      <c r="J50" s="159"/>
    </row>
    <row r="51" spans="1:19" ht="13.5" customHeight="1" thickBot="1">
      <c r="I51" s="42"/>
      <c r="J51" s="222"/>
      <c r="M51" s="42"/>
      <c r="N51" s="159"/>
    </row>
    <row r="52" spans="1:19" ht="13.5" customHeight="1">
      <c r="A52" s="33" t="s">
        <v>46</v>
      </c>
      <c r="B52" s="22" t="s">
        <v>9</v>
      </c>
      <c r="C52" s="59" t="s">
        <v>189</v>
      </c>
      <c r="D52" s="59" t="s">
        <v>185</v>
      </c>
      <c r="E52" s="24" t="s">
        <v>43</v>
      </c>
      <c r="F52" s="23" t="s">
        <v>42</v>
      </c>
      <c r="G52" s="8" t="s">
        <v>171</v>
      </c>
      <c r="I52" s="42"/>
      <c r="J52" s="159"/>
      <c r="N52" s="30"/>
      <c r="S52" s="382"/>
    </row>
    <row r="53" spans="1:19" ht="13.5" customHeight="1">
      <c r="A53" s="9">
        <v>1</v>
      </c>
      <c r="B53" s="160" t="s">
        <v>21</v>
      </c>
      <c r="C53" s="408">
        <f>SUM(J3)</f>
        <v>245315</v>
      </c>
      <c r="D53" s="87">
        <f t="shared" ref="D53:D63" si="10">SUM(Q3)</f>
        <v>429569</v>
      </c>
      <c r="E53" s="80">
        <f t="shared" ref="E53:E62" si="11">SUM(P16/Q16*100)</f>
        <v>97.067959244237812</v>
      </c>
      <c r="F53" s="20">
        <f t="shared" ref="F53:F63" si="12">SUM(C53/D53*100)</f>
        <v>57.107240047582572</v>
      </c>
      <c r="G53" s="21"/>
      <c r="I53" s="42"/>
      <c r="J53" s="159"/>
    </row>
    <row r="54" spans="1:19" ht="13.5" customHeight="1">
      <c r="A54" s="9">
        <v>2</v>
      </c>
      <c r="B54" s="160" t="s">
        <v>30</v>
      </c>
      <c r="C54" s="408">
        <f t="shared" ref="C54:C62" si="13">SUM(J4)</f>
        <v>127139</v>
      </c>
      <c r="D54" s="87">
        <f t="shared" si="10"/>
        <v>134404</v>
      </c>
      <c r="E54" s="80">
        <f t="shared" si="11"/>
        <v>95.865693474687447</v>
      </c>
      <c r="F54" s="393">
        <f t="shared" si="12"/>
        <v>94.594654920984496</v>
      </c>
      <c r="G54" s="21"/>
      <c r="M54" s="381"/>
      <c r="N54" s="17"/>
    </row>
    <row r="55" spans="1:19" ht="13.5" customHeight="1">
      <c r="A55" s="9">
        <v>3</v>
      </c>
      <c r="B55" s="160" t="s">
        <v>5</v>
      </c>
      <c r="C55" s="408">
        <f t="shared" si="13"/>
        <v>114171</v>
      </c>
      <c r="D55" s="87">
        <f t="shared" si="10"/>
        <v>119038</v>
      </c>
      <c r="E55" s="80">
        <f t="shared" si="11"/>
        <v>101.54400320184995</v>
      </c>
      <c r="F55" s="20">
        <f t="shared" si="12"/>
        <v>95.911389640282934</v>
      </c>
      <c r="G55" s="21"/>
      <c r="I55" s="455"/>
      <c r="J55" s="456"/>
    </row>
    <row r="56" spans="1:19" ht="13.5" customHeight="1">
      <c r="A56" s="9">
        <v>4</v>
      </c>
      <c r="B56" s="160" t="s">
        <v>2</v>
      </c>
      <c r="C56" s="408">
        <f t="shared" si="13"/>
        <v>81203</v>
      </c>
      <c r="D56" s="87">
        <f t="shared" si="10"/>
        <v>70912</v>
      </c>
      <c r="E56" s="80">
        <f t="shared" si="11"/>
        <v>100.79065610803566</v>
      </c>
      <c r="F56" s="20">
        <f t="shared" si="12"/>
        <v>114.51235333935017</v>
      </c>
      <c r="G56" s="21"/>
      <c r="I56" s="455"/>
      <c r="J56" s="456"/>
    </row>
    <row r="57" spans="1:19" ht="13.5" customHeight="1">
      <c r="A57" s="9">
        <v>5</v>
      </c>
      <c r="B57" s="160" t="s">
        <v>0</v>
      </c>
      <c r="C57" s="408">
        <f t="shared" si="13"/>
        <v>78784</v>
      </c>
      <c r="D57" s="87">
        <f t="shared" si="10"/>
        <v>80284</v>
      </c>
      <c r="E57" s="80">
        <f t="shared" si="11"/>
        <v>97.044947833906122</v>
      </c>
      <c r="F57" s="20">
        <f t="shared" si="12"/>
        <v>98.131632703901147</v>
      </c>
      <c r="G57" s="21"/>
      <c r="I57" s="159"/>
      <c r="P57" s="28"/>
    </row>
    <row r="58" spans="1:19" ht="13.5" customHeight="1">
      <c r="A58" s="9">
        <v>6</v>
      </c>
      <c r="B58" s="160" t="s">
        <v>64</v>
      </c>
      <c r="C58" s="408">
        <f t="shared" si="13"/>
        <v>76255</v>
      </c>
      <c r="D58" s="87">
        <f t="shared" si="10"/>
        <v>79876</v>
      </c>
      <c r="E58" s="80">
        <f t="shared" si="11"/>
        <v>111.14431051319798</v>
      </c>
      <c r="F58" s="20">
        <f t="shared" si="12"/>
        <v>95.46672342130303</v>
      </c>
      <c r="G58" s="21"/>
    </row>
    <row r="59" spans="1:19" ht="13.5" customHeight="1">
      <c r="A59" s="9">
        <v>7</v>
      </c>
      <c r="B59" s="162" t="s">
        <v>3</v>
      </c>
      <c r="C59" s="408">
        <f t="shared" si="13"/>
        <v>65190</v>
      </c>
      <c r="D59" s="87">
        <f t="shared" si="10"/>
        <v>62949</v>
      </c>
      <c r="E59" s="80">
        <f t="shared" si="11"/>
        <v>100.41899011060107</v>
      </c>
      <c r="F59" s="20">
        <f t="shared" si="12"/>
        <v>103.56002478196635</v>
      </c>
      <c r="G59" s="21"/>
    </row>
    <row r="60" spans="1:19" ht="13.5" customHeight="1">
      <c r="A60" s="9">
        <v>8</v>
      </c>
      <c r="B60" s="160" t="s">
        <v>1</v>
      </c>
      <c r="C60" s="408">
        <f t="shared" si="13"/>
        <v>59598</v>
      </c>
      <c r="D60" s="87">
        <f t="shared" si="10"/>
        <v>58498</v>
      </c>
      <c r="E60" s="80">
        <f t="shared" si="11"/>
        <v>96.54937791601867</v>
      </c>
      <c r="F60" s="20">
        <f t="shared" si="12"/>
        <v>101.88040616773225</v>
      </c>
      <c r="G60" s="21"/>
    </row>
    <row r="61" spans="1:19" ht="13.5" customHeight="1">
      <c r="A61" s="9">
        <v>9</v>
      </c>
      <c r="B61" s="162" t="s">
        <v>10</v>
      </c>
      <c r="C61" s="408">
        <f t="shared" si="13"/>
        <v>51356</v>
      </c>
      <c r="D61" s="87">
        <f t="shared" si="10"/>
        <v>29432</v>
      </c>
      <c r="E61" s="80">
        <f t="shared" si="11"/>
        <v>135.75828068413122</v>
      </c>
      <c r="F61" s="20">
        <f t="shared" si="12"/>
        <v>174.49035063876053</v>
      </c>
      <c r="G61" s="21"/>
    </row>
    <row r="62" spans="1:19" ht="13.5" customHeight="1" thickBot="1">
      <c r="A62" s="127">
        <v>10</v>
      </c>
      <c r="B62" s="374" t="s">
        <v>7</v>
      </c>
      <c r="C62" s="408">
        <f t="shared" si="13"/>
        <v>47524</v>
      </c>
      <c r="D62" s="128">
        <f t="shared" si="10"/>
        <v>50319</v>
      </c>
      <c r="E62" s="129">
        <f t="shared" si="11"/>
        <v>102.51520773113594</v>
      </c>
      <c r="F62" s="130">
        <f t="shared" si="12"/>
        <v>94.445438104890798</v>
      </c>
      <c r="G62" s="131"/>
    </row>
    <row r="63" spans="1:19" ht="13.5" customHeight="1" thickTop="1">
      <c r="A63" s="114"/>
      <c r="B63" s="132" t="s">
        <v>74</v>
      </c>
      <c r="C63" s="133">
        <f>SUM(J43)</f>
        <v>1274863</v>
      </c>
      <c r="D63" s="133">
        <f t="shared" si="10"/>
        <v>1450761</v>
      </c>
      <c r="E63" s="134">
        <f>SUM(C63/R26*100)</f>
        <v>99.703828256364133</v>
      </c>
      <c r="F63" s="135">
        <f t="shared" si="12"/>
        <v>87.875466737801744</v>
      </c>
      <c r="G63" s="140">
        <v>67.5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2026-03-12T04:01:27Z</cp:lastPrinted>
  <dcterms:created xsi:type="dcterms:W3CDTF">2004-08-12T01:21:30Z</dcterms:created>
  <dcterms:modified xsi:type="dcterms:W3CDTF">2026-03-12T04:02:19Z</dcterms:modified>
</cp:coreProperties>
</file>